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05" yWindow="60" windowWidth="14055" windowHeight="9705" activeTab="1"/>
  </bookViews>
  <sheets>
    <sheet name="Data" sheetId="9" r:id="rId1"/>
    <sheet name="Monthly_Breakout" sheetId="10" r:id="rId2"/>
    <sheet name="Quarterly_Breakout" sheetId="17" r:id="rId3"/>
  </sheets>
  <calcPr calcId="152511"/>
</workbook>
</file>

<file path=xl/calcChain.xml><?xml version="1.0" encoding="utf-8"?>
<calcChain xmlns="http://schemas.openxmlformats.org/spreadsheetml/2006/main">
  <c r="Z5" i="9" l="1"/>
  <c r="AA5" i="9"/>
  <c r="CF5" i="9"/>
  <c r="CG5" i="9"/>
  <c r="CH5" i="9"/>
  <c r="DD5" i="9" s="1"/>
  <c r="CI5" i="9"/>
  <c r="CJ5" i="9"/>
  <c r="CK5" i="9"/>
  <c r="CL5" i="9"/>
  <c r="CM5" i="9"/>
  <c r="CN5" i="9"/>
  <c r="CO5" i="9"/>
  <c r="CP5" i="9"/>
  <c r="CP17" i="9" s="1"/>
  <c r="CQ5" i="9"/>
  <c r="M23" i="9" s="1"/>
  <c r="CR5" i="9"/>
  <c r="CS5" i="9"/>
  <c r="CT5" i="9"/>
  <c r="CU5" i="9"/>
  <c r="CV5" i="9"/>
  <c r="CW5" i="9"/>
  <c r="CX5" i="9"/>
  <c r="CX17" i="9" s="1"/>
  <c r="CY5" i="9"/>
  <c r="CY17" i="9" s="1"/>
  <c r="CZ5" i="9"/>
  <c r="DA5" i="9"/>
  <c r="DB5" i="9"/>
  <c r="DC5" i="9"/>
  <c r="Z6" i="9"/>
  <c r="AA6" i="9"/>
  <c r="CF6" i="9"/>
  <c r="CG6" i="9"/>
  <c r="CH6" i="9"/>
  <c r="CI6" i="9"/>
  <c r="CJ6" i="9"/>
  <c r="CK6" i="9"/>
  <c r="CL6" i="9"/>
  <c r="CM6" i="9"/>
  <c r="CN6" i="9"/>
  <c r="J24" i="9" s="1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Z7" i="9"/>
  <c r="AA7" i="9"/>
  <c r="CF7" i="9"/>
  <c r="CG7" i="9"/>
  <c r="CH7" i="9"/>
  <c r="CI7" i="9"/>
  <c r="CJ7" i="9"/>
  <c r="F25" i="9" s="1"/>
  <c r="G16" i="10" s="1"/>
  <c r="CK7" i="9"/>
  <c r="CL7" i="9"/>
  <c r="CM7" i="9"/>
  <c r="CN7" i="9"/>
  <c r="CO7" i="9"/>
  <c r="CP7" i="9"/>
  <c r="CQ7" i="9"/>
  <c r="M25" i="9" s="1"/>
  <c r="N16" i="10" s="1"/>
  <c r="CR7" i="9"/>
  <c r="N25" i="9" s="1"/>
  <c r="O16" i="10" s="1"/>
  <c r="CS7" i="9"/>
  <c r="CT7" i="9"/>
  <c r="CU7" i="9"/>
  <c r="CV7" i="9"/>
  <c r="CW7" i="9"/>
  <c r="CX7" i="9"/>
  <c r="CY7" i="9"/>
  <c r="U25" i="9" s="1"/>
  <c r="V16" i="10" s="1"/>
  <c r="CZ7" i="9"/>
  <c r="V25" i="9" s="1"/>
  <c r="W16" i="10" s="1"/>
  <c r="DA7" i="9"/>
  <c r="DB7" i="9"/>
  <c r="DC7" i="9"/>
  <c r="Z8" i="9"/>
  <c r="AA8" i="9"/>
  <c r="CF8" i="9"/>
  <c r="B26" i="9" s="1"/>
  <c r="CG8" i="9"/>
  <c r="CH8" i="9"/>
  <c r="CI8" i="9"/>
  <c r="CJ8" i="9"/>
  <c r="CK8" i="9"/>
  <c r="CL8" i="9"/>
  <c r="CM8" i="9"/>
  <c r="CN8" i="9"/>
  <c r="J26" i="9" s="1"/>
  <c r="CO8" i="9"/>
  <c r="CP8" i="9"/>
  <c r="CQ8" i="9"/>
  <c r="CR8" i="9"/>
  <c r="CS8" i="9"/>
  <c r="CT8" i="9"/>
  <c r="CU8" i="9"/>
  <c r="CV8" i="9"/>
  <c r="R26" i="9" s="1"/>
  <c r="CW8" i="9"/>
  <c r="CX8" i="9"/>
  <c r="CY8" i="9"/>
  <c r="CZ8" i="9"/>
  <c r="DA8" i="9"/>
  <c r="DB8" i="9"/>
  <c r="DC8" i="9"/>
  <c r="DD8" i="9"/>
  <c r="Z9" i="9"/>
  <c r="AA9" i="9"/>
  <c r="CF9" i="9"/>
  <c r="CG9" i="9"/>
  <c r="DE9" i="9" s="1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Z10" i="9"/>
  <c r="AA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Z11" i="9"/>
  <c r="AA11" i="9"/>
  <c r="CF11" i="9"/>
  <c r="CG11" i="9"/>
  <c r="CH11" i="9"/>
  <c r="DD11" i="9" s="1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E11" i="9"/>
  <c r="Z12" i="9"/>
  <c r="AA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W30" i="9" s="1"/>
  <c r="DB12" i="9"/>
  <c r="DC12" i="9"/>
  <c r="DD12" i="9"/>
  <c r="Z13" i="9"/>
  <c r="AA13" i="9"/>
  <c r="CF13" i="9"/>
  <c r="CG13" i="9"/>
  <c r="CH13" i="9"/>
  <c r="DD13" i="9" s="1"/>
  <c r="CI13" i="9"/>
  <c r="E31" i="9" s="1"/>
  <c r="CJ13" i="9"/>
  <c r="CK13" i="9"/>
  <c r="CL13" i="9"/>
  <c r="CM13" i="9"/>
  <c r="CN13" i="9"/>
  <c r="CO13" i="9"/>
  <c r="K31" i="9" s="1"/>
  <c r="CP13" i="9"/>
  <c r="CQ13" i="9"/>
  <c r="M31" i="9" s="1"/>
  <c r="CR13" i="9"/>
  <c r="CS13" i="9"/>
  <c r="CT13" i="9"/>
  <c r="CU13" i="9"/>
  <c r="CV13" i="9"/>
  <c r="CW13" i="9"/>
  <c r="S31" i="9" s="1"/>
  <c r="CX13" i="9"/>
  <c r="CY13" i="9"/>
  <c r="U31" i="9" s="1"/>
  <c r="CZ13" i="9"/>
  <c r="DA13" i="9"/>
  <c r="DB13" i="9"/>
  <c r="DC13" i="9"/>
  <c r="Z14" i="9"/>
  <c r="AA14" i="9"/>
  <c r="CF14" i="9"/>
  <c r="B32" i="9" s="1"/>
  <c r="CG14" i="9"/>
  <c r="CH14" i="9"/>
  <c r="CI14" i="9"/>
  <c r="CJ14" i="9"/>
  <c r="CK14" i="9"/>
  <c r="CL14" i="9"/>
  <c r="CM14" i="9"/>
  <c r="I32" i="9" s="1"/>
  <c r="CN14" i="9"/>
  <c r="CO14" i="9"/>
  <c r="CP14" i="9"/>
  <c r="CQ14" i="9"/>
  <c r="CR14" i="9"/>
  <c r="CS14" i="9"/>
  <c r="CT14" i="9"/>
  <c r="CU14" i="9"/>
  <c r="Q32" i="9" s="1"/>
  <c r="CV14" i="9"/>
  <c r="R32" i="9" s="1"/>
  <c r="CW14" i="9"/>
  <c r="CX14" i="9"/>
  <c r="CY14" i="9"/>
  <c r="CZ14" i="9"/>
  <c r="DA14" i="9"/>
  <c r="DB14" i="9"/>
  <c r="DC14" i="9"/>
  <c r="Y32" i="9" s="1"/>
  <c r="DD14" i="9"/>
  <c r="Z15" i="9"/>
  <c r="AA15" i="9"/>
  <c r="CF15" i="9"/>
  <c r="CG15" i="9"/>
  <c r="CH15" i="9"/>
  <c r="CI15" i="9"/>
  <c r="CJ15" i="9"/>
  <c r="F33" i="9" s="1"/>
  <c r="CK15" i="9"/>
  <c r="CL15" i="9"/>
  <c r="CM15" i="9"/>
  <c r="CN15" i="9"/>
  <c r="CO15" i="9"/>
  <c r="CP15" i="9"/>
  <c r="CQ15" i="9"/>
  <c r="M33" i="9" s="1"/>
  <c r="CR15" i="9"/>
  <c r="N33" i="9" s="1"/>
  <c r="CS15" i="9"/>
  <c r="CT15" i="9"/>
  <c r="CU15" i="9"/>
  <c r="CV15" i="9"/>
  <c r="CW15" i="9"/>
  <c r="CX15" i="9"/>
  <c r="CY15" i="9"/>
  <c r="U33" i="9" s="1"/>
  <c r="CZ15" i="9"/>
  <c r="V33" i="9" s="1"/>
  <c r="DA15" i="9"/>
  <c r="DB15" i="9"/>
  <c r="DC15" i="9"/>
  <c r="Z16" i="9"/>
  <c r="AA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CL17" i="9"/>
  <c r="CT17" i="9"/>
  <c r="DA17" i="9"/>
  <c r="DB17" i="9"/>
  <c r="E23" i="9"/>
  <c r="F23" i="9"/>
  <c r="G23" i="9"/>
  <c r="N23" i="9"/>
  <c r="O23" i="9"/>
  <c r="V23" i="9"/>
  <c r="W23" i="9"/>
  <c r="CF23" i="9"/>
  <c r="CF34" i="9" s="1"/>
  <c r="CG23" i="9"/>
  <c r="CH23" i="9"/>
  <c r="CI23" i="9"/>
  <c r="CJ23" i="9"/>
  <c r="CK23" i="9"/>
  <c r="CL23" i="9"/>
  <c r="H23" i="9" s="1"/>
  <c r="CM23" i="9"/>
  <c r="I23" i="9" s="1"/>
  <c r="CN23" i="9"/>
  <c r="CN34" i="9" s="1"/>
  <c r="CO23" i="9"/>
  <c r="CO34" i="9" s="1"/>
  <c r="CP23" i="9"/>
  <c r="CQ23" i="9"/>
  <c r="CR23" i="9"/>
  <c r="CS23" i="9"/>
  <c r="CT23" i="9"/>
  <c r="P23" i="9" s="1"/>
  <c r="CU23" i="9"/>
  <c r="Q23" i="9" s="1"/>
  <c r="CV23" i="9"/>
  <c r="CV34" i="9" s="1"/>
  <c r="CW23" i="9"/>
  <c r="CW34" i="9" s="1"/>
  <c r="CX23" i="9"/>
  <c r="CY23" i="9"/>
  <c r="CZ23" i="9"/>
  <c r="DA23" i="9"/>
  <c r="DB23" i="9"/>
  <c r="X23" i="9" s="1"/>
  <c r="DC23" i="9"/>
  <c r="Y23" i="9" s="1"/>
  <c r="B24" i="9"/>
  <c r="C24" i="9"/>
  <c r="K24" i="9"/>
  <c r="R24" i="9"/>
  <c r="S24" i="9"/>
  <c r="CF24" i="9"/>
  <c r="CG24" i="9"/>
  <c r="CH24" i="9"/>
  <c r="D24" i="9" s="1"/>
  <c r="CI24" i="9"/>
  <c r="CJ24" i="9"/>
  <c r="F24" i="9" s="1"/>
  <c r="CK24" i="9"/>
  <c r="G24" i="9" s="1"/>
  <c r="CL24" i="9"/>
  <c r="H24" i="9" s="1"/>
  <c r="CM24" i="9"/>
  <c r="CN24" i="9"/>
  <c r="CO24" i="9"/>
  <c r="CP24" i="9"/>
  <c r="L24" i="9" s="1"/>
  <c r="CQ24" i="9"/>
  <c r="CR24" i="9"/>
  <c r="N24" i="9" s="1"/>
  <c r="G11" i="17" s="1"/>
  <c r="CS24" i="9"/>
  <c r="O24" i="9" s="1"/>
  <c r="CT24" i="9"/>
  <c r="P24" i="9" s="1"/>
  <c r="CU24" i="9"/>
  <c r="CV24" i="9"/>
  <c r="CW24" i="9"/>
  <c r="CX24" i="9"/>
  <c r="T24" i="9" s="1"/>
  <c r="CY24" i="9"/>
  <c r="CZ24" i="9"/>
  <c r="V24" i="9" s="1"/>
  <c r="I11" i="17" s="1"/>
  <c r="DA24" i="9"/>
  <c r="DA34" i="9" s="1"/>
  <c r="DB24" i="9"/>
  <c r="X24" i="9" s="1"/>
  <c r="DC24" i="9"/>
  <c r="G25" i="9"/>
  <c r="K25" i="9"/>
  <c r="O25" i="9"/>
  <c r="W25" i="9"/>
  <c r="CF25" i="9"/>
  <c r="B25" i="9" s="1"/>
  <c r="CG25" i="9"/>
  <c r="C25" i="9" s="1"/>
  <c r="CH25" i="9"/>
  <c r="CI25" i="9"/>
  <c r="CJ25" i="9"/>
  <c r="CK25" i="9"/>
  <c r="CL25" i="9"/>
  <c r="H25" i="9" s="1"/>
  <c r="CM25" i="9"/>
  <c r="CN25" i="9"/>
  <c r="J25" i="9" s="1"/>
  <c r="CO25" i="9"/>
  <c r="CP25" i="9"/>
  <c r="L25" i="9" s="1"/>
  <c r="CQ25" i="9"/>
  <c r="CR25" i="9"/>
  <c r="CS25" i="9"/>
  <c r="CT25" i="9"/>
  <c r="P25" i="9" s="1"/>
  <c r="CU25" i="9"/>
  <c r="CV25" i="9"/>
  <c r="R25" i="9" s="1"/>
  <c r="CW25" i="9"/>
  <c r="S25" i="9" s="1"/>
  <c r="CX25" i="9"/>
  <c r="T25" i="9" s="1"/>
  <c r="CY25" i="9"/>
  <c r="CZ25" i="9"/>
  <c r="DA25" i="9"/>
  <c r="DB25" i="9"/>
  <c r="X25" i="9" s="1"/>
  <c r="DC25" i="9"/>
  <c r="C26" i="9"/>
  <c r="I26" i="9"/>
  <c r="K26" i="9"/>
  <c r="O26" i="9"/>
  <c r="Q26" i="9"/>
  <c r="S26" i="9"/>
  <c r="Y26" i="9"/>
  <c r="CF26" i="9"/>
  <c r="CG26" i="9"/>
  <c r="CH26" i="9"/>
  <c r="D26" i="9" s="1"/>
  <c r="CI26" i="9"/>
  <c r="CJ26" i="9"/>
  <c r="F26" i="9" s="1"/>
  <c r="CK26" i="9"/>
  <c r="G26" i="9" s="1"/>
  <c r="CL26" i="9"/>
  <c r="H26" i="9" s="1"/>
  <c r="CM26" i="9"/>
  <c r="CN26" i="9"/>
  <c r="CO26" i="9"/>
  <c r="CP26" i="9"/>
  <c r="L26" i="9" s="1"/>
  <c r="CQ26" i="9"/>
  <c r="M26" i="9" s="1"/>
  <c r="CR26" i="9"/>
  <c r="N26" i="9" s="1"/>
  <c r="CS26" i="9"/>
  <c r="CT26" i="9"/>
  <c r="P26" i="9" s="1"/>
  <c r="CU26" i="9"/>
  <c r="CV26" i="9"/>
  <c r="CW26" i="9"/>
  <c r="CX26" i="9"/>
  <c r="T26" i="9" s="1"/>
  <c r="CY26" i="9"/>
  <c r="U26" i="9" s="1"/>
  <c r="CZ26" i="9"/>
  <c r="V26" i="9" s="1"/>
  <c r="DA26" i="9"/>
  <c r="W26" i="9" s="1"/>
  <c r="DB26" i="9"/>
  <c r="X26" i="9" s="1"/>
  <c r="DC26" i="9"/>
  <c r="C27" i="9"/>
  <c r="E27" i="9"/>
  <c r="F27" i="9"/>
  <c r="G27" i="9"/>
  <c r="K27" i="9"/>
  <c r="M27" i="9"/>
  <c r="N27" i="9"/>
  <c r="O27" i="9"/>
  <c r="S27" i="9"/>
  <c r="U27" i="9"/>
  <c r="V21" i="10" s="1"/>
  <c r="V27" i="9"/>
  <c r="W27" i="9"/>
  <c r="CF27" i="9"/>
  <c r="B27" i="9" s="1"/>
  <c r="CG27" i="9"/>
  <c r="CH27" i="9"/>
  <c r="CI27" i="9"/>
  <c r="CJ27" i="9"/>
  <c r="CK27" i="9"/>
  <c r="CL27" i="9"/>
  <c r="H27" i="9" s="1"/>
  <c r="CM27" i="9"/>
  <c r="I27" i="9" s="1"/>
  <c r="CN27" i="9"/>
  <c r="J27" i="9" s="1"/>
  <c r="CO27" i="9"/>
  <c r="CP27" i="9"/>
  <c r="L27" i="9" s="1"/>
  <c r="CQ27" i="9"/>
  <c r="CR27" i="9"/>
  <c r="CS27" i="9"/>
  <c r="CT27" i="9"/>
  <c r="P27" i="9" s="1"/>
  <c r="CU27" i="9"/>
  <c r="Q27" i="9" s="1"/>
  <c r="CV27" i="9"/>
  <c r="R27" i="9" s="1"/>
  <c r="CW27" i="9"/>
  <c r="CX27" i="9"/>
  <c r="T27" i="9" s="1"/>
  <c r="CY27" i="9"/>
  <c r="CZ27" i="9"/>
  <c r="DA27" i="9"/>
  <c r="DB27" i="9"/>
  <c r="X27" i="9" s="1"/>
  <c r="DC27" i="9"/>
  <c r="Y27" i="9" s="1"/>
  <c r="B28" i="9"/>
  <c r="C28" i="9"/>
  <c r="G28" i="9"/>
  <c r="I28" i="9"/>
  <c r="J28" i="9"/>
  <c r="K28" i="9"/>
  <c r="Q28" i="9"/>
  <c r="R28" i="9"/>
  <c r="S28" i="9"/>
  <c r="W28" i="9"/>
  <c r="Y28" i="9"/>
  <c r="CF28" i="9"/>
  <c r="CG28" i="9"/>
  <c r="CH28" i="9"/>
  <c r="D28" i="9" s="1"/>
  <c r="CI28" i="9"/>
  <c r="CJ28" i="9"/>
  <c r="F28" i="9" s="1"/>
  <c r="CK28" i="9"/>
  <c r="CL28" i="9"/>
  <c r="CM28" i="9"/>
  <c r="CN28" i="9"/>
  <c r="CO28" i="9"/>
  <c r="CP28" i="9"/>
  <c r="L28" i="9" s="1"/>
  <c r="CQ28" i="9"/>
  <c r="M28" i="9" s="1"/>
  <c r="CR28" i="9"/>
  <c r="N28" i="9" s="1"/>
  <c r="CS28" i="9"/>
  <c r="O28" i="9" s="1"/>
  <c r="CT28" i="9"/>
  <c r="P28" i="9" s="1"/>
  <c r="CU28" i="9"/>
  <c r="CV28" i="9"/>
  <c r="CW28" i="9"/>
  <c r="CX28" i="9"/>
  <c r="T28" i="9" s="1"/>
  <c r="CY28" i="9"/>
  <c r="U28" i="9" s="1"/>
  <c r="CZ28" i="9"/>
  <c r="V28" i="9" s="1"/>
  <c r="DA28" i="9"/>
  <c r="DB28" i="9"/>
  <c r="DC28" i="9"/>
  <c r="E29" i="9"/>
  <c r="F29" i="9"/>
  <c r="G29" i="9"/>
  <c r="M29" i="9"/>
  <c r="N21" i="10" s="1"/>
  <c r="N29" i="9"/>
  <c r="O29" i="9"/>
  <c r="U29" i="9"/>
  <c r="V29" i="9"/>
  <c r="W29" i="9"/>
  <c r="CF29" i="9"/>
  <c r="B29" i="9" s="1"/>
  <c r="CG29" i="9"/>
  <c r="CH29" i="9"/>
  <c r="CI29" i="9"/>
  <c r="CJ29" i="9"/>
  <c r="CK29" i="9"/>
  <c r="CL29" i="9"/>
  <c r="H29" i="9" s="1"/>
  <c r="CM29" i="9"/>
  <c r="I29" i="9" s="1"/>
  <c r="CN29" i="9"/>
  <c r="J29" i="9" s="1"/>
  <c r="K21" i="10" s="1"/>
  <c r="CO29" i="9"/>
  <c r="CP29" i="9"/>
  <c r="L29" i="9" s="1"/>
  <c r="CQ29" i="9"/>
  <c r="CR29" i="9"/>
  <c r="CS29" i="9"/>
  <c r="CT29" i="9"/>
  <c r="P29" i="9" s="1"/>
  <c r="CU29" i="9"/>
  <c r="Q29" i="9" s="1"/>
  <c r="CV29" i="9"/>
  <c r="R29" i="9" s="1"/>
  <c r="S21" i="10" s="1"/>
  <c r="CW29" i="9"/>
  <c r="CX29" i="9"/>
  <c r="T29" i="9" s="1"/>
  <c r="CY29" i="9"/>
  <c r="CZ29" i="9"/>
  <c r="DA29" i="9"/>
  <c r="DB29" i="9"/>
  <c r="X29" i="9" s="1"/>
  <c r="DC29" i="9"/>
  <c r="Y29" i="9" s="1"/>
  <c r="DE29" i="9"/>
  <c r="B30" i="9"/>
  <c r="Z30" i="9" s="1"/>
  <c r="C30" i="9"/>
  <c r="I30" i="9"/>
  <c r="J30" i="9"/>
  <c r="K30" i="9"/>
  <c r="Q30" i="9"/>
  <c r="R30" i="9"/>
  <c r="S30" i="9"/>
  <c r="Y30" i="9"/>
  <c r="CF30" i="9"/>
  <c r="CG30" i="9"/>
  <c r="CH30" i="9"/>
  <c r="D30" i="9" s="1"/>
  <c r="CI30" i="9"/>
  <c r="CJ30" i="9"/>
  <c r="F30" i="9" s="1"/>
  <c r="CK30" i="9"/>
  <c r="CL30" i="9"/>
  <c r="H30" i="9" s="1"/>
  <c r="CM30" i="9"/>
  <c r="CN30" i="9"/>
  <c r="CO30" i="9"/>
  <c r="CP30" i="9"/>
  <c r="L30" i="9" s="1"/>
  <c r="CQ30" i="9"/>
  <c r="M30" i="9" s="1"/>
  <c r="CR30" i="9"/>
  <c r="N30" i="9" s="1"/>
  <c r="CS30" i="9"/>
  <c r="CT30" i="9"/>
  <c r="P30" i="9" s="1"/>
  <c r="CU30" i="9"/>
  <c r="CV30" i="9"/>
  <c r="CW30" i="9"/>
  <c r="CX30" i="9"/>
  <c r="T30" i="9" s="1"/>
  <c r="CY30" i="9"/>
  <c r="U30" i="9" s="1"/>
  <c r="CZ30" i="9"/>
  <c r="V30" i="9" s="1"/>
  <c r="DA30" i="9"/>
  <c r="DB30" i="9"/>
  <c r="X30" i="9" s="1"/>
  <c r="DC30" i="9"/>
  <c r="F31" i="9"/>
  <c r="G31" i="9"/>
  <c r="N31" i="9"/>
  <c r="O31" i="9"/>
  <c r="V31" i="9"/>
  <c r="W31" i="9"/>
  <c r="CF31" i="9"/>
  <c r="B31" i="9" s="1"/>
  <c r="CG31" i="9"/>
  <c r="DE31" i="9" s="1"/>
  <c r="CH31" i="9"/>
  <c r="CI31" i="9"/>
  <c r="CJ31" i="9"/>
  <c r="CK31" i="9"/>
  <c r="CL31" i="9"/>
  <c r="H31" i="9" s="1"/>
  <c r="CM31" i="9"/>
  <c r="I31" i="9" s="1"/>
  <c r="CN31" i="9"/>
  <c r="J31" i="9" s="1"/>
  <c r="CO31" i="9"/>
  <c r="CP31" i="9"/>
  <c r="L31" i="9" s="1"/>
  <c r="CQ31" i="9"/>
  <c r="CR31" i="9"/>
  <c r="CS31" i="9"/>
  <c r="CT31" i="9"/>
  <c r="P31" i="9" s="1"/>
  <c r="CU31" i="9"/>
  <c r="Q31" i="9" s="1"/>
  <c r="CV31" i="9"/>
  <c r="R31" i="9" s="1"/>
  <c r="CW31" i="9"/>
  <c r="CX31" i="9"/>
  <c r="T31" i="9" s="1"/>
  <c r="CY31" i="9"/>
  <c r="CZ31" i="9"/>
  <c r="DA31" i="9"/>
  <c r="DB31" i="9"/>
  <c r="X31" i="9" s="1"/>
  <c r="DC31" i="9"/>
  <c r="Y31" i="9" s="1"/>
  <c r="C32" i="9"/>
  <c r="J32" i="9"/>
  <c r="Z32" i="9" s="1"/>
  <c r="K32" i="9"/>
  <c r="O32" i="9"/>
  <c r="S32" i="9"/>
  <c r="CF32" i="9"/>
  <c r="CG32" i="9"/>
  <c r="CH32" i="9"/>
  <c r="D32" i="9" s="1"/>
  <c r="CI32" i="9"/>
  <c r="CJ32" i="9"/>
  <c r="F32" i="9" s="1"/>
  <c r="CK32" i="9"/>
  <c r="G32" i="9" s="1"/>
  <c r="CL32" i="9"/>
  <c r="H32" i="9" s="1"/>
  <c r="CM32" i="9"/>
  <c r="CN32" i="9"/>
  <c r="CO32" i="9"/>
  <c r="CP32" i="9"/>
  <c r="L32" i="9" s="1"/>
  <c r="CQ32" i="9"/>
  <c r="M32" i="9" s="1"/>
  <c r="CR32" i="9"/>
  <c r="N32" i="9" s="1"/>
  <c r="CS32" i="9"/>
  <c r="CT32" i="9"/>
  <c r="P32" i="9" s="1"/>
  <c r="CU32" i="9"/>
  <c r="CV32" i="9"/>
  <c r="CW32" i="9"/>
  <c r="CX32" i="9"/>
  <c r="T32" i="9" s="1"/>
  <c r="CY32" i="9"/>
  <c r="U32" i="9" s="1"/>
  <c r="CZ32" i="9"/>
  <c r="V32" i="9" s="1"/>
  <c r="DA32" i="9"/>
  <c r="W32" i="9" s="1"/>
  <c r="DB32" i="9"/>
  <c r="X32" i="9" s="1"/>
  <c r="DC32" i="9"/>
  <c r="C33" i="9"/>
  <c r="G33" i="9"/>
  <c r="O33" i="9"/>
  <c r="S33" i="9"/>
  <c r="W33" i="9"/>
  <c r="CF33" i="9"/>
  <c r="B33" i="9" s="1"/>
  <c r="CG33" i="9"/>
  <c r="DE33" i="9" s="1"/>
  <c r="CH33" i="9"/>
  <c r="CI33" i="9"/>
  <c r="CJ33" i="9"/>
  <c r="CK33" i="9"/>
  <c r="CL33" i="9"/>
  <c r="H33" i="9" s="1"/>
  <c r="CM33" i="9"/>
  <c r="I33" i="9" s="1"/>
  <c r="CN33" i="9"/>
  <c r="J33" i="9" s="1"/>
  <c r="CO33" i="9"/>
  <c r="K33" i="9" s="1"/>
  <c r="CP33" i="9"/>
  <c r="L33" i="9" s="1"/>
  <c r="CQ33" i="9"/>
  <c r="CR33" i="9"/>
  <c r="CS33" i="9"/>
  <c r="CT33" i="9"/>
  <c r="P33" i="9" s="1"/>
  <c r="CU33" i="9"/>
  <c r="Q33" i="9" s="1"/>
  <c r="CV33" i="9"/>
  <c r="R33" i="9" s="1"/>
  <c r="CW33" i="9"/>
  <c r="CX33" i="9"/>
  <c r="T33" i="9" s="1"/>
  <c r="CY33" i="9"/>
  <c r="CZ33" i="9"/>
  <c r="DA33" i="9"/>
  <c r="DB33" i="9"/>
  <c r="X33" i="9" s="1"/>
  <c r="DC33" i="9"/>
  <c r="Y33" i="9" s="1"/>
  <c r="Z34" i="9"/>
  <c r="AA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J34" i="9"/>
  <c r="CR34" i="9"/>
  <c r="CS34" i="9"/>
  <c r="CT34" i="9"/>
  <c r="CZ34" i="9"/>
  <c r="I41" i="9"/>
  <c r="J41" i="9"/>
  <c r="K41" i="9"/>
  <c r="T41" i="9"/>
  <c r="U7" i="10" s="1"/>
  <c r="U41" i="9"/>
  <c r="CF41" i="9"/>
  <c r="CG41" i="9"/>
  <c r="C41" i="9" s="1"/>
  <c r="CH41" i="9"/>
  <c r="CI41" i="9"/>
  <c r="CJ41" i="9"/>
  <c r="F41" i="9" s="1"/>
  <c r="CK41" i="9"/>
  <c r="G41" i="9" s="1"/>
  <c r="CL41" i="9"/>
  <c r="CM41" i="9"/>
  <c r="CN41" i="9"/>
  <c r="CO41" i="9"/>
  <c r="CP41" i="9"/>
  <c r="CQ41" i="9"/>
  <c r="CR41" i="9"/>
  <c r="N41" i="9" s="1"/>
  <c r="CS41" i="9"/>
  <c r="O41" i="9" s="1"/>
  <c r="CT41" i="9"/>
  <c r="CU41" i="9"/>
  <c r="CV41" i="9"/>
  <c r="CW41" i="9"/>
  <c r="CX41" i="9"/>
  <c r="CY41" i="9"/>
  <c r="CZ41" i="9"/>
  <c r="V41" i="9" s="1"/>
  <c r="DA41" i="9"/>
  <c r="W41" i="9" s="1"/>
  <c r="DB41" i="9"/>
  <c r="DC41" i="9"/>
  <c r="DD41" i="9"/>
  <c r="G42" i="9"/>
  <c r="H12" i="10" s="1"/>
  <c r="H42" i="9"/>
  <c r="Q42" i="9"/>
  <c r="U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N42" i="9" s="1"/>
  <c r="O12" i="10" s="1"/>
  <c r="CS42" i="9"/>
  <c r="CT42" i="9"/>
  <c r="CU42" i="9"/>
  <c r="CV42" i="9"/>
  <c r="CW42" i="9"/>
  <c r="CX42" i="9"/>
  <c r="CY42" i="9"/>
  <c r="CZ42" i="9"/>
  <c r="V42" i="9" s="1"/>
  <c r="W12" i="10" s="1"/>
  <c r="DA42" i="9"/>
  <c r="W42" i="9" s="1"/>
  <c r="X12" i="10" s="1"/>
  <c r="DB42" i="9"/>
  <c r="DC42" i="9"/>
  <c r="C43" i="9"/>
  <c r="D43" i="9"/>
  <c r="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N44" i="9"/>
  <c r="O44" i="9"/>
  <c r="P44" i="9"/>
  <c r="Y44" i="9"/>
  <c r="CF44" i="9"/>
  <c r="B44" i="9" s="1"/>
  <c r="CG44" i="9"/>
  <c r="CH44" i="9"/>
  <c r="CI44" i="9"/>
  <c r="CJ44" i="9"/>
  <c r="F44" i="9" s="1"/>
  <c r="CK44" i="9"/>
  <c r="CL44" i="9"/>
  <c r="CM44" i="9"/>
  <c r="CN44" i="9"/>
  <c r="J44" i="9" s="1"/>
  <c r="CO44" i="9"/>
  <c r="K44" i="9" s="1"/>
  <c r="CP44" i="9"/>
  <c r="CQ44" i="9"/>
  <c r="CR44" i="9"/>
  <c r="CS44" i="9"/>
  <c r="CT44" i="9"/>
  <c r="CU44" i="9"/>
  <c r="CV44" i="9"/>
  <c r="R44" i="9" s="1"/>
  <c r="CW44" i="9"/>
  <c r="S44" i="9" s="1"/>
  <c r="CX44" i="9"/>
  <c r="CY44" i="9"/>
  <c r="CZ44" i="9"/>
  <c r="V44" i="9" s="1"/>
  <c r="DA44" i="9"/>
  <c r="W44" i="9" s="1"/>
  <c r="DB44" i="9"/>
  <c r="DC44" i="9"/>
  <c r="B45" i="9"/>
  <c r="K45" i="9"/>
  <c r="L45" i="9"/>
  <c r="M45" i="9"/>
  <c r="CF45" i="9"/>
  <c r="CG45" i="9"/>
  <c r="C45" i="9" s="1"/>
  <c r="CH45" i="9"/>
  <c r="CI45" i="9"/>
  <c r="CJ45" i="9"/>
  <c r="CK45" i="9"/>
  <c r="CL45" i="9"/>
  <c r="CM45" i="9"/>
  <c r="CN45" i="9"/>
  <c r="CO45" i="9"/>
  <c r="CP45" i="9"/>
  <c r="CQ45" i="9"/>
  <c r="CR45" i="9"/>
  <c r="CS45" i="9"/>
  <c r="O45" i="9" s="1"/>
  <c r="CT45" i="9"/>
  <c r="CU45" i="9"/>
  <c r="CV45" i="9"/>
  <c r="CW45" i="9"/>
  <c r="S45" i="9" s="1"/>
  <c r="CX45" i="9"/>
  <c r="CY45" i="9"/>
  <c r="CZ45" i="9"/>
  <c r="DA45" i="9"/>
  <c r="W45" i="9" s="1"/>
  <c r="DB45" i="9"/>
  <c r="DC45" i="9"/>
  <c r="Y45" i="9" s="1"/>
  <c r="H46" i="9"/>
  <c r="I46" i="9"/>
  <c r="M46" i="9"/>
  <c r="V46" i="9"/>
  <c r="W46" i="9"/>
  <c r="X46" i="9"/>
  <c r="CF46" i="9"/>
  <c r="CG46" i="9"/>
  <c r="CH46" i="9"/>
  <c r="CI46" i="9"/>
  <c r="E46" i="9" s="1"/>
  <c r="CJ46" i="9"/>
  <c r="CK46" i="9"/>
  <c r="CL46" i="9"/>
  <c r="CM46" i="9"/>
  <c r="CN46" i="9"/>
  <c r="CO46" i="9"/>
  <c r="CP46" i="9"/>
  <c r="CQ46" i="9"/>
  <c r="CR46" i="9"/>
  <c r="CS46" i="9"/>
  <c r="O46" i="9" s="1"/>
  <c r="CT46" i="9"/>
  <c r="CU46" i="9"/>
  <c r="CV46" i="9"/>
  <c r="CW46" i="9"/>
  <c r="CX46" i="9"/>
  <c r="CY46" i="9"/>
  <c r="U46" i="9" s="1"/>
  <c r="CZ46" i="9"/>
  <c r="DA46" i="9"/>
  <c r="DB46" i="9"/>
  <c r="DC46" i="9"/>
  <c r="E47" i="9"/>
  <c r="J47" i="9"/>
  <c r="S47" i="9"/>
  <c r="T47" i="9"/>
  <c r="U47" i="9"/>
  <c r="CF47" i="9"/>
  <c r="CG47" i="9"/>
  <c r="C47" i="9" s="1"/>
  <c r="CH47" i="9"/>
  <c r="CI47" i="9"/>
  <c r="CJ47" i="9"/>
  <c r="F47" i="9" s="1"/>
  <c r="CK47" i="9"/>
  <c r="CL47" i="9"/>
  <c r="CM47" i="9"/>
  <c r="CN47" i="9"/>
  <c r="CO47" i="9"/>
  <c r="K47" i="9" s="1"/>
  <c r="CP47" i="9"/>
  <c r="CQ47" i="9"/>
  <c r="CR47" i="9"/>
  <c r="N47" i="9" s="1"/>
  <c r="CS47" i="9"/>
  <c r="CT47" i="9"/>
  <c r="CU47" i="9"/>
  <c r="Q47" i="9" s="1"/>
  <c r="CV47" i="9"/>
  <c r="CW47" i="9"/>
  <c r="CX47" i="9"/>
  <c r="CY47" i="9"/>
  <c r="CZ47" i="9"/>
  <c r="V47" i="9" s="1"/>
  <c r="DA47" i="9"/>
  <c r="DB47" i="9"/>
  <c r="DC47" i="9"/>
  <c r="Y47" i="9" s="1"/>
  <c r="DE47" i="9"/>
  <c r="G48" i="9"/>
  <c r="P48" i="9"/>
  <c r="Q48" i="9"/>
  <c r="CF48" i="9"/>
  <c r="CG48" i="9"/>
  <c r="CH48" i="9"/>
  <c r="CI48" i="9"/>
  <c r="CJ48" i="9"/>
  <c r="CK48" i="9"/>
  <c r="CL48" i="9"/>
  <c r="CM48" i="9"/>
  <c r="CN48" i="9"/>
  <c r="CO48" i="9"/>
  <c r="K48" i="9" s="1"/>
  <c r="CP48" i="9"/>
  <c r="CQ48" i="9"/>
  <c r="CR48" i="9"/>
  <c r="CS48" i="9"/>
  <c r="O48" i="9" s="1"/>
  <c r="CT48" i="9"/>
  <c r="CU48" i="9"/>
  <c r="CV48" i="9"/>
  <c r="CW48" i="9"/>
  <c r="S48" i="9" s="1"/>
  <c r="CX48" i="9"/>
  <c r="CY48" i="9"/>
  <c r="CZ48" i="9"/>
  <c r="DA48" i="9"/>
  <c r="W48" i="9" s="1"/>
  <c r="DB48" i="9"/>
  <c r="DC48" i="9"/>
  <c r="B49" i="9"/>
  <c r="C49" i="9"/>
  <c r="D49" i="9"/>
  <c r="M49" i="9"/>
  <c r="R49" i="9"/>
  <c r="CF49" i="9"/>
  <c r="CG49" i="9"/>
  <c r="CH49" i="9"/>
  <c r="CI49" i="9"/>
  <c r="CJ49" i="9"/>
  <c r="CK49" i="9"/>
  <c r="DE49" i="9" s="1"/>
  <c r="CL49" i="9"/>
  <c r="H49" i="9" s="1"/>
  <c r="CM49" i="9"/>
  <c r="CN49" i="9"/>
  <c r="J49" i="9" s="1"/>
  <c r="CO49" i="9"/>
  <c r="CP49" i="9"/>
  <c r="CQ49" i="9"/>
  <c r="CR49" i="9"/>
  <c r="CS49" i="9"/>
  <c r="CT49" i="9"/>
  <c r="P49" i="9" s="1"/>
  <c r="CU49" i="9"/>
  <c r="CV49" i="9"/>
  <c r="CW49" i="9"/>
  <c r="S49" i="9" s="1"/>
  <c r="CX49" i="9"/>
  <c r="T49" i="9" s="1"/>
  <c r="CY49" i="9"/>
  <c r="U49" i="9" s="1"/>
  <c r="CZ49" i="9"/>
  <c r="DA49" i="9"/>
  <c r="DB49" i="9"/>
  <c r="X49" i="9" s="1"/>
  <c r="DC49" i="9"/>
  <c r="DD49" i="9"/>
  <c r="G50" i="9"/>
  <c r="H50" i="9"/>
  <c r="O50" i="9"/>
  <c r="P50" i="9"/>
  <c r="W50" i="9"/>
  <c r="X50" i="9"/>
  <c r="CF50" i="9"/>
  <c r="CG50" i="9"/>
  <c r="C50" i="9" s="1"/>
  <c r="CH50" i="9"/>
  <c r="CI50" i="9"/>
  <c r="CJ50" i="9"/>
  <c r="F50" i="9" s="1"/>
  <c r="CK50" i="9"/>
  <c r="CL50" i="9"/>
  <c r="CM50" i="9"/>
  <c r="I50" i="9" s="1"/>
  <c r="CN50" i="9"/>
  <c r="CO50" i="9"/>
  <c r="K50" i="9" s="1"/>
  <c r="CP50" i="9"/>
  <c r="CQ50" i="9"/>
  <c r="CR50" i="9"/>
  <c r="CS50" i="9"/>
  <c r="CT50" i="9"/>
  <c r="CU50" i="9"/>
  <c r="Q50" i="9" s="1"/>
  <c r="CV50" i="9"/>
  <c r="CW50" i="9"/>
  <c r="S50" i="9" s="1"/>
  <c r="CX50" i="9"/>
  <c r="CY50" i="9"/>
  <c r="CZ50" i="9"/>
  <c r="DA50" i="9"/>
  <c r="DB50" i="9"/>
  <c r="DC50" i="9"/>
  <c r="Y50" i="9" s="1"/>
  <c r="C51" i="9"/>
  <c r="D51" i="9"/>
  <c r="K51" i="9"/>
  <c r="L51" i="9"/>
  <c r="S51" i="9"/>
  <c r="T51" i="9"/>
  <c r="CF51" i="9"/>
  <c r="B51" i="9" s="1"/>
  <c r="CG51" i="9"/>
  <c r="CH51" i="9"/>
  <c r="CI51" i="9"/>
  <c r="E51" i="9" s="1"/>
  <c r="CJ51" i="9"/>
  <c r="CK51" i="9"/>
  <c r="G51" i="9" s="1"/>
  <c r="CL51" i="9"/>
  <c r="CM51" i="9"/>
  <c r="CN51" i="9"/>
  <c r="J51" i="9" s="1"/>
  <c r="CO51" i="9"/>
  <c r="CP51" i="9"/>
  <c r="CQ51" i="9"/>
  <c r="M51" i="9" s="1"/>
  <c r="CR51" i="9"/>
  <c r="CS51" i="9"/>
  <c r="O51" i="9" s="1"/>
  <c r="CT51" i="9"/>
  <c r="CU51" i="9"/>
  <c r="CV51" i="9"/>
  <c r="R51" i="9" s="1"/>
  <c r="CW51" i="9"/>
  <c r="CX51" i="9"/>
  <c r="CY51" i="9"/>
  <c r="U51" i="9" s="1"/>
  <c r="CZ51" i="9"/>
  <c r="DA51" i="9"/>
  <c r="W51" i="9" s="1"/>
  <c r="DB51" i="9"/>
  <c r="DC51" i="9"/>
  <c r="DD51" i="9"/>
  <c r="Z52" i="9"/>
  <c r="AA52" i="9"/>
  <c r="CH52" i="9"/>
  <c r="CI52" i="9"/>
  <c r="CP52" i="9"/>
  <c r="CX52" i="9"/>
  <c r="CY52" i="9"/>
  <c r="CF58" i="9"/>
  <c r="CG58" i="9"/>
  <c r="CH58" i="9"/>
  <c r="D41" i="9" s="1"/>
  <c r="CI58" i="9"/>
  <c r="E41" i="9" s="1"/>
  <c r="CJ58" i="9"/>
  <c r="CK58" i="9"/>
  <c r="CK69" i="9" s="1"/>
  <c r="CL58" i="9"/>
  <c r="CM58" i="9"/>
  <c r="CN58" i="9"/>
  <c r="CO58" i="9"/>
  <c r="CP58" i="9"/>
  <c r="L41" i="9" s="1"/>
  <c r="M7" i="10" s="1"/>
  <c r="CQ58" i="9"/>
  <c r="M41" i="9" s="1"/>
  <c r="CR58" i="9"/>
  <c r="CS58" i="9"/>
  <c r="CS69" i="9" s="1"/>
  <c r="CT58" i="9"/>
  <c r="CU58" i="9"/>
  <c r="CV58" i="9"/>
  <c r="CW58" i="9"/>
  <c r="S41" i="9" s="1"/>
  <c r="CX58" i="9"/>
  <c r="CY58" i="9"/>
  <c r="CZ58" i="9"/>
  <c r="DA58" i="9"/>
  <c r="DA69" i="9" s="1"/>
  <c r="DB58" i="9"/>
  <c r="DC58" i="9"/>
  <c r="DD58" i="9"/>
  <c r="Z59" i="9"/>
  <c r="AA59" i="9"/>
  <c r="CF59" i="9"/>
  <c r="CG59" i="9"/>
  <c r="CH59" i="9"/>
  <c r="CI59" i="9"/>
  <c r="CJ59" i="9"/>
  <c r="F42" i="9" s="1"/>
  <c r="G12" i="10" s="1"/>
  <c r="CK59" i="9"/>
  <c r="CL59" i="9"/>
  <c r="CM59" i="9"/>
  <c r="I42" i="9" s="1"/>
  <c r="CN59" i="9"/>
  <c r="CO59" i="9"/>
  <c r="CP59" i="9"/>
  <c r="CP69" i="9" s="1"/>
  <c r="CQ59" i="9"/>
  <c r="CR59" i="9"/>
  <c r="CS59" i="9"/>
  <c r="O42" i="9" s="1"/>
  <c r="CT59" i="9"/>
  <c r="P42" i="9" s="1"/>
  <c r="CU59" i="9"/>
  <c r="CV59" i="9"/>
  <c r="CW59" i="9"/>
  <c r="CX59" i="9"/>
  <c r="CX69" i="9" s="1"/>
  <c r="CY59" i="9"/>
  <c r="CZ59" i="9"/>
  <c r="DA59" i="9"/>
  <c r="DB59" i="9"/>
  <c r="X42" i="9" s="1"/>
  <c r="DC59" i="9"/>
  <c r="Y42" i="9" s="1"/>
  <c r="Z60" i="9"/>
  <c r="AA60" i="9"/>
  <c r="CF60" i="9"/>
  <c r="CG60" i="9"/>
  <c r="CH60" i="9"/>
  <c r="CI60" i="9"/>
  <c r="CJ60" i="9"/>
  <c r="CK60" i="9"/>
  <c r="CL60" i="9"/>
  <c r="CM60" i="9"/>
  <c r="CN60" i="9"/>
  <c r="CO60" i="9"/>
  <c r="CP60" i="9"/>
  <c r="L43" i="9" s="1"/>
  <c r="CQ60" i="9"/>
  <c r="M43" i="9" s="1"/>
  <c r="CR60" i="9"/>
  <c r="CS60" i="9"/>
  <c r="CT60" i="9"/>
  <c r="CU60" i="9"/>
  <c r="Q43" i="9" s="1"/>
  <c r="CV60" i="9"/>
  <c r="CW60" i="9"/>
  <c r="CX60" i="9"/>
  <c r="T43" i="9" s="1"/>
  <c r="CY60" i="9"/>
  <c r="U43" i="9" s="1"/>
  <c r="CZ60" i="9"/>
  <c r="DA60" i="9"/>
  <c r="DB60" i="9"/>
  <c r="DC60" i="9"/>
  <c r="DD60" i="9"/>
  <c r="Z61" i="9"/>
  <c r="AA61" i="9"/>
  <c r="CF61" i="9"/>
  <c r="CG61" i="9"/>
  <c r="CH61" i="9"/>
  <c r="CI61" i="9"/>
  <c r="E44" i="9" s="1"/>
  <c r="CJ61" i="9"/>
  <c r="CJ69" i="9" s="1"/>
  <c r="CK61" i="9"/>
  <c r="G44" i="9" s="1"/>
  <c r="CL61" i="9"/>
  <c r="H44" i="9" s="1"/>
  <c r="CM61" i="9"/>
  <c r="I44" i="9" s="1"/>
  <c r="CN61" i="9"/>
  <c r="CO61" i="9"/>
  <c r="CP61" i="9"/>
  <c r="CQ61" i="9"/>
  <c r="CR61" i="9"/>
  <c r="CR69" i="9" s="1"/>
  <c r="CS61" i="9"/>
  <c r="CT61" i="9"/>
  <c r="CU61" i="9"/>
  <c r="Q44" i="9" s="1"/>
  <c r="CV61" i="9"/>
  <c r="CW61" i="9"/>
  <c r="CX61" i="9"/>
  <c r="CY61" i="9"/>
  <c r="CZ61" i="9"/>
  <c r="CZ69" i="9" s="1"/>
  <c r="DA61" i="9"/>
  <c r="DB61" i="9"/>
  <c r="X44" i="9" s="1"/>
  <c r="DC61" i="9"/>
  <c r="Z62" i="9"/>
  <c r="AA62" i="9"/>
  <c r="CF62" i="9"/>
  <c r="CG62" i="9"/>
  <c r="CH62" i="9"/>
  <c r="D45" i="9" s="1"/>
  <c r="CI62" i="9"/>
  <c r="E45" i="9" s="1"/>
  <c r="CJ62" i="9"/>
  <c r="CK62" i="9"/>
  <c r="CL62" i="9"/>
  <c r="CM62" i="9"/>
  <c r="CN62" i="9"/>
  <c r="J45" i="9" s="1"/>
  <c r="CO62" i="9"/>
  <c r="CP62" i="9"/>
  <c r="CQ62" i="9"/>
  <c r="CR62" i="9"/>
  <c r="CS62" i="9"/>
  <c r="CT62" i="9"/>
  <c r="CU62" i="9"/>
  <c r="CV62" i="9"/>
  <c r="R45" i="9" s="1"/>
  <c r="CW62" i="9"/>
  <c r="CX62" i="9"/>
  <c r="T45" i="9" s="1"/>
  <c r="CY62" i="9"/>
  <c r="U45" i="9" s="1"/>
  <c r="CZ62" i="9"/>
  <c r="DA62" i="9"/>
  <c r="DB62" i="9"/>
  <c r="DC62" i="9"/>
  <c r="DD62" i="9"/>
  <c r="Z63" i="9"/>
  <c r="AA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P46" i="9" s="1"/>
  <c r="CU63" i="9"/>
  <c r="Q46" i="9" s="1"/>
  <c r="CV63" i="9"/>
  <c r="CW63" i="9"/>
  <c r="CX63" i="9"/>
  <c r="CY63" i="9"/>
  <c r="CZ63" i="9"/>
  <c r="DA63" i="9"/>
  <c r="DB63" i="9"/>
  <c r="DC63" i="9"/>
  <c r="Y46" i="9" s="1"/>
  <c r="Z64" i="9"/>
  <c r="AA23" i="10" s="1"/>
  <c r="AA64" i="9"/>
  <c r="CF64" i="9"/>
  <c r="B47" i="9" s="1"/>
  <c r="CG64" i="9"/>
  <c r="CH64" i="9"/>
  <c r="D47" i="9" s="1"/>
  <c r="CI64" i="9"/>
  <c r="DE64" i="9" s="1"/>
  <c r="CJ64" i="9"/>
  <c r="CK64" i="9"/>
  <c r="CL64" i="9"/>
  <c r="CM64" i="9"/>
  <c r="I47" i="9" s="1"/>
  <c r="CN64" i="9"/>
  <c r="CO64" i="9"/>
  <c r="CP64" i="9"/>
  <c r="L47" i="9" s="1"/>
  <c r="CQ64" i="9"/>
  <c r="M47" i="9" s="1"/>
  <c r="CR64" i="9"/>
  <c r="CS64" i="9"/>
  <c r="CT64" i="9"/>
  <c r="CU64" i="9"/>
  <c r="CV64" i="9"/>
  <c r="R47" i="9" s="1"/>
  <c r="CW64" i="9"/>
  <c r="CX64" i="9"/>
  <c r="CY64" i="9"/>
  <c r="CZ64" i="9"/>
  <c r="DA64" i="9"/>
  <c r="DB64" i="9"/>
  <c r="DC64" i="9"/>
  <c r="Z65" i="9"/>
  <c r="AA65" i="9"/>
  <c r="CF65" i="9"/>
  <c r="CG65" i="9"/>
  <c r="CH65" i="9"/>
  <c r="CI65" i="9"/>
  <c r="CJ65" i="9"/>
  <c r="F48" i="9" s="1"/>
  <c r="CK65" i="9"/>
  <c r="CL65" i="9"/>
  <c r="H48" i="9" s="1"/>
  <c r="CM65" i="9"/>
  <c r="I48" i="9" s="1"/>
  <c r="CN65" i="9"/>
  <c r="CO65" i="9"/>
  <c r="CP65" i="9"/>
  <c r="CQ65" i="9"/>
  <c r="CR65" i="9"/>
  <c r="N48" i="9" s="1"/>
  <c r="CS65" i="9"/>
  <c r="CT65" i="9"/>
  <c r="CU65" i="9"/>
  <c r="CV65" i="9"/>
  <c r="CW65" i="9"/>
  <c r="CX65" i="9"/>
  <c r="CY65" i="9"/>
  <c r="U48" i="9" s="1"/>
  <c r="CZ65" i="9"/>
  <c r="DA65" i="9"/>
  <c r="DB65" i="9"/>
  <c r="X48" i="9" s="1"/>
  <c r="DC65" i="9"/>
  <c r="Y48" i="9" s="1"/>
  <c r="Z66" i="9"/>
  <c r="AA66" i="9"/>
  <c r="CF66" i="9"/>
  <c r="CG66" i="9"/>
  <c r="CH66" i="9"/>
  <c r="CI66" i="9"/>
  <c r="E49" i="9" s="1"/>
  <c r="CJ66" i="9"/>
  <c r="CK66" i="9"/>
  <c r="CL66" i="9"/>
  <c r="CM66" i="9"/>
  <c r="CN66" i="9"/>
  <c r="CO66" i="9"/>
  <c r="K49" i="9" s="1"/>
  <c r="CP66" i="9"/>
  <c r="L49" i="9" s="1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DD66" i="9"/>
  <c r="Z67" i="9"/>
  <c r="AA67" i="9"/>
  <c r="CF67" i="9"/>
  <c r="B50" i="9" s="1"/>
  <c r="CG67" i="9"/>
  <c r="CH67" i="9"/>
  <c r="CI67" i="9"/>
  <c r="CJ67" i="9"/>
  <c r="CK67" i="9"/>
  <c r="CL67" i="9"/>
  <c r="CM67" i="9"/>
  <c r="CN67" i="9"/>
  <c r="J50" i="9" s="1"/>
  <c r="CO67" i="9"/>
  <c r="CP67" i="9"/>
  <c r="CQ67" i="9"/>
  <c r="CR67" i="9"/>
  <c r="CS67" i="9"/>
  <c r="CT67" i="9"/>
  <c r="CU67" i="9"/>
  <c r="CV67" i="9"/>
  <c r="R50" i="9" s="1"/>
  <c r="CW67" i="9"/>
  <c r="CX67" i="9"/>
  <c r="CY67" i="9"/>
  <c r="CZ67" i="9"/>
  <c r="DA67" i="9"/>
  <c r="DB67" i="9"/>
  <c r="DC67" i="9"/>
  <c r="Z68" i="9"/>
  <c r="AA68" i="9"/>
  <c r="CF68" i="9"/>
  <c r="CG68" i="9"/>
  <c r="CH68" i="9"/>
  <c r="CI68" i="9"/>
  <c r="DE68" i="9" s="1"/>
  <c r="CJ68" i="9"/>
  <c r="F51" i="9" s="1"/>
  <c r="CK68" i="9"/>
  <c r="CL68" i="9"/>
  <c r="CM68" i="9"/>
  <c r="CN68" i="9"/>
  <c r="CO68" i="9"/>
  <c r="CP68" i="9"/>
  <c r="CQ68" i="9"/>
  <c r="CR68" i="9"/>
  <c r="N51" i="9" s="1"/>
  <c r="CS68" i="9"/>
  <c r="CT68" i="9"/>
  <c r="CU68" i="9"/>
  <c r="CV68" i="9"/>
  <c r="CW68" i="9"/>
  <c r="CX68" i="9"/>
  <c r="CY68" i="9"/>
  <c r="CZ68" i="9"/>
  <c r="V51" i="9" s="1"/>
  <c r="DA68" i="9"/>
  <c r="DB68" i="9"/>
  <c r="DC68" i="9"/>
  <c r="DD68" i="9"/>
  <c r="Z69" i="9"/>
  <c r="AA69" i="9"/>
  <c r="CG69" i="9"/>
  <c r="CH69" i="9"/>
  <c r="CO69" i="9"/>
  <c r="CQ69" i="9"/>
  <c r="CW69" i="9"/>
  <c r="Z70" i="9"/>
  <c r="AA70" i="9"/>
  <c r="AB23" i="10" s="1"/>
  <c r="AB43" i="10" s="1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Z77" i="9"/>
  <c r="AA77" i="9"/>
  <c r="AA88" i="9" s="1"/>
  <c r="Z78" i="9"/>
  <c r="AA78" i="9"/>
  <c r="Z79" i="9"/>
  <c r="AA79" i="9"/>
  <c r="Z80" i="9"/>
  <c r="AA80" i="9"/>
  <c r="Z81" i="9"/>
  <c r="AA81" i="9"/>
  <c r="Z82" i="9"/>
  <c r="AA82" i="9"/>
  <c r="Z83" i="9"/>
  <c r="AA83" i="9"/>
  <c r="Z84" i="9"/>
  <c r="AA84" i="9"/>
  <c r="Z85" i="9"/>
  <c r="AA85" i="9"/>
  <c r="Z86" i="9"/>
  <c r="AA86" i="9"/>
  <c r="Z87" i="9"/>
  <c r="AA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Z94" i="9"/>
  <c r="AA94" i="9"/>
  <c r="Z95" i="9"/>
  <c r="AA95" i="9"/>
  <c r="Z96" i="9"/>
  <c r="AA96" i="9"/>
  <c r="Z97" i="9"/>
  <c r="AA97" i="9"/>
  <c r="Z98" i="9"/>
  <c r="AA98" i="9"/>
  <c r="Z99" i="9"/>
  <c r="AA99" i="9"/>
  <c r="Z100" i="9"/>
  <c r="AA100" i="9"/>
  <c r="Z101" i="9"/>
  <c r="AA101" i="9"/>
  <c r="Z102" i="9"/>
  <c r="AA102" i="9"/>
  <c r="Z103" i="9"/>
  <c r="AA103" i="9"/>
  <c r="Z104" i="9"/>
  <c r="AA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C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R34" i="10" s="1"/>
  <c r="S5" i="10"/>
  <c r="T5" i="10"/>
  <c r="U5" i="10"/>
  <c r="V5" i="10"/>
  <c r="W5" i="10"/>
  <c r="X5" i="10"/>
  <c r="Y5" i="10"/>
  <c r="Z5" i="10"/>
  <c r="AA5" i="10"/>
  <c r="AB5" i="10"/>
  <c r="F6" i="10"/>
  <c r="G6" i="10"/>
  <c r="H6" i="10"/>
  <c r="I6" i="10"/>
  <c r="J6" i="10"/>
  <c r="P6" i="10"/>
  <c r="Q6" i="10"/>
  <c r="R6" i="10"/>
  <c r="W6" i="10"/>
  <c r="X6" i="10"/>
  <c r="Y6" i="10"/>
  <c r="Z6" i="10"/>
  <c r="D7" i="10"/>
  <c r="H7" i="10"/>
  <c r="J7" i="10"/>
  <c r="K7" i="10"/>
  <c r="L7" i="10"/>
  <c r="P7" i="10"/>
  <c r="T7" i="10"/>
  <c r="V7" i="10"/>
  <c r="C8" i="10"/>
  <c r="D8" i="10"/>
  <c r="D34" i="10" s="1"/>
  <c r="E8" i="10"/>
  <c r="F8" i="10"/>
  <c r="G8" i="10"/>
  <c r="H8" i="10"/>
  <c r="I8" i="10"/>
  <c r="J8" i="10"/>
  <c r="K8" i="10"/>
  <c r="L8" i="10"/>
  <c r="L34" i="10" s="1"/>
  <c r="M8" i="10"/>
  <c r="N8" i="10"/>
  <c r="O8" i="10"/>
  <c r="P8" i="10"/>
  <c r="Q8" i="10"/>
  <c r="R8" i="10"/>
  <c r="S8" i="10"/>
  <c r="T8" i="10"/>
  <c r="T34" i="10" s="1"/>
  <c r="U8" i="10"/>
  <c r="V8" i="10"/>
  <c r="W8" i="10"/>
  <c r="X8" i="10"/>
  <c r="Y8" i="10"/>
  <c r="Z8" i="10"/>
  <c r="AA8" i="10"/>
  <c r="AB8" i="10"/>
  <c r="AB34" i="10" s="1"/>
  <c r="P9" i="10"/>
  <c r="C10" i="10"/>
  <c r="D10" i="10"/>
  <c r="E10" i="10"/>
  <c r="F10" i="10"/>
  <c r="G10" i="10"/>
  <c r="G25" i="10" s="1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C11" i="10"/>
  <c r="D11" i="10"/>
  <c r="E11" i="10"/>
  <c r="I11" i="10"/>
  <c r="K11" i="10"/>
  <c r="L11" i="10"/>
  <c r="M11" i="10"/>
  <c r="O11" i="10"/>
  <c r="O14" i="10" s="1"/>
  <c r="Q11" i="10"/>
  <c r="S11" i="10"/>
  <c r="T11" i="10"/>
  <c r="U11" i="10"/>
  <c r="Y11" i="10"/>
  <c r="I12" i="10"/>
  <c r="J12" i="10"/>
  <c r="P12" i="10"/>
  <c r="Q12" i="10"/>
  <c r="Q38" i="10" s="1"/>
  <c r="R12" i="10"/>
  <c r="Y12" i="10"/>
  <c r="Y38" i="10" s="1"/>
  <c r="Z12" i="10"/>
  <c r="C13" i="10"/>
  <c r="C37" i="10" s="1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S37" i="10" s="1"/>
  <c r="T13" i="10"/>
  <c r="U13" i="10"/>
  <c r="V13" i="10"/>
  <c r="W13" i="10"/>
  <c r="X13" i="10"/>
  <c r="Y13" i="10"/>
  <c r="Z13" i="10"/>
  <c r="Z37" i="10" s="1"/>
  <c r="AA13" i="10"/>
  <c r="AA37" i="10" s="1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O25" i="10" s="1"/>
  <c r="P15" i="10"/>
  <c r="Q15" i="10"/>
  <c r="R15" i="10"/>
  <c r="S15" i="10"/>
  <c r="S40" i="10" s="1"/>
  <c r="T15" i="10"/>
  <c r="U15" i="10"/>
  <c r="V15" i="10"/>
  <c r="W15" i="10"/>
  <c r="X15" i="10"/>
  <c r="Y15" i="10"/>
  <c r="Z15" i="10"/>
  <c r="AA15" i="10"/>
  <c r="AB15" i="10"/>
  <c r="C16" i="10"/>
  <c r="D16" i="10"/>
  <c r="H16" i="10"/>
  <c r="I16" i="10"/>
  <c r="K16" i="10"/>
  <c r="L16" i="10"/>
  <c r="M16" i="10"/>
  <c r="P16" i="10"/>
  <c r="Q16" i="10"/>
  <c r="S16" i="10"/>
  <c r="T16" i="10"/>
  <c r="U16" i="10"/>
  <c r="U19" i="10" s="1"/>
  <c r="X16" i="10"/>
  <c r="Y16" i="10"/>
  <c r="E17" i="10"/>
  <c r="F17" i="10"/>
  <c r="M17" i="10"/>
  <c r="N17" i="10"/>
  <c r="R17" i="10"/>
  <c r="U17" i="10"/>
  <c r="V17" i="10"/>
  <c r="C18" i="10"/>
  <c r="D18" i="10"/>
  <c r="E18" i="10"/>
  <c r="F18" i="10"/>
  <c r="F28" i="10" s="1"/>
  <c r="G18" i="10"/>
  <c r="H18" i="10"/>
  <c r="I18" i="10"/>
  <c r="J18" i="10"/>
  <c r="K18" i="10"/>
  <c r="L18" i="10"/>
  <c r="M18" i="10"/>
  <c r="N18" i="10"/>
  <c r="N28" i="10" s="1"/>
  <c r="O18" i="10"/>
  <c r="P18" i="10"/>
  <c r="Q18" i="10"/>
  <c r="R18" i="10"/>
  <c r="S18" i="10"/>
  <c r="T18" i="10"/>
  <c r="U18" i="10"/>
  <c r="V18" i="10"/>
  <c r="V28" i="10" s="1"/>
  <c r="W18" i="10"/>
  <c r="X18" i="10"/>
  <c r="Y18" i="10"/>
  <c r="Z18" i="10"/>
  <c r="AA18" i="10"/>
  <c r="AB18" i="10"/>
  <c r="M19" i="10"/>
  <c r="C20" i="10"/>
  <c r="C43" i="10" s="1"/>
  <c r="D20" i="10"/>
  <c r="E20" i="10"/>
  <c r="F20" i="10"/>
  <c r="G20" i="10"/>
  <c r="H20" i="10"/>
  <c r="I20" i="10"/>
  <c r="I43" i="10" s="1"/>
  <c r="J20" i="10"/>
  <c r="K20" i="10"/>
  <c r="L20" i="10"/>
  <c r="M20" i="10"/>
  <c r="N20" i="10"/>
  <c r="O20" i="10"/>
  <c r="P20" i="10"/>
  <c r="Q20" i="10"/>
  <c r="Q25" i="10" s="1"/>
  <c r="R20" i="10"/>
  <c r="S20" i="10"/>
  <c r="T20" i="10"/>
  <c r="U20" i="10"/>
  <c r="V20" i="10"/>
  <c r="W20" i="10"/>
  <c r="X20" i="10"/>
  <c r="Y20" i="10"/>
  <c r="Z20" i="10"/>
  <c r="AA20" i="10"/>
  <c r="AB20" i="10"/>
  <c r="G21" i="10"/>
  <c r="J21" i="10"/>
  <c r="M21" i="10"/>
  <c r="O21" i="10"/>
  <c r="Q21" i="10"/>
  <c r="R21" i="10"/>
  <c r="U21" i="10"/>
  <c r="W21" i="10"/>
  <c r="X21" i="10"/>
  <c r="Z21" i="10"/>
  <c r="C23" i="10"/>
  <c r="D23" i="10"/>
  <c r="D28" i="10" s="1"/>
  <c r="E23" i="10"/>
  <c r="E43" i="10" s="1"/>
  <c r="F23" i="10"/>
  <c r="F43" i="10" s="1"/>
  <c r="G23" i="10"/>
  <c r="H23" i="10"/>
  <c r="I23" i="10"/>
  <c r="J23" i="10"/>
  <c r="K23" i="10"/>
  <c r="L23" i="10"/>
  <c r="M23" i="10"/>
  <c r="N23" i="10"/>
  <c r="N43" i="10" s="1"/>
  <c r="O23" i="10"/>
  <c r="P23" i="10"/>
  <c r="Q23" i="10"/>
  <c r="R23" i="10"/>
  <c r="S23" i="10"/>
  <c r="T23" i="10"/>
  <c r="U23" i="10"/>
  <c r="U43" i="10" s="1"/>
  <c r="V23" i="10"/>
  <c r="V43" i="10" s="1"/>
  <c r="W23" i="10"/>
  <c r="X23" i="10"/>
  <c r="Y23" i="10"/>
  <c r="Z23" i="10"/>
  <c r="H25" i="10"/>
  <c r="P25" i="10"/>
  <c r="S25" i="10"/>
  <c r="W25" i="10"/>
  <c r="X25" i="10"/>
  <c r="Z25" i="10"/>
  <c r="C28" i="10"/>
  <c r="E28" i="10"/>
  <c r="I28" i="10"/>
  <c r="Q28" i="10"/>
  <c r="S28" i="10"/>
  <c r="T28" i="10"/>
  <c r="Y28" i="10"/>
  <c r="Z28" i="10"/>
  <c r="AA28" i="10"/>
  <c r="C34" i="10"/>
  <c r="E34" i="10"/>
  <c r="F34" i="10"/>
  <c r="H34" i="10"/>
  <c r="I34" i="10"/>
  <c r="K34" i="10"/>
  <c r="M34" i="10"/>
  <c r="O34" i="10"/>
  <c r="P34" i="10"/>
  <c r="Q34" i="10"/>
  <c r="S34" i="10"/>
  <c r="U34" i="10"/>
  <c r="W34" i="10"/>
  <c r="X34" i="10"/>
  <c r="Y34" i="10"/>
  <c r="Z34" i="10"/>
  <c r="Z46" i="10" s="1"/>
  <c r="AA34" i="10"/>
  <c r="H35" i="10"/>
  <c r="P35" i="10"/>
  <c r="D37" i="10"/>
  <c r="E37" i="10"/>
  <c r="F37" i="10"/>
  <c r="H37" i="10"/>
  <c r="L37" i="10"/>
  <c r="M37" i="10"/>
  <c r="N37" i="10"/>
  <c r="P37" i="10"/>
  <c r="Q37" i="10"/>
  <c r="Q39" i="10" s="1"/>
  <c r="T37" i="10"/>
  <c r="U37" i="10"/>
  <c r="V37" i="10"/>
  <c r="X37" i="10"/>
  <c r="Y37" i="10"/>
  <c r="Y46" i="10" s="1"/>
  <c r="I38" i="10"/>
  <c r="D40" i="10"/>
  <c r="E40" i="10"/>
  <c r="F40" i="10"/>
  <c r="G40" i="10"/>
  <c r="H40" i="10"/>
  <c r="I40" i="10"/>
  <c r="J40" i="10"/>
  <c r="L40" i="10"/>
  <c r="M40" i="10"/>
  <c r="O40" i="10"/>
  <c r="P40" i="10"/>
  <c r="Q40" i="10"/>
  <c r="R40" i="10"/>
  <c r="T40" i="10"/>
  <c r="U40" i="10"/>
  <c r="W40" i="10"/>
  <c r="X40" i="10"/>
  <c r="Y40" i="10"/>
  <c r="Z40" i="10"/>
  <c r="AB40" i="10"/>
  <c r="M41" i="10"/>
  <c r="M42" i="10" s="1"/>
  <c r="N41" i="10"/>
  <c r="U41" i="10"/>
  <c r="U42" i="10" s="1"/>
  <c r="V41" i="10"/>
  <c r="G43" i="10"/>
  <c r="H43" i="10"/>
  <c r="J43" i="10"/>
  <c r="O43" i="10"/>
  <c r="P43" i="10"/>
  <c r="R43" i="10"/>
  <c r="T43" i="10"/>
  <c r="W43" i="10"/>
  <c r="X43" i="10"/>
  <c r="Y43" i="10"/>
  <c r="Z43" i="10"/>
  <c r="H46" i="10"/>
  <c r="T46" i="10"/>
  <c r="C5" i="17"/>
  <c r="D5" i="17"/>
  <c r="D25" i="17" s="1"/>
  <c r="E5" i="17"/>
  <c r="E25" i="17" s="1"/>
  <c r="F5" i="17"/>
  <c r="G5" i="17"/>
  <c r="G34" i="17" s="1"/>
  <c r="H5" i="17"/>
  <c r="I5" i="17"/>
  <c r="J5" i="17"/>
  <c r="D7" i="17"/>
  <c r="F7" i="17"/>
  <c r="C8" i="17"/>
  <c r="D8" i="17"/>
  <c r="E8" i="17"/>
  <c r="L8" i="17" s="1"/>
  <c r="F8" i="17"/>
  <c r="G8" i="17"/>
  <c r="H8" i="17"/>
  <c r="H34" i="17" s="1"/>
  <c r="H46" i="17" s="1"/>
  <c r="I8" i="17"/>
  <c r="I34" i="17" s="1"/>
  <c r="J8" i="17"/>
  <c r="C10" i="17"/>
  <c r="D10" i="17"/>
  <c r="E10" i="17"/>
  <c r="F10" i="17"/>
  <c r="G10" i="17"/>
  <c r="H10" i="17"/>
  <c r="I10" i="17"/>
  <c r="J10" i="17"/>
  <c r="M10" i="17" s="1"/>
  <c r="C11" i="17"/>
  <c r="E11" i="17"/>
  <c r="C13" i="17"/>
  <c r="D13" i="17"/>
  <c r="D28" i="17" s="1"/>
  <c r="E13" i="17"/>
  <c r="L13" i="17" s="1"/>
  <c r="F13" i="17"/>
  <c r="F28" i="17" s="1"/>
  <c r="G13" i="17"/>
  <c r="G28" i="17" s="1"/>
  <c r="H13" i="17"/>
  <c r="I13" i="17"/>
  <c r="J13" i="17"/>
  <c r="C15" i="17"/>
  <c r="C40" i="17" s="1"/>
  <c r="D15" i="17"/>
  <c r="E15" i="17"/>
  <c r="F15" i="17"/>
  <c r="G15" i="17"/>
  <c r="G25" i="17" s="1"/>
  <c r="H15" i="17"/>
  <c r="I15" i="17"/>
  <c r="J15" i="17"/>
  <c r="J40" i="17" s="1"/>
  <c r="E16" i="17"/>
  <c r="G16" i="17"/>
  <c r="C18" i="17"/>
  <c r="D18" i="17"/>
  <c r="D40" i="17" s="1"/>
  <c r="E18" i="17"/>
  <c r="L18" i="17" s="1"/>
  <c r="F18" i="17"/>
  <c r="G18" i="17"/>
  <c r="H18" i="17"/>
  <c r="I18" i="17"/>
  <c r="I28" i="17" s="1"/>
  <c r="J18" i="17"/>
  <c r="M18" i="17" s="1"/>
  <c r="C20" i="17"/>
  <c r="D20" i="17"/>
  <c r="E20" i="17"/>
  <c r="F20" i="17"/>
  <c r="G20" i="17"/>
  <c r="H20" i="17"/>
  <c r="I20" i="17"/>
  <c r="J20" i="17"/>
  <c r="G21" i="17"/>
  <c r="J21" i="17"/>
  <c r="C23" i="17"/>
  <c r="L23" i="17" s="1"/>
  <c r="D23" i="17"/>
  <c r="E23" i="17"/>
  <c r="F23" i="17"/>
  <c r="G23" i="17"/>
  <c r="H23" i="17"/>
  <c r="M23" i="17" s="1"/>
  <c r="I23" i="17"/>
  <c r="J23" i="17"/>
  <c r="C25" i="17"/>
  <c r="H25" i="17"/>
  <c r="E28" i="17"/>
  <c r="D34" i="17"/>
  <c r="E34" i="17"/>
  <c r="J34" i="17"/>
  <c r="C37" i="17"/>
  <c r="F37" i="17"/>
  <c r="G37" i="17"/>
  <c r="H37" i="17"/>
  <c r="E40" i="17"/>
  <c r="F40" i="17"/>
  <c r="H40" i="17"/>
  <c r="I40" i="17"/>
  <c r="D43" i="17"/>
  <c r="G43" i="17"/>
  <c r="H43" i="17"/>
  <c r="J43" i="17"/>
  <c r="G42" i="10" l="1"/>
  <c r="E46" i="17"/>
  <c r="M40" i="17"/>
  <c r="G46" i="17"/>
  <c r="L46" i="10"/>
  <c r="L28" i="17"/>
  <c r="F46" i="10"/>
  <c r="D17" i="10"/>
  <c r="I43" i="17"/>
  <c r="G40" i="17"/>
  <c r="E37" i="17"/>
  <c r="C34" i="17"/>
  <c r="L34" i="17" s="1"/>
  <c r="M5" i="17"/>
  <c r="V40" i="10"/>
  <c r="V42" i="10" s="1"/>
  <c r="O38" i="10"/>
  <c r="E46" i="10"/>
  <c r="Y25" i="10"/>
  <c r="Q14" i="10"/>
  <c r="I14" i="10"/>
  <c r="I37" i="10"/>
  <c r="I39" i="10" s="1"/>
  <c r="I25" i="10"/>
  <c r="V12" i="10"/>
  <c r="J12" i="17"/>
  <c r="W7" i="10"/>
  <c r="V53" i="9"/>
  <c r="O7" i="10"/>
  <c r="G7" i="10"/>
  <c r="F53" i="9"/>
  <c r="N40" i="10"/>
  <c r="N42" i="10" s="1"/>
  <c r="D37" i="17"/>
  <c r="J28" i="17"/>
  <c r="L11" i="17"/>
  <c r="L10" i="17"/>
  <c r="L5" i="17"/>
  <c r="Q46" i="10"/>
  <c r="P36" i="10"/>
  <c r="P46" i="10"/>
  <c r="M28" i="10"/>
  <c r="M43" i="10"/>
  <c r="AA25" i="10"/>
  <c r="AA40" i="10"/>
  <c r="K25" i="10"/>
  <c r="K40" i="10"/>
  <c r="C40" i="10"/>
  <c r="L15" i="17"/>
  <c r="M13" i="17"/>
  <c r="J25" i="17"/>
  <c r="J37" i="17"/>
  <c r="X46" i="10"/>
  <c r="V19" i="10"/>
  <c r="O22" i="10"/>
  <c r="O44" i="10" s="1"/>
  <c r="O45" i="10" s="1"/>
  <c r="Y25" i="9"/>
  <c r="DC34" i="9"/>
  <c r="I25" i="9"/>
  <c r="CM34" i="9"/>
  <c r="DE25" i="9"/>
  <c r="AA17" i="9"/>
  <c r="AB10" i="10"/>
  <c r="CG17" i="9"/>
  <c r="DE5" i="9"/>
  <c r="C23" i="9"/>
  <c r="F25" i="17"/>
  <c r="L20" i="17"/>
  <c r="E43" i="17"/>
  <c r="C28" i="17"/>
  <c r="Y39" i="10"/>
  <c r="C25" i="10"/>
  <c r="V25" i="10"/>
  <c r="N25" i="10"/>
  <c r="N34" i="10"/>
  <c r="F25" i="10"/>
  <c r="DE65" i="9"/>
  <c r="AA71" i="9"/>
  <c r="AB13" i="10"/>
  <c r="AB28" i="10" s="1"/>
  <c r="W37" i="10"/>
  <c r="O37" i="10"/>
  <c r="CZ52" i="9"/>
  <c r="V50" i="9"/>
  <c r="N50" i="9"/>
  <c r="CR52" i="9"/>
  <c r="C21" i="10"/>
  <c r="AA27" i="9"/>
  <c r="Q25" i="9"/>
  <c r="CU34" i="9"/>
  <c r="V35" i="9"/>
  <c r="W11" i="10"/>
  <c r="G41" i="10"/>
  <c r="DC17" i="9"/>
  <c r="Y24" i="9"/>
  <c r="Z11" i="10" s="1"/>
  <c r="CU17" i="9"/>
  <c r="Q24" i="9"/>
  <c r="CM17" i="9"/>
  <c r="I24" i="9"/>
  <c r="CO17" i="9"/>
  <c r="K23" i="9"/>
  <c r="I25" i="17"/>
  <c r="I37" i="17"/>
  <c r="C43" i="17"/>
  <c r="Q43" i="10"/>
  <c r="D43" i="10"/>
  <c r="J35" i="10"/>
  <c r="M20" i="17"/>
  <c r="F43" i="17"/>
  <c r="L43" i="10"/>
  <c r="L28" i="10"/>
  <c r="F35" i="9"/>
  <c r="G11" i="10"/>
  <c r="CG34" i="9"/>
  <c r="DE23" i="9"/>
  <c r="CW17" i="9"/>
  <c r="S23" i="9"/>
  <c r="H28" i="17"/>
  <c r="F34" i="17"/>
  <c r="I16" i="17"/>
  <c r="M15" i="17"/>
  <c r="M8" i="17"/>
  <c r="U46" i="10"/>
  <c r="X44" i="10"/>
  <c r="X45" i="10" s="1"/>
  <c r="V34" i="10"/>
  <c r="I46" i="10"/>
  <c r="Q26" i="10"/>
  <c r="AA43" i="10"/>
  <c r="S43" i="10"/>
  <c r="K24" i="10"/>
  <c r="K43" i="10"/>
  <c r="R37" i="10"/>
  <c r="R28" i="10"/>
  <c r="J28" i="10"/>
  <c r="J37" i="10"/>
  <c r="U28" i="10"/>
  <c r="N19" i="10"/>
  <c r="CV52" i="9"/>
  <c r="R43" i="9"/>
  <c r="S17" i="10" s="1"/>
  <c r="S41" i="10" s="1"/>
  <c r="S42" i="10" s="1"/>
  <c r="CN52" i="9"/>
  <c r="J43" i="9"/>
  <c r="K17" i="10" s="1"/>
  <c r="K41" i="10" s="1"/>
  <c r="CF52" i="9"/>
  <c r="B43" i="9"/>
  <c r="K28" i="10"/>
  <c r="K37" i="10"/>
  <c r="DD67" i="9"/>
  <c r="T22" i="10"/>
  <c r="L22" i="10"/>
  <c r="C44" i="9"/>
  <c r="DE44" i="9"/>
  <c r="G37" i="10"/>
  <c r="R25" i="10"/>
  <c r="X28" i="10"/>
  <c r="P28" i="10"/>
  <c r="H28" i="10"/>
  <c r="U25" i="10"/>
  <c r="M25" i="10"/>
  <c r="E25" i="10"/>
  <c r="AA105" i="9"/>
  <c r="Y49" i="9"/>
  <c r="Z22" i="10" s="1"/>
  <c r="Q49" i="9"/>
  <c r="I49" i="9"/>
  <c r="U44" i="9"/>
  <c r="U53" i="9" s="1"/>
  <c r="M44" i="9"/>
  <c r="N22" i="10" s="1"/>
  <c r="N44" i="10" s="1"/>
  <c r="N45" i="10" s="1"/>
  <c r="M35" i="9"/>
  <c r="H19" i="10"/>
  <c r="W28" i="10"/>
  <c r="O28" i="10"/>
  <c r="G28" i="10"/>
  <c r="Z105" i="9"/>
  <c r="DD64" i="9"/>
  <c r="DD59" i="9"/>
  <c r="CW52" i="9"/>
  <c r="S43" i="9"/>
  <c r="T17" i="10" s="1"/>
  <c r="T41" i="10" s="1"/>
  <c r="T42" i="10" s="1"/>
  <c r="K43" i="9"/>
  <c r="L17" i="10" s="1"/>
  <c r="CO52" i="9"/>
  <c r="CG52" i="9"/>
  <c r="P11" i="10"/>
  <c r="G35" i="9"/>
  <c r="H11" i="10"/>
  <c r="CX34" i="9"/>
  <c r="T23" i="9"/>
  <c r="CP34" i="9"/>
  <c r="L23" i="9"/>
  <c r="CH34" i="9"/>
  <c r="D23" i="9"/>
  <c r="DD23" i="9"/>
  <c r="DD17" i="9"/>
  <c r="J9" i="10"/>
  <c r="J34" i="10"/>
  <c r="DD65" i="9"/>
  <c r="CY69" i="9"/>
  <c r="DE61" i="9"/>
  <c r="CI69" i="9"/>
  <c r="F7" i="10"/>
  <c r="F9" i="10" s="1"/>
  <c r="U50" i="9"/>
  <c r="M50" i="9"/>
  <c r="CQ52" i="9"/>
  <c r="E50" i="9"/>
  <c r="AA50" i="9" s="1"/>
  <c r="DE50" i="9"/>
  <c r="E48" i="9"/>
  <c r="G46" i="9"/>
  <c r="DE46" i="9"/>
  <c r="K22" i="10"/>
  <c r="K44" i="10" s="1"/>
  <c r="Z44" i="9"/>
  <c r="C22" i="10"/>
  <c r="Y43" i="9"/>
  <c r="Z17" i="10" s="1"/>
  <c r="I43" i="9"/>
  <c r="I53" i="9" s="1"/>
  <c r="U24" i="9"/>
  <c r="CY34" i="9"/>
  <c r="M24" i="9"/>
  <c r="N11" i="10" s="1"/>
  <c r="CQ34" i="9"/>
  <c r="E24" i="9"/>
  <c r="DE24" i="9"/>
  <c r="CI34" i="9"/>
  <c r="Z24" i="9"/>
  <c r="AA11" i="10" s="1"/>
  <c r="S29" i="9"/>
  <c r="T21" i="10" s="1"/>
  <c r="K29" i="9"/>
  <c r="C29" i="9"/>
  <c r="DE7" i="9"/>
  <c r="E25" i="9"/>
  <c r="CI17" i="9"/>
  <c r="H36" i="10"/>
  <c r="N7" i="10"/>
  <c r="DD61" i="9"/>
  <c r="E7" i="10"/>
  <c r="D53" i="9"/>
  <c r="N46" i="9"/>
  <c r="F46" i="9"/>
  <c r="CJ52" i="9"/>
  <c r="G34" i="10"/>
  <c r="J25" i="10"/>
  <c r="T25" i="10"/>
  <c r="L25" i="10"/>
  <c r="D25" i="10"/>
  <c r="H9" i="10"/>
  <c r="DE67" i="9"/>
  <c r="C48" i="9"/>
  <c r="DE48" i="9"/>
  <c r="AA45" i="9"/>
  <c r="AA33" i="9"/>
  <c r="DE59" i="9"/>
  <c r="DB69" i="9"/>
  <c r="CT69" i="9"/>
  <c r="CL69" i="9"/>
  <c r="T48" i="9"/>
  <c r="L48" i="9"/>
  <c r="D48" i="9"/>
  <c r="DD48" i="9"/>
  <c r="G45" i="9"/>
  <c r="DE45" i="9"/>
  <c r="Q41" i="9"/>
  <c r="N35" i="9"/>
  <c r="O6" i="10"/>
  <c r="DE15" i="9"/>
  <c r="E33" i="9"/>
  <c r="DE63" i="9"/>
  <c r="DE60" i="9"/>
  <c r="DD69" i="9"/>
  <c r="CV69" i="9"/>
  <c r="CN69" i="9"/>
  <c r="CF69" i="9"/>
  <c r="Y51" i="9"/>
  <c r="AA51" i="9" s="1"/>
  <c r="Q51" i="9"/>
  <c r="I51" i="9"/>
  <c r="T50" i="9"/>
  <c r="L50" i="9"/>
  <c r="D50" i="9"/>
  <c r="DD50" i="9"/>
  <c r="V48" i="9"/>
  <c r="DC52" i="9"/>
  <c r="CU52" i="9"/>
  <c r="Q45" i="9"/>
  <c r="CM52" i="9"/>
  <c r="I45" i="9"/>
  <c r="M42" i="9"/>
  <c r="N12" i="10" s="1"/>
  <c r="E42" i="9"/>
  <c r="F12" i="10" s="1"/>
  <c r="AA41" i="9"/>
  <c r="D33" i="9"/>
  <c r="Z33" i="9" s="1"/>
  <c r="DD33" i="9"/>
  <c r="E30" i="9"/>
  <c r="DE30" i="9"/>
  <c r="X28" i="9"/>
  <c r="DB34" i="9"/>
  <c r="H28" i="9"/>
  <c r="CL34" i="9"/>
  <c r="CS17" i="9"/>
  <c r="O30" i="9"/>
  <c r="O35" i="9" s="1"/>
  <c r="DE12" i="9"/>
  <c r="CK17" i="9"/>
  <c r="G30" i="9"/>
  <c r="H21" i="10" s="1"/>
  <c r="Z26" i="9"/>
  <c r="N6" i="10"/>
  <c r="Z50" i="9"/>
  <c r="Z47" i="9"/>
  <c r="DD63" i="9"/>
  <c r="DC69" i="9"/>
  <c r="Y41" i="9"/>
  <c r="CU69" i="9"/>
  <c r="CM69" i="9"/>
  <c r="X51" i="9"/>
  <c r="P51" i="9"/>
  <c r="H51" i="9"/>
  <c r="Z51" i="9" s="1"/>
  <c r="M48" i="9"/>
  <c r="X45" i="9"/>
  <c r="DB52" i="9"/>
  <c r="P45" i="9"/>
  <c r="CT52" i="9"/>
  <c r="H45" i="9"/>
  <c r="DD45" i="9"/>
  <c r="CL52" i="9"/>
  <c r="T42" i="9"/>
  <c r="L42" i="9"/>
  <c r="D42" i="9"/>
  <c r="E12" i="10" s="1"/>
  <c r="E38" i="10" s="1"/>
  <c r="E39" i="10" s="1"/>
  <c r="DD42" i="9"/>
  <c r="R41" i="9"/>
  <c r="C31" i="9"/>
  <c r="AA31" i="9" s="1"/>
  <c r="DE13" i="9"/>
  <c r="X47" i="9"/>
  <c r="P47" i="9"/>
  <c r="H47" i="9"/>
  <c r="R46" i="9"/>
  <c r="S22" i="10" s="1"/>
  <c r="J46" i="9"/>
  <c r="B46" i="9"/>
  <c r="V43" i="9"/>
  <c r="N43" i="9"/>
  <c r="F43" i="9"/>
  <c r="G17" i="10" s="1"/>
  <c r="G19" i="10" s="1"/>
  <c r="E32" i="9"/>
  <c r="AA32" i="9" s="1"/>
  <c r="DE32" i="9"/>
  <c r="D25" i="9"/>
  <c r="DD25" i="9"/>
  <c r="CQ17" i="9"/>
  <c r="DE66" i="9"/>
  <c r="DE62" i="9"/>
  <c r="DE58" i="9"/>
  <c r="DA52" i="9"/>
  <c r="CS52" i="9"/>
  <c r="CK52" i="9"/>
  <c r="DE51" i="9"/>
  <c r="W47" i="9"/>
  <c r="X22" i="10" s="1"/>
  <c r="X24" i="10" s="1"/>
  <c r="O47" i="9"/>
  <c r="G47" i="9"/>
  <c r="AA47" i="9" s="1"/>
  <c r="T44" i="9"/>
  <c r="L44" i="9"/>
  <c r="D44" i="9"/>
  <c r="DD44" i="9"/>
  <c r="X41" i="9"/>
  <c r="P41" i="9"/>
  <c r="H41" i="9"/>
  <c r="CK34" i="9"/>
  <c r="E26" i="9"/>
  <c r="DE26" i="9"/>
  <c r="U23" i="9"/>
  <c r="DE10" i="9"/>
  <c r="CZ17" i="9"/>
  <c r="CR17" i="9"/>
  <c r="CJ17" i="9"/>
  <c r="D29" i="9"/>
  <c r="Z29" i="9" s="1"/>
  <c r="DD29" i="9"/>
  <c r="W24" i="9"/>
  <c r="W49" i="9"/>
  <c r="O49" i="9"/>
  <c r="G49" i="9"/>
  <c r="R48" i="9"/>
  <c r="J48" i="9"/>
  <c r="B48" i="9"/>
  <c r="V45" i="9"/>
  <c r="W22" i="10" s="1"/>
  <c r="N45" i="9"/>
  <c r="G22" i="17" s="1"/>
  <c r="F45" i="9"/>
  <c r="G22" i="10" s="1"/>
  <c r="S42" i="9"/>
  <c r="K42" i="9"/>
  <c r="C42" i="9"/>
  <c r="D27" i="9"/>
  <c r="DD27" i="9"/>
  <c r="DD15" i="9"/>
  <c r="DE14" i="9"/>
  <c r="DD7" i="9"/>
  <c r="DE6" i="9"/>
  <c r="CV17" i="9"/>
  <c r="CN17" i="9"/>
  <c r="CF17" i="9"/>
  <c r="X7" i="10"/>
  <c r="V49" i="9"/>
  <c r="N49" i="9"/>
  <c r="Z49" i="9" s="1"/>
  <c r="F49" i="9"/>
  <c r="DD47" i="9"/>
  <c r="T46" i="9"/>
  <c r="L46" i="9"/>
  <c r="D46" i="9"/>
  <c r="DD46" i="9"/>
  <c r="X43" i="9"/>
  <c r="Y17" i="10" s="1"/>
  <c r="Y41" i="10" s="1"/>
  <c r="Y42" i="10" s="1"/>
  <c r="P43" i="9"/>
  <c r="Q17" i="10" s="1"/>
  <c r="Q41" i="10" s="1"/>
  <c r="Q42" i="10" s="1"/>
  <c r="H43" i="9"/>
  <c r="DE42" i="9"/>
  <c r="R42" i="9"/>
  <c r="J42" i="9"/>
  <c r="J53" i="9" s="1"/>
  <c r="B42" i="9"/>
  <c r="DE41" i="9"/>
  <c r="E28" i="9"/>
  <c r="AA28" i="9" s="1"/>
  <c r="DE28" i="9"/>
  <c r="Y35" i="9"/>
  <c r="Q35" i="9"/>
  <c r="I35" i="9"/>
  <c r="S46" i="9"/>
  <c r="K46" i="9"/>
  <c r="C46" i="9"/>
  <c r="AA46" i="9" s="1"/>
  <c r="W43" i="9"/>
  <c r="O43" i="9"/>
  <c r="G43" i="9"/>
  <c r="H17" i="10" s="1"/>
  <c r="H41" i="10" s="1"/>
  <c r="H42" i="10" s="1"/>
  <c r="B41" i="9"/>
  <c r="D31" i="9"/>
  <c r="Z31" i="9" s="1"/>
  <c r="DD31" i="9"/>
  <c r="DE27" i="9"/>
  <c r="Z27" i="9"/>
  <c r="X35" i="9"/>
  <c r="P35" i="9"/>
  <c r="H35" i="9"/>
  <c r="DD9" i="9"/>
  <c r="DE8" i="9"/>
  <c r="R23" i="9"/>
  <c r="J23" i="9"/>
  <c r="B23" i="9"/>
  <c r="CH17" i="9"/>
  <c r="DD32" i="9"/>
  <c r="DD30" i="9"/>
  <c r="DD28" i="9"/>
  <c r="DD26" i="9"/>
  <c r="DD24" i="9"/>
  <c r="G24" i="17" l="1"/>
  <c r="G44" i="17"/>
  <c r="G45" i="17" s="1"/>
  <c r="S44" i="10"/>
  <c r="S24" i="10"/>
  <c r="G44" i="10"/>
  <c r="G45" i="10" s="1"/>
  <c r="G24" i="10"/>
  <c r="T44" i="10"/>
  <c r="T45" i="10" s="1"/>
  <c r="T24" i="10"/>
  <c r="Z24" i="10"/>
  <c r="Z44" i="10"/>
  <c r="Z45" i="10" s="1"/>
  <c r="W44" i="10"/>
  <c r="W45" i="10" s="1"/>
  <c r="W24" i="10"/>
  <c r="AA49" i="9"/>
  <c r="H53" i="9"/>
  <c r="I7" i="10"/>
  <c r="E7" i="17"/>
  <c r="E27" i="17" s="1"/>
  <c r="W17" i="10"/>
  <c r="I17" i="17"/>
  <c r="E22" i="17"/>
  <c r="I22" i="10"/>
  <c r="E27" i="10"/>
  <c r="AA24" i="9"/>
  <c r="AB11" i="10" s="1"/>
  <c r="E35" i="9"/>
  <c r="F11" i="10"/>
  <c r="D11" i="17"/>
  <c r="DD34" i="9"/>
  <c r="R46" i="10"/>
  <c r="I41" i="17"/>
  <c r="I19" i="17"/>
  <c r="G14" i="10"/>
  <c r="G38" i="10"/>
  <c r="G26" i="10"/>
  <c r="G29" i="10" s="1"/>
  <c r="W35" i="10"/>
  <c r="W9" i="10"/>
  <c r="M43" i="17"/>
  <c r="T12" i="10"/>
  <c r="S53" i="9"/>
  <c r="H12" i="17"/>
  <c r="P53" i="9"/>
  <c r="Q7" i="10"/>
  <c r="G7" i="17"/>
  <c r="G27" i="17" s="1"/>
  <c r="R53" i="9"/>
  <c r="S7" i="10"/>
  <c r="AA42" i="9"/>
  <c r="AB12" i="10" s="1"/>
  <c r="C53" i="9"/>
  <c r="D12" i="17"/>
  <c r="D12" i="10"/>
  <c r="AA44" i="9"/>
  <c r="D22" i="10"/>
  <c r="D22" i="17"/>
  <c r="V46" i="10"/>
  <c r="N46" i="10"/>
  <c r="R11" i="10"/>
  <c r="H11" i="17"/>
  <c r="L25" i="17"/>
  <c r="L43" i="17"/>
  <c r="Z46" i="9"/>
  <c r="C22" i="17"/>
  <c r="N35" i="10"/>
  <c r="N47" i="10" s="1"/>
  <c r="N26" i="10"/>
  <c r="N29" i="10" s="1"/>
  <c r="Z28" i="9"/>
  <c r="E21" i="17"/>
  <c r="I21" i="10"/>
  <c r="D35" i="9"/>
  <c r="E6" i="10"/>
  <c r="P38" i="10"/>
  <c r="P26" i="10"/>
  <c r="N24" i="10"/>
  <c r="C21" i="17"/>
  <c r="H16" i="17"/>
  <c r="R16" i="10"/>
  <c r="AA23" i="9"/>
  <c r="C35" i="9"/>
  <c r="D6" i="10"/>
  <c r="D6" i="17"/>
  <c r="J16" i="10"/>
  <c r="F16" i="17"/>
  <c r="K42" i="10"/>
  <c r="M46" i="10"/>
  <c r="O24" i="10"/>
  <c r="G53" i="9"/>
  <c r="P17" i="10"/>
  <c r="H17" i="17"/>
  <c r="I17" i="10"/>
  <c r="E17" i="17"/>
  <c r="X53" i="9"/>
  <c r="I7" i="17"/>
  <c r="I27" i="17" s="1"/>
  <c r="Y7" i="10"/>
  <c r="DD52" i="9"/>
  <c r="Q22" i="10"/>
  <c r="AA21" i="10"/>
  <c r="AA48" i="9"/>
  <c r="N27" i="10"/>
  <c r="AA29" i="9"/>
  <c r="N14" i="10"/>
  <c r="N38" i="10"/>
  <c r="N39" i="10" s="1"/>
  <c r="K45" i="10"/>
  <c r="F46" i="17"/>
  <c r="M34" i="17"/>
  <c r="L40" i="17"/>
  <c r="L46" i="17" s="1"/>
  <c r="L37" i="17"/>
  <c r="Z14" i="10"/>
  <c r="Z38" i="10"/>
  <c r="Z39" i="10" s="1"/>
  <c r="D21" i="10"/>
  <c r="DE17" i="9"/>
  <c r="T19" i="10"/>
  <c r="K19" i="10"/>
  <c r="V27" i="10"/>
  <c r="M25" i="17"/>
  <c r="O53" i="9"/>
  <c r="G17" i="17"/>
  <c r="O17" i="10"/>
  <c r="C46" i="10"/>
  <c r="AB7" i="10"/>
  <c r="W35" i="9"/>
  <c r="X11" i="10"/>
  <c r="C16" i="17"/>
  <c r="E16" i="10"/>
  <c r="I21" i="17"/>
  <c r="Y21" i="10"/>
  <c r="J22" i="10"/>
  <c r="F22" i="17"/>
  <c r="Q53" i="9"/>
  <c r="R7" i="10"/>
  <c r="H7" i="17"/>
  <c r="G46" i="10"/>
  <c r="L21" i="10"/>
  <c r="F21" i="17"/>
  <c r="J36" i="10"/>
  <c r="J46" i="10"/>
  <c r="L35" i="9"/>
  <c r="M6" i="10"/>
  <c r="E14" i="10"/>
  <c r="Z16" i="10"/>
  <c r="J16" i="17"/>
  <c r="C46" i="17"/>
  <c r="D46" i="10"/>
  <c r="M12" i="10"/>
  <c r="L53" i="9"/>
  <c r="Y53" i="9"/>
  <c r="Z7" i="10"/>
  <c r="J7" i="17"/>
  <c r="J27" i="17" s="1"/>
  <c r="V22" i="10"/>
  <c r="J22" i="17"/>
  <c r="K35" i="9"/>
  <c r="L6" i="10"/>
  <c r="F6" i="17"/>
  <c r="W39" i="10"/>
  <c r="W46" i="10"/>
  <c r="S19" i="10"/>
  <c r="AB25" i="10"/>
  <c r="AB37" i="10"/>
  <c r="G9" i="10"/>
  <c r="G35" i="10"/>
  <c r="G47" i="10" s="1"/>
  <c r="G27" i="10"/>
  <c r="D41" i="10"/>
  <c r="D42" i="10" s="1"/>
  <c r="D19" i="10"/>
  <c r="J35" i="9"/>
  <c r="K6" i="10"/>
  <c r="E6" i="17"/>
  <c r="DE52" i="9"/>
  <c r="X9" i="10"/>
  <c r="X35" i="10"/>
  <c r="Z48" i="9"/>
  <c r="AA26" i="9"/>
  <c r="F21" i="10"/>
  <c r="M22" i="10"/>
  <c r="U12" i="10"/>
  <c r="T53" i="9"/>
  <c r="I12" i="17"/>
  <c r="AA30" i="9"/>
  <c r="R22" i="10"/>
  <c r="H22" i="10"/>
  <c r="H27" i="10" s="1"/>
  <c r="AA14" i="10"/>
  <c r="AA38" i="10"/>
  <c r="AA39" i="10" s="1"/>
  <c r="J17" i="10"/>
  <c r="F17" i="17"/>
  <c r="E53" i="9"/>
  <c r="T35" i="9"/>
  <c r="I6" i="17"/>
  <c r="U6" i="10"/>
  <c r="G39" i="10"/>
  <c r="M28" i="17"/>
  <c r="P14" i="10"/>
  <c r="N53" i="9"/>
  <c r="AA43" i="9"/>
  <c r="AB17" i="10" s="1"/>
  <c r="K12" i="10"/>
  <c r="E12" i="17"/>
  <c r="Z41" i="9"/>
  <c r="B53" i="9"/>
  <c r="C7" i="10"/>
  <c r="C7" i="17"/>
  <c r="S12" i="10"/>
  <c r="G12" i="17"/>
  <c r="K53" i="9"/>
  <c r="L12" i="10"/>
  <c r="F12" i="17"/>
  <c r="H22" i="17"/>
  <c r="P22" i="10"/>
  <c r="O9" i="10"/>
  <c r="O35" i="10"/>
  <c r="O26" i="10"/>
  <c r="F16" i="10"/>
  <c r="D16" i="17"/>
  <c r="AA25" i="9"/>
  <c r="AB16" i="10" s="1"/>
  <c r="X17" i="10"/>
  <c r="X27" i="10" s="1"/>
  <c r="J17" i="17"/>
  <c r="V6" i="10"/>
  <c r="U35" i="9"/>
  <c r="J6" i="17"/>
  <c r="H24" i="10"/>
  <c r="Z45" i="9"/>
  <c r="AA22" i="10" s="1"/>
  <c r="F22" i="10"/>
  <c r="O39" i="10"/>
  <c r="O46" i="10"/>
  <c r="W53" i="9"/>
  <c r="I46" i="17"/>
  <c r="Z23" i="9"/>
  <c r="B35" i="9"/>
  <c r="C6" i="10"/>
  <c r="C6" i="17"/>
  <c r="Z25" i="9"/>
  <c r="AA16" i="10" s="1"/>
  <c r="E22" i="10"/>
  <c r="Y22" i="10"/>
  <c r="Y19" i="10"/>
  <c r="V11" i="10"/>
  <c r="J11" i="17"/>
  <c r="F27" i="10"/>
  <c r="F35" i="10"/>
  <c r="Z43" i="9"/>
  <c r="AA17" i="10" s="1"/>
  <c r="C17" i="10"/>
  <c r="C17" i="17"/>
  <c r="L17" i="17" s="1"/>
  <c r="S45" i="10"/>
  <c r="S46" i="10"/>
  <c r="Q19" i="10"/>
  <c r="S35" i="9"/>
  <c r="T6" i="10"/>
  <c r="H6" i="17"/>
  <c r="C44" i="10"/>
  <c r="C45" i="10" s="1"/>
  <c r="C24" i="10"/>
  <c r="D17" i="17"/>
  <c r="AA46" i="10"/>
  <c r="R35" i="9"/>
  <c r="S6" i="10"/>
  <c r="G6" i="17"/>
  <c r="Z42" i="9"/>
  <c r="AA12" i="10" s="1"/>
  <c r="C12" i="10"/>
  <c r="C12" i="17"/>
  <c r="E21" i="10"/>
  <c r="U22" i="10"/>
  <c r="I22" i="17"/>
  <c r="DE69" i="9"/>
  <c r="P21" i="10"/>
  <c r="H21" i="17"/>
  <c r="M53" i="9"/>
  <c r="L19" i="10"/>
  <c r="L41" i="10"/>
  <c r="L42" i="10" s="1"/>
  <c r="K46" i="10"/>
  <c r="DE34" i="9"/>
  <c r="D21" i="17"/>
  <c r="J11" i="10"/>
  <c r="F11" i="17"/>
  <c r="W26" i="10"/>
  <c r="W14" i="10"/>
  <c r="W38" i="10"/>
  <c r="N9" i="10"/>
  <c r="M37" i="17"/>
  <c r="J46" i="17"/>
  <c r="D46" i="17"/>
  <c r="H38" i="10"/>
  <c r="H14" i="10"/>
  <c r="H26" i="10"/>
  <c r="J14" i="10" l="1"/>
  <c r="J26" i="10"/>
  <c r="J38" i="10"/>
  <c r="D24" i="17"/>
  <c r="D44" i="17"/>
  <c r="D45" i="17" s="1"/>
  <c r="M21" i="17"/>
  <c r="J38" i="17"/>
  <c r="J14" i="17"/>
  <c r="L7" i="17"/>
  <c r="C27" i="17"/>
  <c r="H24" i="17"/>
  <c r="H44" i="17"/>
  <c r="H45" i="17" s="1"/>
  <c r="Y44" i="10"/>
  <c r="Y45" i="10" s="1"/>
  <c r="Y26" i="10"/>
  <c r="Y29" i="10" s="1"/>
  <c r="Y24" i="10"/>
  <c r="I41" i="10"/>
  <c r="I42" i="10" s="1"/>
  <c r="I19" i="10"/>
  <c r="E26" i="10"/>
  <c r="E29" i="10" s="1"/>
  <c r="E9" i="10"/>
  <c r="E35" i="10"/>
  <c r="R14" i="10"/>
  <c r="R26" i="10"/>
  <c r="R29" i="10" s="1"/>
  <c r="R38" i="10"/>
  <c r="R39" i="10" s="1"/>
  <c r="H26" i="17"/>
  <c r="H9" i="17"/>
  <c r="H35" i="17"/>
  <c r="AA41" i="10"/>
  <c r="AA42" i="10" s="1"/>
  <c r="AA19" i="10"/>
  <c r="F41" i="10"/>
  <c r="F42" i="10" s="1"/>
  <c r="F19" i="10"/>
  <c r="E38" i="17"/>
  <c r="E39" i="17" s="1"/>
  <c r="E14" i="17"/>
  <c r="J24" i="17"/>
  <c r="J44" i="17"/>
  <c r="M26" i="10"/>
  <c r="M29" i="10" s="1"/>
  <c r="M35" i="10"/>
  <c r="M9" i="10"/>
  <c r="M7" i="17"/>
  <c r="H27" i="17"/>
  <c r="L16" i="17"/>
  <c r="L19" i="17" s="1"/>
  <c r="C41" i="17"/>
  <c r="C42" i="17" s="1"/>
  <c r="C19" i="17"/>
  <c r="J19" i="10"/>
  <c r="J41" i="10"/>
  <c r="J42" i="10" s="1"/>
  <c r="C24" i="17"/>
  <c r="L21" i="17"/>
  <c r="C44" i="17"/>
  <c r="C45" i="17" s="1"/>
  <c r="E44" i="17"/>
  <c r="E45" i="17" s="1"/>
  <c r="E24" i="17"/>
  <c r="N36" i="10"/>
  <c r="M12" i="17"/>
  <c r="D27" i="17"/>
  <c r="H29" i="10"/>
  <c r="F14" i="17"/>
  <c r="F38" i="17"/>
  <c r="F39" i="17" s="1"/>
  <c r="U44" i="10"/>
  <c r="U45" i="10" s="1"/>
  <c r="U24" i="10"/>
  <c r="T9" i="10"/>
  <c r="T26" i="10"/>
  <c r="T35" i="10"/>
  <c r="F36" i="10"/>
  <c r="L6" i="17"/>
  <c r="C26" i="17"/>
  <c r="C29" i="17" s="1"/>
  <c r="C35" i="17"/>
  <c r="C9" i="17"/>
  <c r="J9" i="17"/>
  <c r="J35" i="17"/>
  <c r="J26" i="17"/>
  <c r="J29" i="17" s="1"/>
  <c r="O29" i="10"/>
  <c r="G14" i="17"/>
  <c r="G38" i="17"/>
  <c r="G39" i="17" s="1"/>
  <c r="K14" i="10"/>
  <c r="K27" i="10"/>
  <c r="K38" i="10"/>
  <c r="K39" i="10" s="1"/>
  <c r="J27" i="10"/>
  <c r="U27" i="10"/>
  <c r="U14" i="10"/>
  <c r="U38" i="10"/>
  <c r="U39" i="10" s="1"/>
  <c r="V44" i="10"/>
  <c r="V45" i="10" s="1"/>
  <c r="V24" i="10"/>
  <c r="R27" i="10"/>
  <c r="R35" i="10"/>
  <c r="R9" i="10"/>
  <c r="X38" i="10"/>
  <c r="X39" i="10" s="1"/>
  <c r="X26" i="10"/>
  <c r="X29" i="10" s="1"/>
  <c r="X14" i="10"/>
  <c r="Y27" i="10"/>
  <c r="Y35" i="10"/>
  <c r="Y9" i="10"/>
  <c r="D26" i="17"/>
  <c r="D9" i="17"/>
  <c r="M6" i="17"/>
  <c r="D35" i="17"/>
  <c r="N48" i="10"/>
  <c r="D9" i="10"/>
  <c r="D26" i="10"/>
  <c r="D29" i="10" s="1"/>
  <c r="D35" i="10"/>
  <c r="T27" i="10"/>
  <c r="T38" i="10"/>
  <c r="T39" i="10" s="1"/>
  <c r="T14" i="10"/>
  <c r="M11" i="17"/>
  <c r="D38" i="17"/>
  <c r="D39" i="17" s="1"/>
  <c r="D14" i="17"/>
  <c r="W41" i="10"/>
  <c r="W42" i="10" s="1"/>
  <c r="W19" i="10"/>
  <c r="O36" i="10"/>
  <c r="E35" i="17"/>
  <c r="E26" i="17"/>
  <c r="E29" i="17" s="1"/>
  <c r="E9" i="17"/>
  <c r="L12" i="17"/>
  <c r="L14" i="17" s="1"/>
  <c r="C14" i="17"/>
  <c r="C38" i="17"/>
  <c r="C39" i="17" s="1"/>
  <c r="F24" i="10"/>
  <c r="F44" i="10"/>
  <c r="F45" i="10" s="1"/>
  <c r="K26" i="10"/>
  <c r="K29" i="10" s="1"/>
  <c r="K9" i="10"/>
  <c r="K35" i="10"/>
  <c r="F35" i="17"/>
  <c r="F26" i="17"/>
  <c r="F9" i="17"/>
  <c r="Z27" i="10"/>
  <c r="Z35" i="10"/>
  <c r="Z9" i="10"/>
  <c r="J41" i="17"/>
  <c r="J19" i="17"/>
  <c r="O41" i="10"/>
  <c r="O42" i="10" s="1"/>
  <c r="O19" i="10"/>
  <c r="M46" i="17"/>
  <c r="S27" i="10"/>
  <c r="F26" i="10"/>
  <c r="F29" i="10" s="1"/>
  <c r="F38" i="10"/>
  <c r="F39" i="10" s="1"/>
  <c r="F14" i="10"/>
  <c r="C38" i="10"/>
  <c r="C39" i="10" s="1"/>
  <c r="C14" i="10"/>
  <c r="M17" i="17"/>
  <c r="V38" i="10"/>
  <c r="V39" i="10" s="1"/>
  <c r="V14" i="10"/>
  <c r="Z35" i="9"/>
  <c r="AA6" i="10"/>
  <c r="C27" i="10"/>
  <c r="U35" i="10"/>
  <c r="U26" i="10"/>
  <c r="U9" i="10"/>
  <c r="AB21" i="10"/>
  <c r="L9" i="10"/>
  <c r="L26" i="10"/>
  <c r="L35" i="10"/>
  <c r="Z19" i="10"/>
  <c r="Z41" i="10"/>
  <c r="Z42" i="10" s="1"/>
  <c r="F44" i="17"/>
  <c r="F45" i="17" s="1"/>
  <c r="F24" i="17"/>
  <c r="J44" i="10"/>
  <c r="J45" i="10" s="1"/>
  <c r="J24" i="10"/>
  <c r="AB27" i="10"/>
  <c r="G41" i="17"/>
  <c r="G42" i="17" s="1"/>
  <c r="G19" i="17"/>
  <c r="D44" i="10"/>
  <c r="D45" i="10" s="1"/>
  <c r="D24" i="10"/>
  <c r="E41" i="17"/>
  <c r="E42" i="17" s="1"/>
  <c r="E19" i="17"/>
  <c r="AA35" i="9"/>
  <c r="AB6" i="10"/>
  <c r="P39" i="10"/>
  <c r="L22" i="17"/>
  <c r="H14" i="17"/>
  <c r="H38" i="17"/>
  <c r="H39" i="17" s="1"/>
  <c r="M22" i="17"/>
  <c r="I9" i="10"/>
  <c r="I27" i="10"/>
  <c r="I35" i="10"/>
  <c r="E44" i="10"/>
  <c r="E45" i="10" s="1"/>
  <c r="E24" i="10"/>
  <c r="C26" i="10"/>
  <c r="C29" i="10" s="1"/>
  <c r="C35" i="10"/>
  <c r="C9" i="10"/>
  <c r="S38" i="10"/>
  <c r="S39" i="10" s="1"/>
  <c r="S14" i="10"/>
  <c r="M44" i="10"/>
  <c r="M45" i="10" s="1"/>
  <c r="M24" i="10"/>
  <c r="H47" i="10"/>
  <c r="H48" i="10" s="1"/>
  <c r="H39" i="10"/>
  <c r="V35" i="10"/>
  <c r="V26" i="10"/>
  <c r="V29" i="10" s="1"/>
  <c r="V9" i="10"/>
  <c r="X41" i="10"/>
  <c r="X42" i="10" s="1"/>
  <c r="X19" i="10"/>
  <c r="I9" i="17"/>
  <c r="I35" i="17"/>
  <c r="I26" i="17"/>
  <c r="I29" i="17" s="1"/>
  <c r="R24" i="10"/>
  <c r="R44" i="10"/>
  <c r="R45" i="10" s="1"/>
  <c r="AB39" i="10"/>
  <c r="AB46" i="10"/>
  <c r="L44" i="10"/>
  <c r="L45" i="10" s="1"/>
  <c r="L24" i="10"/>
  <c r="AA53" i="9"/>
  <c r="AB38" i="10"/>
  <c r="O27" i="10"/>
  <c r="P24" i="10"/>
  <c r="P44" i="10"/>
  <c r="P45" i="10" s="1"/>
  <c r="G26" i="17"/>
  <c r="G29" i="17" s="1"/>
  <c r="G35" i="17"/>
  <c r="G9" i="17"/>
  <c r="AB19" i="10"/>
  <c r="AB41" i="10"/>
  <c r="AB42" i="10" s="1"/>
  <c r="F27" i="17"/>
  <c r="Z53" i="9"/>
  <c r="AA7" i="10"/>
  <c r="AA27" i="10" s="1"/>
  <c r="X36" i="10"/>
  <c r="M38" i="10"/>
  <c r="M39" i="10" s="1"/>
  <c r="M27" i="10"/>
  <c r="M14" i="10"/>
  <c r="G48" i="10"/>
  <c r="I44" i="17"/>
  <c r="I24" i="17"/>
  <c r="Z26" i="10"/>
  <c r="AA24" i="10"/>
  <c r="AA44" i="10"/>
  <c r="AA45" i="10" s="1"/>
  <c r="R19" i="10"/>
  <c r="R41" i="10"/>
  <c r="R42" i="10" s="1"/>
  <c r="AB22" i="10"/>
  <c r="Q9" i="10"/>
  <c r="Q27" i="10"/>
  <c r="Q29" i="10" s="1"/>
  <c r="Q35" i="10"/>
  <c r="W47" i="10"/>
  <c r="W48" i="10" s="1"/>
  <c r="W36" i="10"/>
  <c r="I42" i="17"/>
  <c r="S26" i="10"/>
  <c r="S29" i="10" s="1"/>
  <c r="S9" i="10"/>
  <c r="S35" i="10"/>
  <c r="C41" i="10"/>
  <c r="C42" i="10" s="1"/>
  <c r="C19" i="10"/>
  <c r="H44" i="10"/>
  <c r="H45" i="10" s="1"/>
  <c r="M16" i="17"/>
  <c r="M19" i="17" s="1"/>
  <c r="D19" i="17"/>
  <c r="D41" i="17"/>
  <c r="D42" i="17" s="1"/>
  <c r="L27" i="10"/>
  <c r="L38" i="10"/>
  <c r="L39" i="10" s="1"/>
  <c r="L14" i="10"/>
  <c r="I14" i="17"/>
  <c r="I38" i="17"/>
  <c r="AB14" i="10"/>
  <c r="G36" i="10"/>
  <c r="E41" i="10"/>
  <c r="E42" i="10" s="1"/>
  <c r="E19" i="10"/>
  <c r="Q44" i="10"/>
  <c r="Q45" i="10" s="1"/>
  <c r="Q24" i="10"/>
  <c r="P27" i="10"/>
  <c r="P29" i="10" s="1"/>
  <c r="P41" i="10"/>
  <c r="P42" i="10" s="1"/>
  <c r="P19" i="10"/>
  <c r="F19" i="17"/>
  <c r="F41" i="17"/>
  <c r="F42" i="17" s="1"/>
  <c r="H41" i="17"/>
  <c r="H42" i="17" s="1"/>
  <c r="H19" i="17"/>
  <c r="I26" i="10"/>
  <c r="I29" i="10" s="1"/>
  <c r="I44" i="10"/>
  <c r="I45" i="10" s="1"/>
  <c r="I24" i="10"/>
  <c r="D27" i="10"/>
  <c r="D38" i="10"/>
  <c r="D39" i="10" s="1"/>
  <c r="D14" i="10"/>
  <c r="W27" i="10"/>
  <c r="W29" i="10" s="1"/>
  <c r="L47" i="10" l="1"/>
  <c r="L48" i="10" s="1"/>
  <c r="L36" i="10"/>
  <c r="L29" i="10"/>
  <c r="O47" i="10"/>
  <c r="O48" i="10" s="1"/>
  <c r="M26" i="17"/>
  <c r="M9" i="17"/>
  <c r="C47" i="17"/>
  <c r="C48" i="17" s="1"/>
  <c r="C36" i="17"/>
  <c r="M24" i="17"/>
  <c r="S36" i="10"/>
  <c r="S47" i="10"/>
  <c r="S48" i="10" s="1"/>
  <c r="Q36" i="10"/>
  <c r="Q47" i="10"/>
  <c r="Q48" i="10" s="1"/>
  <c r="V47" i="10"/>
  <c r="V48" i="10" s="1"/>
  <c r="V36" i="10"/>
  <c r="C36" i="10"/>
  <c r="C47" i="10"/>
  <c r="C48" i="10" s="1"/>
  <c r="F29" i="17"/>
  <c r="D36" i="10"/>
  <c r="D47" i="10"/>
  <c r="D48" i="10" s="1"/>
  <c r="D47" i="17"/>
  <c r="D48" i="17" s="1"/>
  <c r="D36" i="17"/>
  <c r="AB44" i="10"/>
  <c r="AB45" i="10" s="1"/>
  <c r="AB24" i="10"/>
  <c r="F47" i="17"/>
  <c r="F48" i="17" s="1"/>
  <c r="F36" i="17"/>
  <c r="D29" i="17"/>
  <c r="L26" i="17"/>
  <c r="L9" i="17"/>
  <c r="M44" i="17"/>
  <c r="M45" i="17" s="1"/>
  <c r="J45" i="17"/>
  <c r="H36" i="17"/>
  <c r="H47" i="17"/>
  <c r="H48" i="17" s="1"/>
  <c r="E47" i="10"/>
  <c r="E48" i="10" s="1"/>
  <c r="E36" i="10"/>
  <c r="P47" i="10"/>
  <c r="P48" i="10" s="1"/>
  <c r="U29" i="10"/>
  <c r="M41" i="17"/>
  <c r="M42" i="17" s="1"/>
  <c r="J42" i="17"/>
  <c r="Y47" i="10"/>
  <c r="Y48" i="10" s="1"/>
  <c r="Y36" i="10"/>
  <c r="J36" i="17"/>
  <c r="M35" i="17"/>
  <c r="J47" i="17"/>
  <c r="J48" i="17" s="1"/>
  <c r="F47" i="10"/>
  <c r="F48" i="10" s="1"/>
  <c r="H29" i="17"/>
  <c r="J29" i="10"/>
  <c r="M47" i="10"/>
  <c r="M48" i="10" s="1"/>
  <c r="M36" i="10"/>
  <c r="M38" i="17"/>
  <c r="M39" i="17" s="1"/>
  <c r="J39" i="17"/>
  <c r="K36" i="10"/>
  <c r="K47" i="10"/>
  <c r="K48" i="10" s="1"/>
  <c r="R47" i="10"/>
  <c r="R48" i="10" s="1"/>
  <c r="R36" i="10"/>
  <c r="J47" i="10"/>
  <c r="J48" i="10" s="1"/>
  <c r="J39" i="10"/>
  <c r="X47" i="10"/>
  <c r="X48" i="10" s="1"/>
  <c r="G47" i="17"/>
  <c r="G48" i="17" s="1"/>
  <c r="G36" i="17"/>
  <c r="I47" i="10"/>
  <c r="I48" i="10" s="1"/>
  <c r="I36" i="10"/>
  <c r="U47" i="10"/>
  <c r="U48" i="10" s="1"/>
  <c r="U36" i="10"/>
  <c r="M14" i="17"/>
  <c r="T36" i="10"/>
  <c r="T47" i="10"/>
  <c r="T48" i="10" s="1"/>
  <c r="L24" i="17"/>
  <c r="M27" i="17"/>
  <c r="L27" i="17"/>
  <c r="AA26" i="10"/>
  <c r="AA29" i="10" s="1"/>
  <c r="AA35" i="10"/>
  <c r="AA9" i="10"/>
  <c r="Z29" i="10"/>
  <c r="L35" i="17"/>
  <c r="I47" i="17"/>
  <c r="I48" i="17" s="1"/>
  <c r="I36" i="17"/>
  <c r="L38" i="17"/>
  <c r="L39" i="17" s="1"/>
  <c r="I39" i="17"/>
  <c r="L41" i="17"/>
  <c r="L42" i="17" s="1"/>
  <c r="L44" i="17"/>
  <c r="L45" i="17" s="1"/>
  <c r="I45" i="17"/>
  <c r="AB26" i="10"/>
  <c r="AB29" i="10" s="1"/>
  <c r="AB9" i="10"/>
  <c r="AB35" i="10"/>
  <c r="Z47" i="10"/>
  <c r="Z48" i="10" s="1"/>
  <c r="Z36" i="10"/>
  <c r="E47" i="17"/>
  <c r="E48" i="17" s="1"/>
  <c r="E36" i="17"/>
  <c r="T29" i="10"/>
  <c r="L29" i="17" l="1"/>
  <c r="M47" i="17"/>
  <c r="M48" i="17" s="1"/>
  <c r="M36" i="17"/>
  <c r="M29" i="17"/>
  <c r="AB36" i="10"/>
  <c r="AB47" i="10"/>
  <c r="AB48" i="10" s="1"/>
  <c r="L47" i="17"/>
  <c r="L48" i="17" s="1"/>
  <c r="L36" i="17"/>
  <c r="AA36" i="10"/>
  <c r="AA47" i="10"/>
  <c r="AA48" i="10" s="1"/>
</calcChain>
</file>

<file path=xl/sharedStrings.xml><?xml version="1.0" encoding="utf-8"?>
<sst xmlns="http://schemas.openxmlformats.org/spreadsheetml/2006/main" count="784" uniqueCount="47">
  <si>
    <t>FMONTH</t>
  </si>
  <si>
    <t>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</si>
  <si>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</si>
  <si>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</si>
  <si>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</si>
  <si>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</si>
  <si>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</si>
  <si>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</si>
  <si>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</si>
  <si>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</si>
  <si>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</si>
  <si>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</si>
  <si>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</si>
  <si>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</si>
  <si>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pvMWH ON</t>
  </si>
  <si>
    <t>Total pvMWH OFF</t>
  </si>
  <si>
    <t>FYEAR</t>
  </si>
  <si>
    <t>pvMWH ON</t>
  </si>
  <si>
    <t>pvMWH OFF</t>
  </si>
  <si>
    <t>Grand Total</t>
  </si>
  <si>
    <t>Retail Short</t>
  </si>
  <si>
    <t>Ancillary Services</t>
  </si>
  <si>
    <t>Line Losses</t>
  </si>
  <si>
    <t>Wholesale Hedge**</t>
  </si>
  <si>
    <t>Retail Generation</t>
  </si>
  <si>
    <t>Distibution Losses</t>
  </si>
  <si>
    <t>Wholesale Hedge</t>
  </si>
  <si>
    <t>Total</t>
  </si>
  <si>
    <t>2004-2012</t>
  </si>
  <si>
    <t>EWS Positions</t>
  </si>
  <si>
    <t xml:space="preserve">Energy </t>
  </si>
  <si>
    <t>Ancillary/Losses</t>
  </si>
  <si>
    <t>Q4</t>
  </si>
  <si>
    <t>Q1</t>
  </si>
  <si>
    <t>Q2</t>
  </si>
  <si>
    <t>Q3</t>
  </si>
  <si>
    <t>Ancillary Service % - NP15</t>
  </si>
  <si>
    <t>Line Losses % - NP15</t>
  </si>
  <si>
    <t>Average</t>
  </si>
  <si>
    <t>Ancillary Service % - SP15</t>
  </si>
  <si>
    <t>Line Losses % - SP15</t>
  </si>
  <si>
    <t>Retail Short - NP15</t>
  </si>
  <si>
    <t>Retail Short - SP15</t>
  </si>
  <si>
    <t>A/S Short - NP15</t>
  </si>
  <si>
    <t>A/S Short - SP15</t>
  </si>
  <si>
    <t>Line Loss Short - NP15</t>
  </si>
  <si>
    <t>Line Loss Short - 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</si>
</sst>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5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64"/>
      </right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5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1" fillId="0" borderId="5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0" xfId="0" applyNumberFormat="1" applyFont="1"/>
    <xf numFmtId="164" fontId="1" fillId="0" borderId="9" xfId="0" applyNumberFormat="1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2" fillId="0" borderId="0" xfId="0" applyFont="1"/>
    <xf numFmtId="164" fontId="1" fillId="0" borderId="0" xfId="0" applyNumberFormat="1" applyFont="1" applyBorder="1"/>
    <xf numFmtId="0" fontId="1" fillId="0" borderId="13" xfId="0" applyFont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164" fontId="0" fillId="0" borderId="0" xfId="0" applyNumberFormat="1"/>
    <xf numFmtId="0" fontId="1" fillId="0" borderId="0" xfId="0" applyFont="1" applyBorder="1"/>
    <xf numFmtId="0" fontId="1" fillId="0" borderId="15" xfId="0" applyFont="1" applyBorder="1"/>
    <xf numFmtId="0" fontId="1" fillId="0" borderId="14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8" xfId="0" applyFont="1" applyFill="1" applyBorder="1"/>
    <xf numFmtId="0" fontId="1" fillId="2" borderId="15" xfId="0" applyFon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1" fillId="2" borderId="27" xfId="0" applyFont="1" applyFill="1" applyBorder="1"/>
    <xf numFmtId="10" fontId="1" fillId="0" borderId="1" xfId="0" applyNumberFormat="1" applyFont="1" applyBorder="1"/>
    <xf numFmtId="10" fontId="1" fillId="0" borderId="6" xfId="0" applyNumberFormat="1" applyFont="1" applyBorder="1"/>
    <xf numFmtId="10" fontId="1" fillId="0" borderId="8" xfId="0" applyNumberFormat="1" applyFont="1" applyBorder="1"/>
    <xf numFmtId="10" fontId="1" fillId="0" borderId="0" xfId="0" applyNumberFormat="1" applyFont="1"/>
    <xf numFmtId="10" fontId="1" fillId="0" borderId="10" xfId="0" applyNumberFormat="1" applyFont="1" applyBorder="1"/>
    <xf numFmtId="10" fontId="1" fillId="0" borderId="11" xfId="0" applyNumberFormat="1" applyFont="1" applyBorder="1"/>
    <xf numFmtId="0" fontId="0" fillId="0" borderId="28" xfId="0" applyBorder="1"/>
    <xf numFmtId="10" fontId="1" fillId="0" borderId="29" xfId="0" applyNumberFormat="1" applyFont="1" applyBorder="1"/>
    <xf numFmtId="10" fontId="1" fillId="0" borderId="30" xfId="0" applyNumberFormat="1" applyFont="1" applyBorder="1"/>
    <xf numFmtId="10" fontId="1" fillId="0" borderId="31" xfId="0" applyNumberFormat="1" applyFont="1" applyBorder="1"/>
    <xf numFmtId="10" fontId="1" fillId="0" borderId="32" xfId="0" applyNumberFormat="1" applyFont="1" applyBorder="1"/>
    <xf numFmtId="10" fontId="1" fillId="0" borderId="33" xfId="0" applyNumberFormat="1" applyFont="1" applyBorder="1"/>
    <xf numFmtId="10" fontId="1" fillId="0" borderId="34" xfId="0" applyNumberFormat="1" applyFont="1" applyBorder="1"/>
    <xf numFmtId="0" fontId="1" fillId="0" borderId="35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6" xfId="0" applyFont="1" applyBorder="1"/>
    <xf numFmtId="0" fontId="1" fillId="0" borderId="31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10" fontId="1" fillId="0" borderId="40" xfId="0" applyNumberFormat="1" applyFont="1" applyBorder="1"/>
    <xf numFmtId="10" fontId="1" fillId="0" borderId="41" xfId="0" applyNumberFormat="1" applyFont="1" applyBorder="1"/>
    <xf numFmtId="10" fontId="1" fillId="0" borderId="42" xfId="0" applyNumberFormat="1" applyFont="1" applyBorder="1"/>
    <xf numFmtId="10" fontId="1" fillId="0" borderId="43" xfId="0" applyNumberFormat="1" applyFont="1" applyBorder="1"/>
    <xf numFmtId="14" fontId="2" fillId="0" borderId="0" xfId="0" applyNumberFormat="1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22" xfId="0" applyFont="1" applyFill="1" applyBorder="1"/>
    <xf numFmtId="0" fontId="1" fillId="3" borderId="18" xfId="0" applyFont="1" applyFill="1" applyBorder="1"/>
    <xf numFmtId="0" fontId="1" fillId="3" borderId="23" xfId="0" applyFont="1" applyFill="1" applyBorder="1"/>
    <xf numFmtId="0" fontId="1" fillId="3" borderId="44" xfId="0" applyFont="1" applyFill="1" applyBorder="1"/>
    <xf numFmtId="0" fontId="1" fillId="3" borderId="45" xfId="0" applyFont="1" applyFill="1" applyBorder="1"/>
    <xf numFmtId="0" fontId="1" fillId="3" borderId="46" xfId="0" applyFont="1" applyFill="1" applyBorder="1"/>
    <xf numFmtId="0" fontId="1" fillId="3" borderId="47" xfId="0" applyFont="1" applyFill="1" applyBorder="1"/>
    <xf numFmtId="0" fontId="1" fillId="3" borderId="48" xfId="0" applyFont="1" applyFill="1" applyBorder="1"/>
    <xf numFmtId="0" fontId="2" fillId="2" borderId="24" xfId="0" applyFont="1" applyFill="1" applyBorder="1"/>
    <xf numFmtId="0" fontId="1" fillId="2" borderId="44" xfId="0" applyFont="1" applyFill="1" applyBorder="1"/>
    <xf numFmtId="0" fontId="1" fillId="2" borderId="4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48" xfId="0" applyFont="1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2" fillId="2" borderId="25" xfId="0" applyFont="1" applyFill="1" applyBorder="1"/>
    <xf numFmtId="0" fontId="2" fillId="3" borderId="24" xfId="0" applyFont="1" applyFill="1" applyBorder="1"/>
    <xf numFmtId="0" fontId="1" fillId="4" borderId="8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164" fontId="1" fillId="4" borderId="1" xfId="0" applyNumberFormat="1" applyFont="1" applyFill="1" applyBorder="1"/>
    <xf numFmtId="164" fontId="1" fillId="4" borderId="5" xfId="0" applyNumberFormat="1" applyFont="1" applyFill="1" applyBorder="1"/>
    <xf numFmtId="164" fontId="1" fillId="4" borderId="10" xfId="0" applyNumberFormat="1" applyFont="1" applyFill="1" applyBorder="1"/>
    <xf numFmtId="164" fontId="1" fillId="4" borderId="12" xfId="0" applyNumberFormat="1" applyFont="1" applyFill="1" applyBorder="1"/>
    <xf numFmtId="0" fontId="2" fillId="4" borderId="52" xfId="0" applyFont="1" applyFill="1" applyBorder="1"/>
    <xf numFmtId="0" fontId="0" fillId="0" borderId="0" xfId="0" applyFill="1"/>
    <xf numFmtId="0" fontId="2" fillId="4" borderId="24" xfId="0" applyFont="1" applyFill="1" applyBorder="1"/>
    <xf numFmtId="0" fontId="1" fillId="4" borderId="22" xfId="0" applyFont="1" applyFill="1" applyBorder="1"/>
    <xf numFmtId="0" fontId="1" fillId="4" borderId="18" xfId="0" applyFont="1" applyFill="1" applyBorder="1"/>
    <xf numFmtId="0" fontId="1" fillId="4" borderId="23" xfId="0" applyFont="1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7" xfId="0" applyFont="1" applyFill="1" applyBorder="1"/>
    <xf numFmtId="0" fontId="1" fillId="4" borderId="48" xfId="0" applyFont="1" applyFill="1" applyBorder="1"/>
    <xf numFmtId="164" fontId="1" fillId="4" borderId="6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4" fontId="1" fillId="2" borderId="13" xfId="0" applyNumberFormat="1" applyFont="1" applyFill="1" applyBorder="1"/>
    <xf numFmtId="0" fontId="1" fillId="2" borderId="53" xfId="0" applyFont="1" applyFill="1" applyBorder="1"/>
    <xf numFmtId="0" fontId="1" fillId="0" borderId="22" xfId="0" applyFont="1" applyBorder="1"/>
    <xf numFmtId="164" fontId="1" fillId="2" borderId="54" xfId="0" applyNumberFormat="1" applyFont="1" applyFill="1" applyBorder="1"/>
    <xf numFmtId="164" fontId="1" fillId="2" borderId="17" xfId="0" applyNumberFormat="1" applyFont="1" applyFill="1" applyBorder="1"/>
    <xf numFmtId="164" fontId="1" fillId="0" borderId="22" xfId="0" applyNumberFormat="1" applyFont="1" applyBorder="1"/>
    <xf numFmtId="164" fontId="1" fillId="0" borderId="27" xfId="0" applyNumberFormat="1" applyFont="1" applyBorder="1"/>
    <xf numFmtId="164" fontId="1" fillId="0" borderId="55" xfId="0" applyNumberFormat="1" applyFont="1" applyBorder="1"/>
    <xf numFmtId="164" fontId="1" fillId="0" borderId="56" xfId="0" applyNumberFormat="1" applyFont="1" applyBorder="1"/>
    <xf numFmtId="0" fontId="1" fillId="2" borderId="57" xfId="0" applyFont="1" applyFill="1" applyBorder="1"/>
    <xf numFmtId="164" fontId="1" fillId="0" borderId="31" xfId="0" applyNumberFormat="1" applyFont="1" applyBorder="1"/>
    <xf numFmtId="164" fontId="1" fillId="0" borderId="58" xfId="0" applyNumberFormat="1" applyFont="1" applyBorder="1"/>
    <xf numFmtId="164" fontId="1" fillId="0" borderId="59" xfId="0" applyNumberFormat="1" applyFont="1" applyBorder="1"/>
    <xf numFmtId="164" fontId="1" fillId="0" borderId="60" xfId="0" applyNumberFormat="1" applyFont="1" applyBorder="1"/>
    <xf numFmtId="0" fontId="1" fillId="0" borderId="61" xfId="0" applyFont="1" applyBorder="1"/>
    <xf numFmtId="164" fontId="1" fillId="4" borderId="62" xfId="0" applyNumberFormat="1" applyFont="1" applyFill="1" applyBorder="1"/>
    <xf numFmtId="164" fontId="1" fillId="4" borderId="63" xfId="0" applyNumberFormat="1" applyFont="1" applyFill="1" applyBorder="1"/>
    <xf numFmtId="164" fontId="1" fillId="4" borderId="64" xfId="0" applyNumberFormat="1" applyFont="1" applyFill="1" applyBorder="1"/>
    <xf numFmtId="164" fontId="1" fillId="2" borderId="50" xfId="0" applyNumberFormat="1" applyFont="1" applyFill="1" applyBorder="1"/>
    <xf numFmtId="164" fontId="1" fillId="2" borderId="65" xfId="0" applyNumberFormat="1" applyFont="1" applyFill="1" applyBorder="1"/>
    <xf numFmtId="164" fontId="1" fillId="2" borderId="64" xfId="0" applyNumberFormat="1" applyFont="1" applyFill="1" applyBorder="1"/>
    <xf numFmtId="0" fontId="1" fillId="2" borderId="49" xfId="0" applyFont="1" applyFill="1" applyBorder="1"/>
    <xf numFmtId="0" fontId="1" fillId="2" borderId="64" xfId="0" applyFont="1" applyFill="1" applyBorder="1"/>
    <xf numFmtId="0" fontId="1" fillId="4" borderId="63" xfId="0" applyFont="1" applyFill="1" applyBorder="1"/>
    <xf numFmtId="0" fontId="1" fillId="4" borderId="64" xfId="0" applyFont="1" applyFill="1" applyBorder="1"/>
    <xf numFmtId="0" fontId="1" fillId="4" borderId="49" xfId="0" applyFont="1" applyFill="1" applyBorder="1"/>
    <xf numFmtId="164" fontId="1" fillId="4" borderId="54" xfId="0" applyNumberFormat="1" applyFont="1" applyFill="1" applyBorder="1"/>
    <xf numFmtId="164" fontId="1" fillId="4" borderId="50" xfId="0" applyNumberFormat="1" applyFont="1" applyFill="1" applyBorder="1"/>
    <xf numFmtId="164" fontId="1" fillId="4" borderId="65" xfId="0" applyNumberFormat="1" applyFont="1" applyFill="1" applyBorder="1"/>
    <xf numFmtId="0" fontId="1" fillId="3" borderId="49" xfId="0" applyFont="1" applyFill="1" applyBorder="1"/>
    <xf numFmtId="164" fontId="1" fillId="3" borderId="54" xfId="0" applyNumberFormat="1" applyFont="1" applyFill="1" applyBorder="1"/>
    <xf numFmtId="164" fontId="1" fillId="3" borderId="50" xfId="0" applyNumberFormat="1" applyFont="1" applyFill="1" applyBorder="1"/>
    <xf numFmtId="164" fontId="1" fillId="3" borderId="65" xfId="0" applyNumberFormat="1" applyFont="1" applyFill="1" applyBorder="1"/>
    <xf numFmtId="0" fontId="1" fillId="3" borderId="64" xfId="0" applyFont="1" applyFill="1" applyBorder="1"/>
    <xf numFmtId="164" fontId="1" fillId="3" borderId="64" xfId="0" applyNumberFormat="1" applyFont="1" applyFill="1" applyBorder="1"/>
    <xf numFmtId="0" fontId="1" fillId="2" borderId="66" xfId="0" applyFont="1" applyFill="1" applyBorder="1"/>
    <xf numFmtId="164" fontId="1" fillId="2" borderId="63" xfId="0" applyNumberFormat="1" applyFont="1" applyFill="1" applyBorder="1"/>
    <xf numFmtId="164" fontId="1" fillId="2" borderId="62" xfId="0" applyNumberFormat="1" applyFont="1" applyFill="1" applyBorder="1"/>
    <xf numFmtId="164" fontId="1" fillId="2" borderId="67" xfId="0" applyNumberFormat="1" applyFont="1" applyFill="1" applyBorder="1"/>
    <xf numFmtId="0" fontId="1" fillId="2" borderId="13" xfId="0" applyFont="1" applyFill="1" applyBorder="1"/>
    <xf numFmtId="0" fontId="2" fillId="0" borderId="0" xfId="0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0"/>
  <sheetViews>
    <sheetView topLeftCell="A73" zoomScale="75" workbookViewId="0">
      <pane xSplit="1" topLeftCell="B1" activePane="topRight" state="frozen"/>
      <selection pane="topRight" activeCell="A91" sqref="A91:Y104"/>
    </sheetView>
  </sheetViews>
  <sheetFormatPr defaultRowHeight="12.75" x14ac:dyDescent="0.2"/>
  <cols>
    <col min="1" max="1" width="29.85546875" bestFit="1" customWidth="1"/>
    <col min="2" max="2" width="17.5703125" bestFit="1" customWidth="1"/>
    <col min="3" max="3" width="15" bestFit="1" customWidth="1"/>
    <col min="4" max="4" width="17.28515625" bestFit="1" customWidth="1"/>
    <col min="5" max="5" width="15" bestFit="1" customWidth="1"/>
    <col min="6" max="6" width="16.140625" bestFit="1" customWidth="1"/>
    <col min="7" max="7" width="15.28515625" bestFit="1" customWidth="1"/>
    <col min="8" max="8" width="15.85546875" bestFit="1" customWidth="1"/>
    <col min="9" max="9" width="15.28515625" bestFit="1" customWidth="1"/>
    <col min="10" max="10" width="15.85546875" bestFit="1" customWidth="1"/>
    <col min="11" max="11" width="15.28515625" bestFit="1" customWidth="1"/>
    <col min="12" max="12" width="15.85546875" bestFit="1" customWidth="1"/>
    <col min="13" max="13" width="15.28515625" bestFit="1" customWidth="1"/>
    <col min="14" max="14" width="17.5703125" bestFit="1" customWidth="1"/>
    <col min="15" max="15" width="15.28515625" bestFit="1" customWidth="1"/>
    <col min="16" max="16" width="17.28515625" bestFit="1" customWidth="1"/>
    <col min="17" max="17" width="15" bestFit="1" customWidth="1"/>
    <col min="18" max="18" width="17.28515625" bestFit="1" customWidth="1"/>
    <col min="19" max="19" width="15" bestFit="1" customWidth="1"/>
    <col min="20" max="20" width="17.28515625" bestFit="1" customWidth="1"/>
    <col min="21" max="21" width="15" bestFit="1" customWidth="1"/>
    <col min="22" max="22" width="15.85546875" bestFit="1" customWidth="1"/>
    <col min="23" max="23" width="15.28515625" bestFit="1" customWidth="1"/>
    <col min="24" max="24" width="17.5703125" bestFit="1" customWidth="1"/>
    <col min="25" max="25" width="16.140625" bestFit="1" customWidth="1"/>
    <col min="26" max="26" width="22.42578125" bestFit="1" customWidth="1"/>
    <col min="27" max="27" width="23" bestFit="1" customWidth="1"/>
    <col min="30" max="30" width="25.140625" bestFit="1" customWidth="1"/>
    <col min="31" max="31" width="11.140625" bestFit="1" customWidth="1"/>
    <col min="32" max="32" width="12.140625" bestFit="1" customWidth="1"/>
    <col min="33" max="33" width="11.140625" bestFit="1" customWidth="1"/>
    <col min="34" max="34" width="12.140625" bestFit="1" customWidth="1"/>
    <col min="35" max="35" width="11.140625" bestFit="1" customWidth="1"/>
    <col min="36" max="36" width="12.140625" bestFit="1" customWidth="1"/>
    <col min="37" max="37" width="11.140625" bestFit="1" customWidth="1"/>
    <col min="38" max="38" width="12.140625" bestFit="1" customWidth="1"/>
    <col min="39" max="39" width="11.140625" bestFit="1" customWidth="1"/>
    <col min="40" max="40" width="12.140625" bestFit="1" customWidth="1"/>
    <col min="41" max="41" width="11.140625" bestFit="1" customWidth="1"/>
    <col min="42" max="42" width="12.140625" bestFit="1" customWidth="1"/>
    <col min="43" max="43" width="11.140625" bestFit="1" customWidth="1"/>
    <col min="44" max="44" width="12.140625" bestFit="1" customWidth="1"/>
    <col min="45" max="45" width="11.140625" bestFit="1" customWidth="1"/>
    <col min="46" max="46" width="12.140625" bestFit="1" customWidth="1"/>
    <col min="47" max="47" width="11.140625" bestFit="1" customWidth="1"/>
    <col min="48" max="48" width="12.140625" bestFit="1" customWidth="1"/>
    <col min="49" max="49" width="11.140625" bestFit="1" customWidth="1"/>
    <col min="50" max="50" width="12.140625" bestFit="1" customWidth="1"/>
    <col min="51" max="51" width="11.140625" bestFit="1" customWidth="1"/>
    <col min="52" max="52" width="12.140625" bestFit="1" customWidth="1"/>
    <col min="53" max="53" width="11.140625" bestFit="1" customWidth="1"/>
    <col min="54" max="54" width="12.140625" bestFit="1" customWidth="1"/>
    <col min="56" max="56" width="25.140625" bestFit="1" customWidth="1"/>
    <col min="57" max="57" width="11.140625" bestFit="1" customWidth="1"/>
    <col min="58" max="58" width="12.140625" bestFit="1" customWidth="1"/>
    <col min="59" max="59" width="11.140625" bestFit="1" customWidth="1"/>
    <col min="60" max="60" width="12.140625" bestFit="1" customWidth="1"/>
    <col min="61" max="61" width="11.140625" bestFit="1" customWidth="1"/>
    <col min="62" max="62" width="12.140625" bestFit="1" customWidth="1"/>
    <col min="63" max="63" width="11.140625" bestFit="1" customWidth="1"/>
    <col min="64" max="64" width="12.140625" bestFit="1" customWidth="1"/>
    <col min="65" max="65" width="11.140625" bestFit="1" customWidth="1"/>
    <col min="66" max="66" width="12.140625" bestFit="1" customWidth="1"/>
    <col min="67" max="67" width="11.140625" bestFit="1" customWidth="1"/>
    <col min="68" max="68" width="12.140625" bestFit="1" customWidth="1"/>
    <col min="69" max="69" width="11.140625" bestFit="1" customWidth="1"/>
    <col min="70" max="70" width="12.140625" bestFit="1" customWidth="1"/>
    <col min="71" max="71" width="11.140625" bestFit="1" customWidth="1"/>
    <col min="72" max="72" width="12.140625" bestFit="1" customWidth="1"/>
    <col min="73" max="73" width="11.140625" bestFit="1" customWidth="1"/>
    <col min="74" max="74" width="12.140625" bestFit="1" customWidth="1"/>
    <col min="75" max="75" width="11.140625" bestFit="1" customWidth="1"/>
    <col min="76" max="76" width="12.140625" bestFit="1" customWidth="1"/>
    <col min="77" max="77" width="11.140625" bestFit="1" customWidth="1"/>
    <col min="78" max="78" width="12.140625" bestFit="1" customWidth="1"/>
    <col min="79" max="79" width="11.140625" bestFit="1" customWidth="1"/>
    <col min="80" max="80" width="12.140625" bestFit="1" customWidth="1"/>
    <col min="83" max="83" width="18.28515625" bestFit="1" customWidth="1"/>
    <col min="84" max="84" width="15" bestFit="1" customWidth="1"/>
    <col min="85" max="85" width="16.42578125" bestFit="1" customWidth="1"/>
    <col min="86" max="86" width="15" bestFit="1" customWidth="1"/>
    <col min="87" max="87" width="16.42578125" bestFit="1" customWidth="1"/>
    <col min="88" max="88" width="15" bestFit="1" customWidth="1"/>
    <col min="89" max="89" width="16.42578125" bestFit="1" customWidth="1"/>
    <col min="90" max="90" width="15" bestFit="1" customWidth="1"/>
    <col min="91" max="91" width="16.42578125" bestFit="1" customWidth="1"/>
    <col min="92" max="92" width="15" bestFit="1" customWidth="1"/>
    <col min="93" max="93" width="16.42578125" bestFit="1" customWidth="1"/>
    <col min="94" max="94" width="15" bestFit="1" customWidth="1"/>
    <col min="95" max="95" width="16.42578125" bestFit="1" customWidth="1"/>
    <col min="96" max="96" width="15" bestFit="1" customWidth="1"/>
    <col min="97" max="97" width="16.42578125" bestFit="1" customWidth="1"/>
    <col min="98" max="98" width="15" bestFit="1" customWidth="1"/>
    <col min="99" max="99" width="16.42578125" bestFit="1" customWidth="1"/>
    <col min="100" max="100" width="15.5703125" bestFit="1" customWidth="1"/>
    <col min="101" max="101" width="16.42578125" bestFit="1" customWidth="1"/>
    <col min="102" max="102" width="15" bestFit="1" customWidth="1"/>
    <col min="103" max="103" width="16.42578125" bestFit="1" customWidth="1"/>
    <col min="104" max="104" width="15" bestFit="1" customWidth="1"/>
    <col min="105" max="105" width="16.42578125" bestFit="1" customWidth="1"/>
    <col min="106" max="106" width="15" bestFit="1" customWidth="1"/>
    <col min="107" max="108" width="16.42578125" bestFit="1" customWidth="1"/>
    <col min="109" max="109" width="17.5703125" bestFit="1" customWidth="1"/>
  </cols>
  <sheetData>
    <row r="1" spans="1:109" ht="13.5" thickBot="1" x14ac:dyDescent="0.25">
      <c r="A1" s="82" t="s">
        <v>20</v>
      </c>
      <c r="AD1" s="19" t="s">
        <v>36</v>
      </c>
      <c r="BD1" s="19" t="s">
        <v>39</v>
      </c>
      <c r="CE1" s="19" t="s">
        <v>43</v>
      </c>
    </row>
    <row r="2" spans="1:109" x14ac:dyDescent="0.2">
      <c r="A2" s="34"/>
      <c r="B2" s="36" t="s">
        <v>0</v>
      </c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83"/>
      <c r="AD2" s="1"/>
      <c r="AE2" s="56" t="s">
        <v>0</v>
      </c>
      <c r="AF2" s="63" t="s">
        <v>1</v>
      </c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4"/>
      <c r="BD2" s="1"/>
      <c r="BE2" s="56" t="s">
        <v>0</v>
      </c>
      <c r="BF2" s="63" t="s">
        <v>1</v>
      </c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4"/>
      <c r="CE2" s="1"/>
      <c r="CF2" s="1" t="s">
        <v>0</v>
      </c>
      <c r="CG2" s="2" t="s">
        <v>1</v>
      </c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3"/>
    </row>
    <row r="3" spans="1:109" x14ac:dyDescent="0.2">
      <c r="A3" s="84"/>
      <c r="B3" s="85" t="s">
        <v>2</v>
      </c>
      <c r="C3" s="86"/>
      <c r="D3" s="85" t="s">
        <v>3</v>
      </c>
      <c r="E3" s="86"/>
      <c r="F3" s="85" t="s">
        <v>4</v>
      </c>
      <c r="G3" s="86"/>
      <c r="H3" s="85" t="s">
        <v>5</v>
      </c>
      <c r="I3" s="86"/>
      <c r="J3" s="85" t="s">
        <v>6</v>
      </c>
      <c r="K3" s="86"/>
      <c r="L3" s="85" t="s">
        <v>7</v>
      </c>
      <c r="M3" s="86"/>
      <c r="N3" s="85" t="s">
        <v>8</v>
      </c>
      <c r="O3" s="86"/>
      <c r="P3" s="85" t="s">
        <v>9</v>
      </c>
      <c r="Q3" s="86"/>
      <c r="R3" s="85" t="s">
        <v>10</v>
      </c>
      <c r="S3" s="86"/>
      <c r="T3" s="85" t="s">
        <v>11</v>
      </c>
      <c r="U3" s="86"/>
      <c r="V3" s="85" t="s">
        <v>12</v>
      </c>
      <c r="W3" s="86"/>
      <c r="X3" s="85" t="s">
        <v>13</v>
      </c>
      <c r="Y3" s="86"/>
      <c r="Z3" s="85" t="s">
        <v>14</v>
      </c>
      <c r="AA3" s="87" t="s">
        <v>15</v>
      </c>
      <c r="AD3" s="4"/>
      <c r="AE3" s="11" t="s">
        <v>2</v>
      </c>
      <c r="AF3" s="60"/>
      <c r="AG3" s="11" t="s">
        <v>3</v>
      </c>
      <c r="AH3" s="60"/>
      <c r="AI3" s="11" t="s">
        <v>4</v>
      </c>
      <c r="AJ3" s="60"/>
      <c r="AK3" s="11" t="s">
        <v>5</v>
      </c>
      <c r="AL3" s="60"/>
      <c r="AM3" s="11" t="s">
        <v>6</v>
      </c>
      <c r="AN3" s="60"/>
      <c r="AO3" s="11" t="s">
        <v>7</v>
      </c>
      <c r="AP3" s="60"/>
      <c r="AQ3" s="11" t="s">
        <v>8</v>
      </c>
      <c r="AR3" s="60"/>
      <c r="AS3" s="11" t="s">
        <v>9</v>
      </c>
      <c r="AT3" s="60"/>
      <c r="AU3" s="11" t="s">
        <v>10</v>
      </c>
      <c r="AV3" s="60"/>
      <c r="AW3" s="11" t="s">
        <v>11</v>
      </c>
      <c r="AX3" s="60"/>
      <c r="AY3" s="11" t="s">
        <v>12</v>
      </c>
      <c r="AZ3" s="60"/>
      <c r="BA3" s="61" t="s">
        <v>13</v>
      </c>
      <c r="BB3" s="62"/>
      <c r="BD3" s="4"/>
      <c r="BE3" s="11" t="s">
        <v>2</v>
      </c>
      <c r="BF3" s="60"/>
      <c r="BG3" s="11" t="s">
        <v>3</v>
      </c>
      <c r="BH3" s="60"/>
      <c r="BI3" s="11" t="s">
        <v>4</v>
      </c>
      <c r="BJ3" s="60"/>
      <c r="BK3" s="11" t="s">
        <v>5</v>
      </c>
      <c r="BL3" s="60"/>
      <c r="BM3" s="11" t="s">
        <v>6</v>
      </c>
      <c r="BN3" s="60"/>
      <c r="BO3" s="11" t="s">
        <v>7</v>
      </c>
      <c r="BP3" s="60"/>
      <c r="BQ3" s="11" t="s">
        <v>8</v>
      </c>
      <c r="BR3" s="60"/>
      <c r="BS3" s="11" t="s">
        <v>9</v>
      </c>
      <c r="BT3" s="60"/>
      <c r="BU3" s="11" t="s">
        <v>10</v>
      </c>
      <c r="BV3" s="60"/>
      <c r="BW3" s="11" t="s">
        <v>11</v>
      </c>
      <c r="BX3" s="60"/>
      <c r="BY3" s="11" t="s">
        <v>12</v>
      </c>
      <c r="BZ3" s="60"/>
      <c r="CA3" s="61" t="s">
        <v>13</v>
      </c>
      <c r="CB3" s="62"/>
      <c r="CE3" s="4"/>
      <c r="CF3" s="1" t="s">
        <v>2</v>
      </c>
      <c r="CG3" s="2"/>
      <c r="CH3" s="1" t="s">
        <v>3</v>
      </c>
      <c r="CI3" s="2"/>
      <c r="CJ3" s="1" t="s">
        <v>4</v>
      </c>
      <c r="CK3" s="2"/>
      <c r="CL3" s="1" t="s">
        <v>5</v>
      </c>
      <c r="CM3" s="2"/>
      <c r="CN3" s="1" t="s">
        <v>6</v>
      </c>
      <c r="CO3" s="2"/>
      <c r="CP3" s="1" t="s">
        <v>7</v>
      </c>
      <c r="CQ3" s="2"/>
      <c r="CR3" s="1" t="s">
        <v>8</v>
      </c>
      <c r="CS3" s="2"/>
      <c r="CT3" s="1" t="s">
        <v>9</v>
      </c>
      <c r="CU3" s="2"/>
      <c r="CV3" s="1" t="s">
        <v>10</v>
      </c>
      <c r="CW3" s="2"/>
      <c r="CX3" s="1" t="s">
        <v>11</v>
      </c>
      <c r="CY3" s="2"/>
      <c r="CZ3" s="1" t="s">
        <v>12</v>
      </c>
      <c r="DA3" s="2"/>
      <c r="DB3" s="1" t="s">
        <v>13</v>
      </c>
      <c r="DC3" s="2"/>
      <c r="DD3" s="1" t="s">
        <v>14</v>
      </c>
      <c r="DE3" s="5" t="s">
        <v>15</v>
      </c>
    </row>
    <row r="4" spans="1:109" x14ac:dyDescent="0.2">
      <c r="A4" s="88" t="s">
        <v>16</v>
      </c>
      <c r="B4" s="85" t="s">
        <v>17</v>
      </c>
      <c r="C4" s="89" t="s">
        <v>18</v>
      </c>
      <c r="D4" s="85" t="s">
        <v>17</v>
      </c>
      <c r="E4" s="89" t="s">
        <v>18</v>
      </c>
      <c r="F4" s="85" t="s">
        <v>17</v>
      </c>
      <c r="G4" s="89" t="s">
        <v>18</v>
      </c>
      <c r="H4" s="85" t="s">
        <v>17</v>
      </c>
      <c r="I4" s="89" t="s">
        <v>18</v>
      </c>
      <c r="J4" s="85" t="s">
        <v>17</v>
      </c>
      <c r="K4" s="89" t="s">
        <v>18</v>
      </c>
      <c r="L4" s="85" t="s">
        <v>17</v>
      </c>
      <c r="M4" s="89" t="s">
        <v>18</v>
      </c>
      <c r="N4" s="85" t="s">
        <v>17</v>
      </c>
      <c r="O4" s="89" t="s">
        <v>18</v>
      </c>
      <c r="P4" s="85" t="s">
        <v>17</v>
      </c>
      <c r="Q4" s="89" t="s">
        <v>18</v>
      </c>
      <c r="R4" s="85" t="s">
        <v>17</v>
      </c>
      <c r="S4" s="89" t="s">
        <v>18</v>
      </c>
      <c r="T4" s="85" t="s">
        <v>17</v>
      </c>
      <c r="U4" s="89" t="s">
        <v>18</v>
      </c>
      <c r="V4" s="85" t="s">
        <v>17</v>
      </c>
      <c r="W4" s="89" t="s">
        <v>18</v>
      </c>
      <c r="X4" s="85" t="s">
        <v>17</v>
      </c>
      <c r="Y4" s="89" t="s">
        <v>18</v>
      </c>
      <c r="Z4" s="90"/>
      <c r="AA4" s="91"/>
      <c r="AD4" s="1" t="s">
        <v>16</v>
      </c>
      <c r="AE4" s="1" t="s">
        <v>17</v>
      </c>
      <c r="AF4" s="6" t="s">
        <v>18</v>
      </c>
      <c r="AG4" s="1" t="s">
        <v>17</v>
      </c>
      <c r="AH4" s="6" t="s">
        <v>18</v>
      </c>
      <c r="AI4" s="1" t="s">
        <v>17</v>
      </c>
      <c r="AJ4" s="6" t="s">
        <v>18</v>
      </c>
      <c r="AK4" s="1" t="s">
        <v>17</v>
      </c>
      <c r="AL4" s="6" t="s">
        <v>18</v>
      </c>
      <c r="AM4" s="1" t="s">
        <v>17</v>
      </c>
      <c r="AN4" s="6" t="s">
        <v>18</v>
      </c>
      <c r="AO4" s="1" t="s">
        <v>17</v>
      </c>
      <c r="AP4" s="6" t="s">
        <v>18</v>
      </c>
      <c r="AQ4" s="1" t="s">
        <v>17</v>
      </c>
      <c r="AR4" s="6" t="s">
        <v>18</v>
      </c>
      <c r="AS4" s="1" t="s">
        <v>17</v>
      </c>
      <c r="AT4" s="6" t="s">
        <v>18</v>
      </c>
      <c r="AU4" s="1" t="s">
        <v>17</v>
      </c>
      <c r="AV4" s="6" t="s">
        <v>18</v>
      </c>
      <c r="AW4" s="1" t="s">
        <v>17</v>
      </c>
      <c r="AX4" s="6" t="s">
        <v>18</v>
      </c>
      <c r="AY4" s="1" t="s">
        <v>17</v>
      </c>
      <c r="AZ4" s="6" t="s">
        <v>18</v>
      </c>
      <c r="BA4" s="56" t="s">
        <v>17</v>
      </c>
      <c r="BB4" s="57" t="s">
        <v>18</v>
      </c>
      <c r="BD4" s="1" t="s">
        <v>16</v>
      </c>
      <c r="BE4" s="1" t="s">
        <v>17</v>
      </c>
      <c r="BF4" s="6" t="s">
        <v>18</v>
      </c>
      <c r="BG4" s="1" t="s">
        <v>17</v>
      </c>
      <c r="BH4" s="6" t="s">
        <v>18</v>
      </c>
      <c r="BI4" s="1" t="s">
        <v>17</v>
      </c>
      <c r="BJ4" s="6" t="s">
        <v>18</v>
      </c>
      <c r="BK4" s="1" t="s">
        <v>17</v>
      </c>
      <c r="BL4" s="6" t="s">
        <v>18</v>
      </c>
      <c r="BM4" s="1" t="s">
        <v>17</v>
      </c>
      <c r="BN4" s="6" t="s">
        <v>18</v>
      </c>
      <c r="BO4" s="1" t="s">
        <v>17</v>
      </c>
      <c r="BP4" s="6" t="s">
        <v>18</v>
      </c>
      <c r="BQ4" s="1" t="s">
        <v>17</v>
      </c>
      <c r="BR4" s="6" t="s">
        <v>18</v>
      </c>
      <c r="BS4" s="1" t="s">
        <v>17</v>
      </c>
      <c r="BT4" s="6" t="s">
        <v>18</v>
      </c>
      <c r="BU4" s="1" t="s">
        <v>17</v>
      </c>
      <c r="BV4" s="6" t="s">
        <v>18</v>
      </c>
      <c r="BW4" s="1" t="s">
        <v>17</v>
      </c>
      <c r="BX4" s="6" t="s">
        <v>18</v>
      </c>
      <c r="BY4" s="1" t="s">
        <v>17</v>
      </c>
      <c r="BZ4" s="6" t="s">
        <v>18</v>
      </c>
      <c r="CA4" s="56" t="s">
        <v>17</v>
      </c>
      <c r="CB4" s="57" t="s">
        <v>18</v>
      </c>
      <c r="CE4" s="1" t="s">
        <v>16</v>
      </c>
      <c r="CF4" s="1" t="s">
        <v>17</v>
      </c>
      <c r="CG4" s="6" t="s">
        <v>18</v>
      </c>
      <c r="CH4" s="1" t="s">
        <v>17</v>
      </c>
      <c r="CI4" s="6" t="s">
        <v>18</v>
      </c>
      <c r="CJ4" s="1" t="s">
        <v>17</v>
      </c>
      <c r="CK4" s="6" t="s">
        <v>18</v>
      </c>
      <c r="CL4" s="1" t="s">
        <v>17</v>
      </c>
      <c r="CM4" s="6" t="s">
        <v>18</v>
      </c>
      <c r="CN4" s="1" t="s">
        <v>17</v>
      </c>
      <c r="CO4" s="6" t="s">
        <v>18</v>
      </c>
      <c r="CP4" s="1" t="s">
        <v>17</v>
      </c>
      <c r="CQ4" s="6" t="s">
        <v>18</v>
      </c>
      <c r="CR4" s="1" t="s">
        <v>17</v>
      </c>
      <c r="CS4" s="6" t="s">
        <v>18</v>
      </c>
      <c r="CT4" s="1" t="s">
        <v>17</v>
      </c>
      <c r="CU4" s="6" t="s">
        <v>18</v>
      </c>
      <c r="CV4" s="1" t="s">
        <v>17</v>
      </c>
      <c r="CW4" s="6" t="s">
        <v>18</v>
      </c>
      <c r="CX4" s="1" t="s">
        <v>17</v>
      </c>
      <c r="CY4" s="6" t="s">
        <v>18</v>
      </c>
      <c r="CZ4" s="1" t="s">
        <v>17</v>
      </c>
      <c r="DA4" s="6" t="s">
        <v>18</v>
      </c>
      <c r="DB4" s="1" t="s">
        <v>17</v>
      </c>
      <c r="DC4" s="6" t="s">
        <v>18</v>
      </c>
      <c r="DD4" s="4"/>
      <c r="DE4" s="7"/>
    </row>
    <row r="5" spans="1:109" x14ac:dyDescent="0.2">
      <c r="A5" s="147">
        <v>2001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>
        <v>-522817.46327553777</v>
      </c>
      <c r="Y5" s="145">
        <v>-359264.80058438494</v>
      </c>
      <c r="Z5" s="145">
        <f>SUM(B5,D5,F5,H5,J5,L5,N5,P5,R5,T5,V5,X5)</f>
        <v>-522817.46327553777</v>
      </c>
      <c r="AA5" s="145">
        <f>SUM(C5,E5,G5,I5,K5,M5,O5,Q5,S5,U5,W5,Y5)</f>
        <v>-359264.80058438494</v>
      </c>
      <c r="AD5" s="1">
        <v>2001</v>
      </c>
      <c r="AE5" s="43">
        <v>5.1700000000000003E-2</v>
      </c>
      <c r="AF5" s="44">
        <v>6.8400000000000002E-2</v>
      </c>
      <c r="AG5" s="43">
        <v>5.2699999999999997E-2</v>
      </c>
      <c r="AH5" s="44">
        <v>5.7299999999999997E-2</v>
      </c>
      <c r="AI5" s="43">
        <v>6.0100000000000001E-2</v>
      </c>
      <c r="AJ5" s="44">
        <v>5.62E-2</v>
      </c>
      <c r="AK5" s="43">
        <v>6.5100000000000005E-2</v>
      </c>
      <c r="AL5" s="44">
        <v>9.0399999999999994E-2</v>
      </c>
      <c r="AM5" s="43">
        <v>6.9800000000000001E-2</v>
      </c>
      <c r="AN5" s="44">
        <v>6.5600000000000006E-2</v>
      </c>
      <c r="AO5" s="43">
        <v>0.1777</v>
      </c>
      <c r="AP5" s="44">
        <v>0.1454</v>
      </c>
      <c r="AQ5" s="43">
        <v>0.1353</v>
      </c>
      <c r="AR5" s="44">
        <v>0.14430000000000001</v>
      </c>
      <c r="AS5" s="43">
        <v>0.11650000000000001</v>
      </c>
      <c r="AT5" s="44">
        <v>8.4699999999999998E-2</v>
      </c>
      <c r="AU5" s="43">
        <v>9.8799999999999999E-2</v>
      </c>
      <c r="AV5" s="44">
        <v>9.06E-2</v>
      </c>
      <c r="AW5" s="43">
        <v>5.3699999999999998E-2</v>
      </c>
      <c r="AX5" s="44">
        <v>5.3999999999999999E-2</v>
      </c>
      <c r="AY5" s="43">
        <v>5.8599999999999999E-2</v>
      </c>
      <c r="AZ5" s="44">
        <v>5.3800000000000001E-2</v>
      </c>
      <c r="BA5" s="52">
        <v>7.1599999999999997E-2</v>
      </c>
      <c r="BB5" s="53">
        <v>7.7899999999999997E-2</v>
      </c>
      <c r="BD5" s="1">
        <v>2001</v>
      </c>
      <c r="BE5" s="43">
        <v>6.9099999999999995E-2</v>
      </c>
      <c r="BF5" s="44">
        <v>7.9699999999999993E-2</v>
      </c>
      <c r="BG5" s="43">
        <v>6.08E-2</v>
      </c>
      <c r="BH5" s="44">
        <v>6.8400000000000002E-2</v>
      </c>
      <c r="BI5" s="43">
        <v>6.6699999999999995E-2</v>
      </c>
      <c r="BJ5" s="44">
        <v>7.3899999999999993E-2</v>
      </c>
      <c r="BK5" s="43">
        <v>8.5900000000000004E-2</v>
      </c>
      <c r="BL5" s="44">
        <v>0.1333</v>
      </c>
      <c r="BM5" s="43">
        <v>6.1800000000000001E-2</v>
      </c>
      <c r="BN5" s="44">
        <v>0.1061</v>
      </c>
      <c r="BO5" s="43">
        <v>0.16539999999999999</v>
      </c>
      <c r="BP5" s="44">
        <v>0.2127</v>
      </c>
      <c r="BQ5" s="43">
        <v>0.12989999999999999</v>
      </c>
      <c r="BR5" s="44">
        <v>0.1842</v>
      </c>
      <c r="BS5" s="43">
        <v>8.7800000000000003E-2</v>
      </c>
      <c r="BT5" s="44">
        <v>0.12759999999999999</v>
      </c>
      <c r="BU5" s="43">
        <v>8.43E-2</v>
      </c>
      <c r="BV5" s="44">
        <v>7.7600000000000002E-2</v>
      </c>
      <c r="BW5" s="43">
        <v>6.08E-2</v>
      </c>
      <c r="BX5" s="44">
        <v>5.4600000000000003E-2</v>
      </c>
      <c r="BY5" s="43">
        <v>7.4700000000000003E-2</v>
      </c>
      <c r="BZ5" s="44">
        <v>6.1400000000000003E-2</v>
      </c>
      <c r="CA5" s="52">
        <v>9.0499999999999997E-2</v>
      </c>
      <c r="CB5" s="53">
        <v>8.1699999999999995E-2</v>
      </c>
      <c r="CE5" s="1">
        <v>2001</v>
      </c>
      <c r="CF5" s="8">
        <f t="shared" ref="CF5:CF15" si="0">B77*AE5</f>
        <v>0</v>
      </c>
      <c r="CG5" s="9">
        <f t="shared" ref="CG5:CG15" si="1">C77*AF5</f>
        <v>0</v>
      </c>
      <c r="CH5" s="8">
        <f t="shared" ref="CH5:CH15" si="2">D77*AG5</f>
        <v>0</v>
      </c>
      <c r="CI5" s="9">
        <f t="shared" ref="CI5:CI15" si="3">E77*AH5</f>
        <v>0</v>
      </c>
      <c r="CJ5" s="8">
        <f t="shared" ref="CJ5:CJ15" si="4">F77*AI5</f>
        <v>0</v>
      </c>
      <c r="CK5" s="9">
        <f t="shared" ref="CK5:CK15" si="5">G77*AJ5</f>
        <v>0</v>
      </c>
      <c r="CL5" s="8">
        <f t="shared" ref="CL5:CL15" si="6">H77*AK5</f>
        <v>0</v>
      </c>
      <c r="CM5" s="9">
        <f t="shared" ref="CM5:CM15" si="7">I77*AL5</f>
        <v>0</v>
      </c>
      <c r="CN5" s="8">
        <f t="shared" ref="CN5:CN15" si="8">J77*AM5</f>
        <v>0</v>
      </c>
      <c r="CO5" s="9">
        <f t="shared" ref="CO5:CO15" si="9">K77*AN5</f>
        <v>0</v>
      </c>
      <c r="CP5" s="8">
        <f t="shared" ref="CP5:CP15" si="10">L77*AO5</f>
        <v>0</v>
      </c>
      <c r="CQ5" s="9">
        <f t="shared" ref="CQ5:CQ15" si="11">M77*AP5</f>
        <v>0</v>
      </c>
      <c r="CR5" s="8">
        <f t="shared" ref="CR5:CR15" si="12">N77*AQ5</f>
        <v>0</v>
      </c>
      <c r="CS5" s="9">
        <f t="shared" ref="CS5:CS15" si="13">O77*AR5</f>
        <v>0</v>
      </c>
      <c r="CT5" s="8">
        <f t="shared" ref="CT5:CT15" si="14">P77*AS5</f>
        <v>0</v>
      </c>
      <c r="CU5" s="9">
        <f t="shared" ref="CU5:CU15" si="15">Q77*AT5</f>
        <v>0</v>
      </c>
      <c r="CV5" s="8">
        <f t="shared" ref="CV5:CV15" si="16">R77*AU5</f>
        <v>0</v>
      </c>
      <c r="CW5" s="9">
        <f t="shared" ref="CW5:CW15" si="17">S77*AV5</f>
        <v>0</v>
      </c>
      <c r="CX5" s="8">
        <f t="shared" ref="CX5:CX15" si="18">T77*AW5</f>
        <v>0</v>
      </c>
      <c r="CY5" s="9">
        <f t="shared" ref="CY5:CY15" si="19">U77*AX5</f>
        <v>0</v>
      </c>
      <c r="CZ5" s="8">
        <f t="shared" ref="CZ5:CZ15" si="20">V77*AY5</f>
        <v>0</v>
      </c>
      <c r="DA5" s="9">
        <f t="shared" ref="DA5:DA15" si="21">W77*AZ5</f>
        <v>0</v>
      </c>
      <c r="DB5" s="8">
        <f t="shared" ref="DB5:DB15" si="22">X77*BA5</f>
        <v>-19237.353661854999</v>
      </c>
      <c r="DC5" s="9">
        <f t="shared" ref="DC5:DC15" si="23">Y77*BB5</f>
        <v>-14402.7341787326</v>
      </c>
      <c r="DD5" s="8">
        <f>SUM(CF5,CH5,CJ5,CL5,CN5,CP5,CR5,CT5,CV5,CX5,CZ5,DB5)</f>
        <v>-19237.353661854999</v>
      </c>
      <c r="DE5" s="10">
        <f>SUM(CG5,CI5,CK5,CM5,CO5,CQ5,CS5,CU5,CW5,CY5,DA5,DC5)</f>
        <v>-14402.7341787326</v>
      </c>
    </row>
    <row r="6" spans="1:109" x14ac:dyDescent="0.2">
      <c r="A6" s="147">
        <v>2002</v>
      </c>
      <c r="B6" s="145">
        <v>-555768.18351932149</v>
      </c>
      <c r="C6" s="145">
        <v>-340116.03105939715</v>
      </c>
      <c r="D6" s="145">
        <v>-535892.26740504475</v>
      </c>
      <c r="E6" s="145">
        <v>-310807.88369777537</v>
      </c>
      <c r="F6" s="145">
        <v>-566895.01357123489</v>
      </c>
      <c r="G6" s="145">
        <v>-345729.00162464933</v>
      </c>
      <c r="H6" s="145">
        <v>-455450.76154367131</v>
      </c>
      <c r="I6" s="145">
        <v>-247764.67934676621</v>
      </c>
      <c r="J6" s="145">
        <v>-470093.3592918496</v>
      </c>
      <c r="K6" s="145">
        <v>-277641.03489799891</v>
      </c>
      <c r="L6" s="145">
        <v>-461841.15949230199</v>
      </c>
      <c r="M6" s="145">
        <v>-280128.31448338222</v>
      </c>
      <c r="N6" s="145">
        <v>-467886.4000363755</v>
      </c>
      <c r="O6" s="145">
        <v>-279071.97461559507</v>
      </c>
      <c r="P6" s="145">
        <v>-485416.45683350804</v>
      </c>
      <c r="Q6" s="145">
        <v>-263539.67092987895</v>
      </c>
      <c r="R6" s="145">
        <v>-428982.33238914015</v>
      </c>
      <c r="S6" s="145">
        <v>-282714.98744210007</v>
      </c>
      <c r="T6" s="145">
        <v>-455707.61838718847</v>
      </c>
      <c r="U6" s="145">
        <v>-243681.68042635685</v>
      </c>
      <c r="V6" s="145">
        <v>-386387.69135963445</v>
      </c>
      <c r="W6" s="145">
        <v>-243169.01920051698</v>
      </c>
      <c r="X6" s="145">
        <v>-360779.7790141601</v>
      </c>
      <c r="Y6" s="145">
        <v>-244661.35305536559</v>
      </c>
      <c r="Z6" s="145">
        <f t="shared" ref="Z6:Z16" si="24">SUM(B6,D6,F6,H6,J6,L6,N6,P6,R6,T6,V6,X6)</f>
        <v>-5631101.0228434308</v>
      </c>
      <c r="AA6" s="145">
        <f t="shared" ref="AA6:AA16" si="25">SUM(C6,E6,G6,I6,K6,M6,O6,Q6,S6,U6,W6,Y6)</f>
        <v>-3359025.6307797823</v>
      </c>
      <c r="AD6" s="11">
        <v>2002</v>
      </c>
      <c r="AE6" s="45">
        <v>5.1700000000000003E-2</v>
      </c>
      <c r="AF6" s="46">
        <v>6.8400000000000002E-2</v>
      </c>
      <c r="AG6" s="45">
        <v>5.2699999999999997E-2</v>
      </c>
      <c r="AH6" s="46">
        <v>5.7299999999999997E-2</v>
      </c>
      <c r="AI6" s="45">
        <v>6.0100000000000001E-2</v>
      </c>
      <c r="AJ6" s="46">
        <v>5.62E-2</v>
      </c>
      <c r="AK6" s="45">
        <v>6.5100000000000005E-2</v>
      </c>
      <c r="AL6" s="46">
        <v>9.0399999999999994E-2</v>
      </c>
      <c r="AM6" s="45">
        <v>6.9800000000000001E-2</v>
      </c>
      <c r="AN6" s="46">
        <v>6.5600000000000006E-2</v>
      </c>
      <c r="AO6" s="45">
        <v>0.1777</v>
      </c>
      <c r="AP6" s="46">
        <v>0.1454</v>
      </c>
      <c r="AQ6" s="45">
        <v>0.1353</v>
      </c>
      <c r="AR6" s="46">
        <v>0.14430000000000001</v>
      </c>
      <c r="AS6" s="45">
        <v>0.11650000000000001</v>
      </c>
      <c r="AT6" s="46">
        <v>8.4699999999999998E-2</v>
      </c>
      <c r="AU6" s="45">
        <v>9.8799999999999999E-2</v>
      </c>
      <c r="AV6" s="46">
        <v>9.06E-2</v>
      </c>
      <c r="AW6" s="45">
        <v>5.3699999999999998E-2</v>
      </c>
      <c r="AX6" s="46">
        <v>5.3999999999999999E-2</v>
      </c>
      <c r="AY6" s="45">
        <v>5.8599999999999999E-2</v>
      </c>
      <c r="AZ6" s="46">
        <v>5.3800000000000001E-2</v>
      </c>
      <c r="BA6" s="52">
        <v>7.1599999999999997E-2</v>
      </c>
      <c r="BB6" s="53">
        <v>7.7899999999999997E-2</v>
      </c>
      <c r="BD6" s="11">
        <v>2002</v>
      </c>
      <c r="BE6" s="45">
        <v>6.9099999999999995E-2</v>
      </c>
      <c r="BF6" s="46">
        <v>7.9699999999999993E-2</v>
      </c>
      <c r="BG6" s="45">
        <v>6.08E-2</v>
      </c>
      <c r="BH6" s="46">
        <v>6.8400000000000002E-2</v>
      </c>
      <c r="BI6" s="45">
        <v>6.6699999999999995E-2</v>
      </c>
      <c r="BJ6" s="46">
        <v>7.3899999999999993E-2</v>
      </c>
      <c r="BK6" s="45">
        <v>8.5900000000000004E-2</v>
      </c>
      <c r="BL6" s="46">
        <v>0.1333</v>
      </c>
      <c r="BM6" s="45">
        <v>6.1800000000000001E-2</v>
      </c>
      <c r="BN6" s="46">
        <v>0.1061</v>
      </c>
      <c r="BO6" s="45">
        <v>0.16539999999999999</v>
      </c>
      <c r="BP6" s="46">
        <v>0.2127</v>
      </c>
      <c r="BQ6" s="45">
        <v>0.12989999999999999</v>
      </c>
      <c r="BR6" s="46">
        <v>0.1842</v>
      </c>
      <c r="BS6" s="45">
        <v>8.7800000000000003E-2</v>
      </c>
      <c r="BT6" s="46">
        <v>0.12759999999999999</v>
      </c>
      <c r="BU6" s="45">
        <v>8.43E-2</v>
      </c>
      <c r="BV6" s="46">
        <v>7.7600000000000002E-2</v>
      </c>
      <c r="BW6" s="45">
        <v>6.08E-2</v>
      </c>
      <c r="BX6" s="46">
        <v>5.4600000000000003E-2</v>
      </c>
      <c r="BY6" s="45">
        <v>7.4700000000000003E-2</v>
      </c>
      <c r="BZ6" s="46">
        <v>6.1400000000000003E-2</v>
      </c>
      <c r="CA6" s="52">
        <v>9.0499999999999997E-2</v>
      </c>
      <c r="CB6" s="53">
        <v>8.1699999999999995E-2</v>
      </c>
      <c r="CE6" s="11">
        <v>2002</v>
      </c>
      <c r="CF6" s="12">
        <f t="shared" si="0"/>
        <v>-14799.883058061303</v>
      </c>
      <c r="CG6" s="13">
        <f t="shared" si="1"/>
        <v>-12086.328923932666</v>
      </c>
      <c r="CH6" s="12">
        <f t="shared" si="2"/>
        <v>-14427.305034132778</v>
      </c>
      <c r="CI6" s="13">
        <f t="shared" si="3"/>
        <v>-9170.4453416373635</v>
      </c>
      <c r="CJ6" s="12">
        <f t="shared" si="4"/>
        <v>-17462.632158863846</v>
      </c>
      <c r="CK6" s="13">
        <f t="shared" si="5"/>
        <v>-9974.0299850837964</v>
      </c>
      <c r="CL6" s="12">
        <f t="shared" si="6"/>
        <v>-15587.588135670179</v>
      </c>
      <c r="CM6" s="13">
        <f t="shared" si="7"/>
        <v>-12016.438022358527</v>
      </c>
      <c r="CN6" s="12">
        <f t="shared" si="8"/>
        <v>-17114.039589879874</v>
      </c>
      <c r="CO6" s="13">
        <f t="shared" si="9"/>
        <v>-9629.2072029850842</v>
      </c>
      <c r="CP6" s="12">
        <f t="shared" si="10"/>
        <v>-42874.990242548054</v>
      </c>
      <c r="CQ6" s="13">
        <f t="shared" si="11"/>
        <v>-21368.679759367784</v>
      </c>
      <c r="CR6" s="12">
        <f t="shared" si="12"/>
        <v>-31726.99933961741</v>
      </c>
      <c r="CS6" s="13">
        <f t="shared" si="13"/>
        <v>-20455.272290337813</v>
      </c>
      <c r="CT6" s="12">
        <f t="shared" si="14"/>
        <v>-28684.48238872139</v>
      </c>
      <c r="CU6" s="13">
        <f t="shared" si="15"/>
        <v>-11433.558711435389</v>
      </c>
      <c r="CV6" s="12">
        <f t="shared" si="16"/>
        <v>-21737.704338539897</v>
      </c>
      <c r="CW6" s="13">
        <f t="shared" si="17"/>
        <v>-13304.547281948158</v>
      </c>
      <c r="CX6" s="12">
        <f t="shared" si="18"/>
        <v>-12662.47851088588</v>
      </c>
      <c r="CY6" s="13">
        <f t="shared" si="19"/>
        <v>-6961.6448723353687</v>
      </c>
      <c r="CZ6" s="12">
        <f t="shared" si="20"/>
        <v>-11341.000220962695</v>
      </c>
      <c r="DA6" s="13">
        <f t="shared" si="21"/>
        <v>-6625.7364424471816</v>
      </c>
      <c r="DB6" s="12">
        <f t="shared" si="22"/>
        <v>-12859.922846484111</v>
      </c>
      <c r="DC6" s="13">
        <f t="shared" si="23"/>
        <v>-9626.558366392961</v>
      </c>
      <c r="DD6" s="12">
        <f t="shared" ref="DD6:DD15" si="26">SUM(CF6,CH6,CJ6,CL6,CN6,CP6,CR6,CT6,CV6,CX6,CZ6,DB6)</f>
        <v>-241279.0258643674</v>
      </c>
      <c r="DE6" s="14">
        <f t="shared" ref="DE6:DE15" si="27">SUM(CG6,CI6,CK6,CM6,CO6,CQ6,CS6,CU6,CW6,CY6,DA6,DC6)</f>
        <v>-142652.4472002621</v>
      </c>
    </row>
    <row r="7" spans="1:109" x14ac:dyDescent="0.2">
      <c r="A7" s="147">
        <v>2003</v>
      </c>
      <c r="B7" s="145">
        <v>-387133.08881151525</v>
      </c>
      <c r="C7" s="145">
        <v>-238738.82799120492</v>
      </c>
      <c r="D7" s="145">
        <v>-377441.21916975314</v>
      </c>
      <c r="E7" s="145">
        <v>-221136.93324279887</v>
      </c>
      <c r="F7" s="145">
        <v>-390348.38122043794</v>
      </c>
      <c r="G7" s="145">
        <v>-238982.85167614918</v>
      </c>
      <c r="H7" s="145">
        <v>-323829.01578324119</v>
      </c>
      <c r="I7" s="145">
        <v>-175789.11301831421</v>
      </c>
      <c r="J7" s="145">
        <v>-330514.14328291203</v>
      </c>
      <c r="K7" s="145">
        <v>-199523.4983671298</v>
      </c>
      <c r="L7" s="145">
        <v>-335046.00127403624</v>
      </c>
      <c r="M7" s="145">
        <v>-200123.98617312007</v>
      </c>
      <c r="N7" s="145">
        <v>-346012.36548318266</v>
      </c>
      <c r="O7" s="145">
        <v>-204971.07023960992</v>
      </c>
      <c r="P7" s="145">
        <v>-331865.4508316787</v>
      </c>
      <c r="Q7" s="145">
        <v>-199035.32010437152</v>
      </c>
      <c r="R7" s="145">
        <v>-312828.11282663723</v>
      </c>
      <c r="S7" s="145">
        <v>-187113.37641621113</v>
      </c>
      <c r="T7" s="145">
        <v>-305559.38577710022</v>
      </c>
      <c r="U7" s="145">
        <v>-163270.59626182655</v>
      </c>
      <c r="V7" s="145">
        <v>-250255.14938069254</v>
      </c>
      <c r="W7" s="145">
        <v>-173035.33826640775</v>
      </c>
      <c r="X7" s="145">
        <v>-249724.37172647746</v>
      </c>
      <c r="Y7" s="145">
        <v>-151514.45071420263</v>
      </c>
      <c r="Z7" s="145">
        <f t="shared" si="24"/>
        <v>-3940556.6855676644</v>
      </c>
      <c r="AA7" s="145">
        <f t="shared" si="25"/>
        <v>-2353235.3624713467</v>
      </c>
      <c r="AD7" s="11">
        <v>2003</v>
      </c>
      <c r="AE7" s="45">
        <v>5.1700000000000003E-2</v>
      </c>
      <c r="AF7" s="46">
        <v>6.8400000000000002E-2</v>
      </c>
      <c r="AG7" s="45">
        <v>5.2699999999999997E-2</v>
      </c>
      <c r="AH7" s="46">
        <v>5.7299999999999997E-2</v>
      </c>
      <c r="AI7" s="45">
        <v>6.0100000000000001E-2</v>
      </c>
      <c r="AJ7" s="46">
        <v>5.62E-2</v>
      </c>
      <c r="AK7" s="45">
        <v>6.5100000000000005E-2</v>
      </c>
      <c r="AL7" s="46">
        <v>9.0399999999999994E-2</v>
      </c>
      <c r="AM7" s="45">
        <v>6.9800000000000001E-2</v>
      </c>
      <c r="AN7" s="46">
        <v>6.5600000000000006E-2</v>
      </c>
      <c r="AO7" s="45">
        <v>0.1777</v>
      </c>
      <c r="AP7" s="46">
        <v>0.1454</v>
      </c>
      <c r="AQ7" s="45">
        <v>0.1353</v>
      </c>
      <c r="AR7" s="46">
        <v>0.14430000000000001</v>
      </c>
      <c r="AS7" s="45">
        <v>0.11650000000000001</v>
      </c>
      <c r="AT7" s="46">
        <v>8.4699999999999998E-2</v>
      </c>
      <c r="AU7" s="45">
        <v>9.8799999999999999E-2</v>
      </c>
      <c r="AV7" s="46">
        <v>9.06E-2</v>
      </c>
      <c r="AW7" s="45">
        <v>5.3699999999999998E-2</v>
      </c>
      <c r="AX7" s="46">
        <v>5.3999999999999999E-2</v>
      </c>
      <c r="AY7" s="45">
        <v>5.8599999999999999E-2</v>
      </c>
      <c r="AZ7" s="46">
        <v>5.3800000000000001E-2</v>
      </c>
      <c r="BA7" s="52">
        <v>7.1599999999999997E-2</v>
      </c>
      <c r="BB7" s="53">
        <v>7.7899999999999997E-2</v>
      </c>
      <c r="BD7" s="11">
        <v>2003</v>
      </c>
      <c r="BE7" s="45">
        <v>6.9099999999999995E-2</v>
      </c>
      <c r="BF7" s="46">
        <v>7.9699999999999993E-2</v>
      </c>
      <c r="BG7" s="45">
        <v>6.08E-2</v>
      </c>
      <c r="BH7" s="46">
        <v>6.8400000000000002E-2</v>
      </c>
      <c r="BI7" s="45">
        <v>6.6699999999999995E-2</v>
      </c>
      <c r="BJ7" s="46">
        <v>7.3899999999999993E-2</v>
      </c>
      <c r="BK7" s="45">
        <v>8.5900000000000004E-2</v>
      </c>
      <c r="BL7" s="46">
        <v>0.1333</v>
      </c>
      <c r="BM7" s="45">
        <v>6.1800000000000001E-2</v>
      </c>
      <c r="BN7" s="46">
        <v>0.1061</v>
      </c>
      <c r="BO7" s="45">
        <v>0.16539999999999999</v>
      </c>
      <c r="BP7" s="46">
        <v>0.2127</v>
      </c>
      <c r="BQ7" s="45">
        <v>0.12989999999999999</v>
      </c>
      <c r="BR7" s="46">
        <v>0.1842</v>
      </c>
      <c r="BS7" s="45">
        <v>8.7800000000000003E-2</v>
      </c>
      <c r="BT7" s="46">
        <v>0.12759999999999999</v>
      </c>
      <c r="BU7" s="45">
        <v>8.43E-2</v>
      </c>
      <c r="BV7" s="46">
        <v>7.7600000000000002E-2</v>
      </c>
      <c r="BW7" s="45">
        <v>6.08E-2</v>
      </c>
      <c r="BX7" s="46">
        <v>5.4600000000000003E-2</v>
      </c>
      <c r="BY7" s="45">
        <v>7.4700000000000003E-2</v>
      </c>
      <c r="BZ7" s="46">
        <v>6.1400000000000003E-2</v>
      </c>
      <c r="CA7" s="52">
        <v>9.0499999999999997E-2</v>
      </c>
      <c r="CB7" s="53">
        <v>8.1699999999999995E-2</v>
      </c>
      <c r="CE7" s="11">
        <v>2003</v>
      </c>
      <c r="CF7" s="12">
        <f t="shared" si="0"/>
        <v>-10176.20715092411</v>
      </c>
      <c r="CG7" s="13">
        <f t="shared" si="1"/>
        <v>-8503.9756848022735</v>
      </c>
      <c r="CH7" s="12">
        <f t="shared" si="2"/>
        <v>-10094.637662799742</v>
      </c>
      <c r="CI7" s="13">
        <f t="shared" si="3"/>
        <v>-6574.2900408909072</v>
      </c>
      <c r="CJ7" s="12">
        <f t="shared" si="4"/>
        <v>-11725.094389412832</v>
      </c>
      <c r="CK7" s="13">
        <f t="shared" si="5"/>
        <v>-6824.6967389289503</v>
      </c>
      <c r="CL7" s="12">
        <f t="shared" si="6"/>
        <v>-10949.093030122296</v>
      </c>
      <c r="CM7" s="13">
        <f t="shared" si="7"/>
        <v>-8361.7204021747984</v>
      </c>
      <c r="CN7" s="12">
        <f t="shared" si="8"/>
        <v>-11813.90316928448</v>
      </c>
      <c r="CO7" s="13">
        <f t="shared" si="9"/>
        <v>-6681.5032691452343</v>
      </c>
      <c r="CP7" s="12">
        <f t="shared" si="10"/>
        <v>-30436.506021868441</v>
      </c>
      <c r="CQ7" s="13">
        <f t="shared" si="11"/>
        <v>-14859.559164720924</v>
      </c>
      <c r="CR7" s="12">
        <f t="shared" si="12"/>
        <v>-23788.059402996318</v>
      </c>
      <c r="CS7" s="13">
        <f t="shared" si="13"/>
        <v>-15033.926961423074</v>
      </c>
      <c r="CT7" s="12">
        <f t="shared" si="14"/>
        <v>-19676.674229289845</v>
      </c>
      <c r="CU7" s="13">
        <f t="shared" si="15"/>
        <v>-8517.3683382458039</v>
      </c>
      <c r="CV7" s="12">
        <f t="shared" si="16"/>
        <v>-15468.173097599589</v>
      </c>
      <c r="CW7" s="13">
        <f t="shared" si="17"/>
        <v>-8510.1952261582064</v>
      </c>
      <c r="CX7" s="12">
        <f t="shared" si="18"/>
        <v>-8459.342809409678</v>
      </c>
      <c r="CY7" s="13">
        <f t="shared" si="19"/>
        <v>-4631.0392381049942</v>
      </c>
      <c r="CZ7" s="12">
        <f t="shared" si="20"/>
        <v>-7474.0378623834231</v>
      </c>
      <c r="DA7" s="13">
        <f t="shared" si="21"/>
        <v>-4765.2871237538202</v>
      </c>
      <c r="DB7" s="12">
        <f t="shared" si="22"/>
        <v>-8999.2316069879107</v>
      </c>
      <c r="DC7" s="13">
        <f t="shared" si="23"/>
        <v>-5987.5350295486205</v>
      </c>
      <c r="DD7" s="12">
        <f t="shared" si="26"/>
        <v>-169060.96043307867</v>
      </c>
      <c r="DE7" s="14">
        <f t="shared" si="27"/>
        <v>-99251.097217897594</v>
      </c>
    </row>
    <row r="8" spans="1:109" x14ac:dyDescent="0.2">
      <c r="A8" s="147">
        <v>2004</v>
      </c>
      <c r="B8" s="145">
        <v>-241894.66897012794</v>
      </c>
      <c r="C8" s="145">
        <v>-148919.20493037044</v>
      </c>
      <c r="D8" s="145">
        <v>-240817.13204684464</v>
      </c>
      <c r="E8" s="145">
        <v>-150404.79385315144</v>
      </c>
      <c r="F8" s="145">
        <v>-259160.64440667405</v>
      </c>
      <c r="G8" s="145">
        <v>-139143.13055013053</v>
      </c>
      <c r="H8" s="145">
        <v>-214306.86382902536</v>
      </c>
      <c r="I8" s="145">
        <v>-114056.90083769543</v>
      </c>
      <c r="J8" s="145">
        <v>-202224.22234405935</v>
      </c>
      <c r="K8" s="145">
        <v>-132087.13595740861</v>
      </c>
      <c r="L8" s="145">
        <v>-215909.4705968349</v>
      </c>
      <c r="M8" s="145">
        <v>-114575.82049320043</v>
      </c>
      <c r="N8" s="145">
        <v>-195399.00733471196</v>
      </c>
      <c r="O8" s="145">
        <v>-115692.32543021392</v>
      </c>
      <c r="P8" s="145">
        <v>-181726.60583852531</v>
      </c>
      <c r="Q8" s="145">
        <v>-106999.31375806387</v>
      </c>
      <c r="R8" s="145">
        <v>-165408.56884356274</v>
      </c>
      <c r="S8" s="145">
        <v>-97283.44950880605</v>
      </c>
      <c r="T8" s="145">
        <v>-153889.05990439327</v>
      </c>
      <c r="U8" s="145">
        <v>-89730.177034007342</v>
      </c>
      <c r="V8" s="145">
        <v>-137759.72485717433</v>
      </c>
      <c r="W8" s="145">
        <v>-81163.932539670874</v>
      </c>
      <c r="X8" s="145">
        <v>-133931.88184093055</v>
      </c>
      <c r="Y8" s="145">
        <v>-76790.25912799059</v>
      </c>
      <c r="Z8" s="145">
        <f t="shared" si="24"/>
        <v>-2342427.8508128645</v>
      </c>
      <c r="AA8" s="145">
        <f t="shared" si="25"/>
        <v>-1366846.4440207097</v>
      </c>
      <c r="AD8" s="11">
        <v>2004</v>
      </c>
      <c r="AE8" s="45">
        <v>5.1700000000000003E-2</v>
      </c>
      <c r="AF8" s="46">
        <v>6.8400000000000002E-2</v>
      </c>
      <c r="AG8" s="45">
        <v>5.2699999999999997E-2</v>
      </c>
      <c r="AH8" s="46">
        <v>5.7299999999999997E-2</v>
      </c>
      <c r="AI8" s="45">
        <v>6.0100000000000001E-2</v>
      </c>
      <c r="AJ8" s="46">
        <v>5.62E-2</v>
      </c>
      <c r="AK8" s="45">
        <v>6.5100000000000005E-2</v>
      </c>
      <c r="AL8" s="46">
        <v>9.0399999999999994E-2</v>
      </c>
      <c r="AM8" s="45">
        <v>6.9800000000000001E-2</v>
      </c>
      <c r="AN8" s="46">
        <v>6.5600000000000006E-2</v>
      </c>
      <c r="AO8" s="45">
        <v>0.1777</v>
      </c>
      <c r="AP8" s="46">
        <v>0.1454</v>
      </c>
      <c r="AQ8" s="45">
        <v>0.1353</v>
      </c>
      <c r="AR8" s="46">
        <v>0.14430000000000001</v>
      </c>
      <c r="AS8" s="45">
        <v>0.11650000000000001</v>
      </c>
      <c r="AT8" s="46">
        <v>8.4699999999999998E-2</v>
      </c>
      <c r="AU8" s="45">
        <v>9.8799999999999999E-2</v>
      </c>
      <c r="AV8" s="46">
        <v>9.06E-2</v>
      </c>
      <c r="AW8" s="45">
        <v>5.3699999999999998E-2</v>
      </c>
      <c r="AX8" s="46">
        <v>5.3999999999999999E-2</v>
      </c>
      <c r="AY8" s="45">
        <v>5.8599999999999999E-2</v>
      </c>
      <c r="AZ8" s="46">
        <v>5.3800000000000001E-2</v>
      </c>
      <c r="BA8" s="52">
        <v>7.1599999999999997E-2</v>
      </c>
      <c r="BB8" s="53">
        <v>7.7899999999999997E-2</v>
      </c>
      <c r="BD8" s="11">
        <v>2004</v>
      </c>
      <c r="BE8" s="45">
        <v>6.9099999999999995E-2</v>
      </c>
      <c r="BF8" s="46">
        <v>7.9699999999999993E-2</v>
      </c>
      <c r="BG8" s="45">
        <v>6.08E-2</v>
      </c>
      <c r="BH8" s="46">
        <v>6.8400000000000002E-2</v>
      </c>
      <c r="BI8" s="45">
        <v>6.6699999999999995E-2</v>
      </c>
      <c r="BJ8" s="46">
        <v>7.3899999999999993E-2</v>
      </c>
      <c r="BK8" s="45">
        <v>8.5900000000000004E-2</v>
      </c>
      <c r="BL8" s="46">
        <v>0.1333</v>
      </c>
      <c r="BM8" s="45">
        <v>6.1800000000000001E-2</v>
      </c>
      <c r="BN8" s="46">
        <v>0.1061</v>
      </c>
      <c r="BO8" s="45">
        <v>0.16539999999999999</v>
      </c>
      <c r="BP8" s="46">
        <v>0.2127</v>
      </c>
      <c r="BQ8" s="45">
        <v>0.12989999999999999</v>
      </c>
      <c r="BR8" s="46">
        <v>0.1842</v>
      </c>
      <c r="BS8" s="45">
        <v>8.7800000000000003E-2</v>
      </c>
      <c r="BT8" s="46">
        <v>0.12759999999999999</v>
      </c>
      <c r="BU8" s="45">
        <v>8.43E-2</v>
      </c>
      <c r="BV8" s="46">
        <v>7.7600000000000002E-2</v>
      </c>
      <c r="BW8" s="45">
        <v>6.08E-2</v>
      </c>
      <c r="BX8" s="46">
        <v>5.4600000000000003E-2</v>
      </c>
      <c r="BY8" s="45">
        <v>7.4700000000000003E-2</v>
      </c>
      <c r="BZ8" s="46">
        <v>6.1400000000000003E-2</v>
      </c>
      <c r="CA8" s="52">
        <v>9.0499999999999997E-2</v>
      </c>
      <c r="CB8" s="53">
        <v>8.1699999999999995E-2</v>
      </c>
      <c r="CE8" s="11">
        <v>2004</v>
      </c>
      <c r="CF8" s="12">
        <f t="shared" si="0"/>
        <v>-6345.3345843944826</v>
      </c>
      <c r="CG8" s="13">
        <f t="shared" si="1"/>
        <v>-5181.8245193093362</v>
      </c>
      <c r="CH8" s="12">
        <f t="shared" si="2"/>
        <v>-6415.0744275784709</v>
      </c>
      <c r="CI8" s="13">
        <f t="shared" si="3"/>
        <v>-4382.3448680158199</v>
      </c>
      <c r="CJ8" s="12">
        <f t="shared" si="4"/>
        <v>-7880.9429235975167</v>
      </c>
      <c r="CK8" s="13">
        <f t="shared" si="5"/>
        <v>-3980.6163159365601</v>
      </c>
      <c r="CL8" s="12">
        <f t="shared" si="6"/>
        <v>-7354.8183437548287</v>
      </c>
      <c r="CM8" s="13">
        <f t="shared" si="7"/>
        <v>-5589.0372054098525</v>
      </c>
      <c r="CN8" s="12">
        <f t="shared" si="8"/>
        <v>-7539.0614544685013</v>
      </c>
      <c r="CO8" s="13">
        <f t="shared" si="9"/>
        <v>-4695.8893887160366</v>
      </c>
      <c r="CP8" s="12">
        <f t="shared" si="10"/>
        <v>-20674.152811571377</v>
      </c>
      <c r="CQ8" s="13">
        <f t="shared" si="11"/>
        <v>-9108.2364924037975</v>
      </c>
      <c r="CR8" s="12">
        <f t="shared" si="12"/>
        <v>-14402.175518997336</v>
      </c>
      <c r="CS8" s="13">
        <f t="shared" si="13"/>
        <v>-9054.1826264730844</v>
      </c>
      <c r="CT8" s="12">
        <f t="shared" si="14"/>
        <v>-11872.383686659618</v>
      </c>
      <c r="CU8" s="13">
        <f t="shared" si="15"/>
        <v>-5039.837338586246</v>
      </c>
      <c r="CV8" s="12">
        <f t="shared" si="16"/>
        <v>-9286.4789789769457</v>
      </c>
      <c r="CW8" s="13">
        <f t="shared" si="17"/>
        <v>-5031.2405969528427</v>
      </c>
      <c r="CX8" s="12">
        <f t="shared" si="18"/>
        <v>-4811.1842420391422</v>
      </c>
      <c r="CY8" s="13">
        <f t="shared" si="19"/>
        <v>-2849.1747476885848</v>
      </c>
      <c r="CZ8" s="12">
        <f t="shared" si="20"/>
        <v>-4735.1980387058711</v>
      </c>
      <c r="DA8" s="13">
        <f t="shared" si="21"/>
        <v>-2642.9069353108616</v>
      </c>
      <c r="DB8" s="12">
        <f t="shared" si="22"/>
        <v>-5519.3380324118862</v>
      </c>
      <c r="DC8" s="13">
        <f t="shared" si="23"/>
        <v>-3601.1734932668633</v>
      </c>
      <c r="DD8" s="12">
        <f t="shared" si="26"/>
        <v>-106836.14304315599</v>
      </c>
      <c r="DE8" s="14">
        <f t="shared" si="27"/>
        <v>-61156.46452806989</v>
      </c>
    </row>
    <row r="9" spans="1:109" x14ac:dyDescent="0.2">
      <c r="A9" s="147">
        <v>2005</v>
      </c>
      <c r="B9" s="145">
        <v>-118421.45046530126</v>
      </c>
      <c r="C9" s="145">
        <v>-73740.685701195602</v>
      </c>
      <c r="D9" s="145">
        <v>-123464.56024274131</v>
      </c>
      <c r="E9" s="145">
        <v>-66792.100025996129</v>
      </c>
      <c r="F9" s="145">
        <v>-133179.76982650493</v>
      </c>
      <c r="G9" s="145">
        <v>-67522.342499914725</v>
      </c>
      <c r="H9" s="145">
        <v>-131627.69803749706</v>
      </c>
      <c r="I9" s="145">
        <v>-67391.227086094921</v>
      </c>
      <c r="J9" s="145">
        <v>-128442.75240809645</v>
      </c>
      <c r="K9" s="145">
        <v>-78755.898257636029</v>
      </c>
      <c r="L9" s="145">
        <v>-141290.41747831355</v>
      </c>
      <c r="M9" s="145">
        <v>-71794.443910328046</v>
      </c>
      <c r="N9" s="145">
        <v>-133694.98048257543</v>
      </c>
      <c r="O9" s="145">
        <v>-82756.521185773177</v>
      </c>
      <c r="P9" s="145">
        <v>-133465.5123666224</v>
      </c>
      <c r="Q9" s="145">
        <v>-69389.558554762727</v>
      </c>
      <c r="R9" s="145">
        <v>-123272.18610472887</v>
      </c>
      <c r="S9" s="145">
        <v>-72102.571352034953</v>
      </c>
      <c r="T9" s="145">
        <v>-120020.25358876731</v>
      </c>
      <c r="U9" s="145">
        <v>-71424.202106003067</v>
      </c>
      <c r="V9" s="145">
        <v>-106635.95907201152</v>
      </c>
      <c r="W9" s="145">
        <v>-65074.345594204882</v>
      </c>
      <c r="X9" s="145">
        <v>-103221.91682709698</v>
      </c>
      <c r="Y9" s="145">
        <v>-62537.553187086633</v>
      </c>
      <c r="Z9" s="145">
        <f t="shared" si="24"/>
        <v>-1496737.4569002572</v>
      </c>
      <c r="AA9" s="145">
        <f t="shared" si="25"/>
        <v>-849281.44946103077</v>
      </c>
      <c r="AD9" s="11">
        <v>2005</v>
      </c>
      <c r="AE9" s="45">
        <v>5.1700000000000003E-2</v>
      </c>
      <c r="AF9" s="46">
        <v>6.8400000000000002E-2</v>
      </c>
      <c r="AG9" s="45">
        <v>5.2699999999999997E-2</v>
      </c>
      <c r="AH9" s="46">
        <v>5.7299999999999997E-2</v>
      </c>
      <c r="AI9" s="45">
        <v>6.0100000000000001E-2</v>
      </c>
      <c r="AJ9" s="46">
        <v>5.62E-2</v>
      </c>
      <c r="AK9" s="45">
        <v>6.5100000000000005E-2</v>
      </c>
      <c r="AL9" s="46">
        <v>9.0399999999999994E-2</v>
      </c>
      <c r="AM9" s="45">
        <v>6.9800000000000001E-2</v>
      </c>
      <c r="AN9" s="46">
        <v>6.5600000000000006E-2</v>
      </c>
      <c r="AO9" s="45">
        <v>0.1777</v>
      </c>
      <c r="AP9" s="46">
        <v>0.1454</v>
      </c>
      <c r="AQ9" s="45">
        <v>0.1353</v>
      </c>
      <c r="AR9" s="46">
        <v>0.14430000000000001</v>
      </c>
      <c r="AS9" s="45">
        <v>0.11650000000000001</v>
      </c>
      <c r="AT9" s="46">
        <v>8.4699999999999998E-2</v>
      </c>
      <c r="AU9" s="45">
        <v>9.8799999999999999E-2</v>
      </c>
      <c r="AV9" s="46">
        <v>9.06E-2</v>
      </c>
      <c r="AW9" s="45">
        <v>5.3699999999999998E-2</v>
      </c>
      <c r="AX9" s="46">
        <v>5.3999999999999999E-2</v>
      </c>
      <c r="AY9" s="45">
        <v>5.8599999999999999E-2</v>
      </c>
      <c r="AZ9" s="46">
        <v>5.3800000000000001E-2</v>
      </c>
      <c r="BA9" s="52">
        <v>7.1599999999999997E-2</v>
      </c>
      <c r="BB9" s="53">
        <v>7.7899999999999997E-2</v>
      </c>
      <c r="BD9" s="11">
        <v>2005</v>
      </c>
      <c r="BE9" s="45">
        <v>6.9099999999999995E-2</v>
      </c>
      <c r="BF9" s="46">
        <v>7.9699999999999993E-2</v>
      </c>
      <c r="BG9" s="45">
        <v>6.08E-2</v>
      </c>
      <c r="BH9" s="46">
        <v>6.8400000000000002E-2</v>
      </c>
      <c r="BI9" s="45">
        <v>6.6699999999999995E-2</v>
      </c>
      <c r="BJ9" s="46">
        <v>7.3899999999999993E-2</v>
      </c>
      <c r="BK9" s="45">
        <v>8.5900000000000004E-2</v>
      </c>
      <c r="BL9" s="46">
        <v>0.1333</v>
      </c>
      <c r="BM9" s="45">
        <v>6.1800000000000001E-2</v>
      </c>
      <c r="BN9" s="46">
        <v>0.1061</v>
      </c>
      <c r="BO9" s="45">
        <v>0.16539999999999999</v>
      </c>
      <c r="BP9" s="46">
        <v>0.2127</v>
      </c>
      <c r="BQ9" s="45">
        <v>0.12989999999999999</v>
      </c>
      <c r="BR9" s="46">
        <v>0.1842</v>
      </c>
      <c r="BS9" s="45">
        <v>8.7800000000000003E-2</v>
      </c>
      <c r="BT9" s="46">
        <v>0.12759999999999999</v>
      </c>
      <c r="BU9" s="45">
        <v>8.43E-2</v>
      </c>
      <c r="BV9" s="46">
        <v>7.7600000000000002E-2</v>
      </c>
      <c r="BW9" s="45">
        <v>6.08E-2</v>
      </c>
      <c r="BX9" s="46">
        <v>5.4600000000000003E-2</v>
      </c>
      <c r="BY9" s="45">
        <v>7.4700000000000003E-2</v>
      </c>
      <c r="BZ9" s="46">
        <v>6.1400000000000003E-2</v>
      </c>
      <c r="CA9" s="52">
        <v>9.0499999999999997E-2</v>
      </c>
      <c r="CB9" s="53">
        <v>8.1699999999999995E-2</v>
      </c>
      <c r="CE9" s="11">
        <v>2005</v>
      </c>
      <c r="CF9" s="12">
        <f t="shared" si="0"/>
        <v>-3578.9516571869231</v>
      </c>
      <c r="CG9" s="13">
        <f t="shared" si="1"/>
        <v>-3103.4282921956396</v>
      </c>
      <c r="CH9" s="12">
        <f t="shared" si="2"/>
        <v>-3811.7679059844481</v>
      </c>
      <c r="CI9" s="13">
        <f t="shared" si="3"/>
        <v>-2362.4416979667822</v>
      </c>
      <c r="CJ9" s="12">
        <f t="shared" si="4"/>
        <v>-4707.3345639533654</v>
      </c>
      <c r="CK9" s="13">
        <f t="shared" si="5"/>
        <v>-2345.9918067201306</v>
      </c>
      <c r="CL9" s="12">
        <f t="shared" si="6"/>
        <v>-4996.3830112251862</v>
      </c>
      <c r="CM9" s="13">
        <f t="shared" si="7"/>
        <v>-3723.2214883966985</v>
      </c>
      <c r="CN9" s="12">
        <f t="shared" si="8"/>
        <v>-5229.3322919105003</v>
      </c>
      <c r="CO9" s="13">
        <f t="shared" si="9"/>
        <v>-3123.6338637130011</v>
      </c>
      <c r="CP9" s="12">
        <f t="shared" si="10"/>
        <v>-14625.660839525408</v>
      </c>
      <c r="CQ9" s="13">
        <f t="shared" si="11"/>
        <v>-6286.3274852711984</v>
      </c>
      <c r="CR9" s="12">
        <f t="shared" si="12"/>
        <v>-10417.407918452756</v>
      </c>
      <c r="CS9" s="13">
        <f t="shared" si="13"/>
        <v>-7080.5511902700091</v>
      </c>
      <c r="CT9" s="12">
        <f t="shared" si="14"/>
        <v>-9804.417990508593</v>
      </c>
      <c r="CU9" s="13">
        <f t="shared" si="15"/>
        <v>-3691.7904833113462</v>
      </c>
      <c r="CV9" s="12">
        <f t="shared" si="16"/>
        <v>-7708.3392247569427</v>
      </c>
      <c r="CW9" s="13">
        <f t="shared" si="17"/>
        <v>-4119.370075956519</v>
      </c>
      <c r="CX9" s="12">
        <f t="shared" si="18"/>
        <v>-4106.2468698653502</v>
      </c>
      <c r="CY9" s="13">
        <f t="shared" si="19"/>
        <v>-2432.4211030996598</v>
      </c>
      <c r="CZ9" s="12">
        <f t="shared" si="20"/>
        <v>-3936.8364175814318</v>
      </c>
      <c r="DA9" s="13">
        <f t="shared" si="21"/>
        <v>-2201.9103554647072</v>
      </c>
      <c r="DB9" s="12">
        <f t="shared" si="22"/>
        <v>-4652.5118674367686</v>
      </c>
      <c r="DC9" s="13">
        <f t="shared" si="23"/>
        <v>-3059.1788451587627</v>
      </c>
      <c r="DD9" s="12">
        <f t="shared" si="26"/>
        <v>-77575.19055838768</v>
      </c>
      <c r="DE9" s="14">
        <f t="shared" si="27"/>
        <v>-43530.266687524461</v>
      </c>
    </row>
    <row r="10" spans="1:109" x14ac:dyDescent="0.2">
      <c r="A10" s="147">
        <v>2006</v>
      </c>
      <c r="B10" s="145">
        <v>-96443.154011685474</v>
      </c>
      <c r="C10" s="145">
        <v>-63059.728806439998</v>
      </c>
      <c r="D10" s="145">
        <v>-67629.092434508522</v>
      </c>
      <c r="E10" s="145">
        <v>-37467.56226198584</v>
      </c>
      <c r="F10" s="145">
        <v>-71547.084922571332</v>
      </c>
      <c r="G10" s="145">
        <v>-36905.706245737318</v>
      </c>
      <c r="H10" s="145">
        <v>-56028.20348140932</v>
      </c>
      <c r="I10" s="145">
        <v>-29736.387670686741</v>
      </c>
      <c r="J10" s="145">
        <v>-58994.849591272163</v>
      </c>
      <c r="K10" s="145">
        <v>-30280.044891335074</v>
      </c>
      <c r="L10" s="145">
        <v>-63279.269167935818</v>
      </c>
      <c r="M10" s="145">
        <v>-29202.842187114518</v>
      </c>
      <c r="N10" s="145">
        <v>-59682.880884555816</v>
      </c>
      <c r="O10" s="145">
        <v>-33107.382727577569</v>
      </c>
      <c r="P10" s="145">
        <v>-34655.117314052703</v>
      </c>
      <c r="Q10" s="145">
        <v>-21372.840856073279</v>
      </c>
      <c r="R10" s="145">
        <v>-31104.608634685494</v>
      </c>
      <c r="S10" s="145">
        <v>-21693.840955792806</v>
      </c>
      <c r="T10" s="145">
        <v>-30331.598442917963</v>
      </c>
      <c r="U10" s="145">
        <v>-20580.653793134494</v>
      </c>
      <c r="V10" s="145">
        <v>-28079.782515362163</v>
      </c>
      <c r="W10" s="145">
        <v>-19258.162900935578</v>
      </c>
      <c r="X10" s="145">
        <v>-26263.00045510643</v>
      </c>
      <c r="Y10" s="145">
        <v>-19293.769785008531</v>
      </c>
      <c r="Z10" s="145">
        <f t="shared" si="24"/>
        <v>-624038.64185606316</v>
      </c>
      <c r="AA10" s="145">
        <f t="shared" si="25"/>
        <v>-361958.9230818217</v>
      </c>
      <c r="AD10" s="11">
        <v>2006</v>
      </c>
      <c r="AE10" s="45">
        <v>5.1700000000000003E-2</v>
      </c>
      <c r="AF10" s="46">
        <v>6.8400000000000002E-2</v>
      </c>
      <c r="AG10" s="45">
        <v>5.2699999999999997E-2</v>
      </c>
      <c r="AH10" s="46">
        <v>5.7299999999999997E-2</v>
      </c>
      <c r="AI10" s="45">
        <v>6.0100000000000001E-2</v>
      </c>
      <c r="AJ10" s="46">
        <v>5.62E-2</v>
      </c>
      <c r="AK10" s="45">
        <v>6.5100000000000005E-2</v>
      </c>
      <c r="AL10" s="46">
        <v>9.0399999999999994E-2</v>
      </c>
      <c r="AM10" s="45">
        <v>6.9800000000000001E-2</v>
      </c>
      <c r="AN10" s="46">
        <v>6.5600000000000006E-2</v>
      </c>
      <c r="AO10" s="45">
        <v>0.1777</v>
      </c>
      <c r="AP10" s="46">
        <v>0.1454</v>
      </c>
      <c r="AQ10" s="45">
        <v>0.1353</v>
      </c>
      <c r="AR10" s="46">
        <v>0.14430000000000001</v>
      </c>
      <c r="AS10" s="45">
        <v>0.11650000000000001</v>
      </c>
      <c r="AT10" s="46">
        <v>8.4699999999999998E-2</v>
      </c>
      <c r="AU10" s="45">
        <v>9.8799999999999999E-2</v>
      </c>
      <c r="AV10" s="46">
        <v>9.06E-2</v>
      </c>
      <c r="AW10" s="45">
        <v>5.3699999999999998E-2</v>
      </c>
      <c r="AX10" s="46">
        <v>5.3999999999999999E-2</v>
      </c>
      <c r="AY10" s="45">
        <v>5.8599999999999999E-2</v>
      </c>
      <c r="AZ10" s="46">
        <v>5.3800000000000001E-2</v>
      </c>
      <c r="BA10" s="52">
        <v>7.1599999999999997E-2</v>
      </c>
      <c r="BB10" s="53">
        <v>7.7899999999999997E-2</v>
      </c>
      <c r="BD10" s="11">
        <v>2006</v>
      </c>
      <c r="BE10" s="45">
        <v>6.9099999999999995E-2</v>
      </c>
      <c r="BF10" s="46">
        <v>7.9699999999999993E-2</v>
      </c>
      <c r="BG10" s="45">
        <v>6.08E-2</v>
      </c>
      <c r="BH10" s="46">
        <v>6.8400000000000002E-2</v>
      </c>
      <c r="BI10" s="45">
        <v>6.6699999999999995E-2</v>
      </c>
      <c r="BJ10" s="46">
        <v>7.3899999999999993E-2</v>
      </c>
      <c r="BK10" s="45">
        <v>8.5900000000000004E-2</v>
      </c>
      <c r="BL10" s="46">
        <v>0.1333</v>
      </c>
      <c r="BM10" s="45">
        <v>6.1800000000000001E-2</v>
      </c>
      <c r="BN10" s="46">
        <v>0.1061</v>
      </c>
      <c r="BO10" s="45">
        <v>0.16539999999999999</v>
      </c>
      <c r="BP10" s="46">
        <v>0.2127</v>
      </c>
      <c r="BQ10" s="45">
        <v>0.12989999999999999</v>
      </c>
      <c r="BR10" s="46">
        <v>0.1842</v>
      </c>
      <c r="BS10" s="45">
        <v>8.7800000000000003E-2</v>
      </c>
      <c r="BT10" s="46">
        <v>0.12759999999999999</v>
      </c>
      <c r="BU10" s="45">
        <v>8.43E-2</v>
      </c>
      <c r="BV10" s="46">
        <v>7.7600000000000002E-2</v>
      </c>
      <c r="BW10" s="45">
        <v>6.08E-2</v>
      </c>
      <c r="BX10" s="46">
        <v>5.4600000000000003E-2</v>
      </c>
      <c r="BY10" s="45">
        <v>7.4700000000000003E-2</v>
      </c>
      <c r="BZ10" s="46">
        <v>6.1400000000000003E-2</v>
      </c>
      <c r="CA10" s="52">
        <v>9.0499999999999997E-2</v>
      </c>
      <c r="CB10" s="53">
        <v>8.1699999999999995E-2</v>
      </c>
      <c r="CE10" s="11">
        <v>2006</v>
      </c>
      <c r="CF10" s="12">
        <f t="shared" si="0"/>
        <v>-3166.8293843417832</v>
      </c>
      <c r="CG10" s="13">
        <f t="shared" si="1"/>
        <v>-2737.6096299139244</v>
      </c>
      <c r="CH10" s="12">
        <f t="shared" si="2"/>
        <v>-2262.64833562682</v>
      </c>
      <c r="CI10" s="13">
        <f t="shared" si="3"/>
        <v>-1416.5175650774947</v>
      </c>
      <c r="CJ10" s="12">
        <f t="shared" si="4"/>
        <v>-2726.1437914049638</v>
      </c>
      <c r="CK10" s="13">
        <f t="shared" si="5"/>
        <v>-1375.4609449756845</v>
      </c>
      <c r="CL10" s="12">
        <f t="shared" si="6"/>
        <v>-2271.6496053763808</v>
      </c>
      <c r="CM10" s="13">
        <f t="shared" si="7"/>
        <v>-1731.4707404479736</v>
      </c>
      <c r="CN10" s="12">
        <f t="shared" si="8"/>
        <v>-2561.2629726552727</v>
      </c>
      <c r="CO10" s="13">
        <f t="shared" si="9"/>
        <v>-1283.0260891857026</v>
      </c>
      <c r="CP10" s="12">
        <f t="shared" si="10"/>
        <v>-6973.4115497909333</v>
      </c>
      <c r="CQ10" s="13">
        <f t="shared" si="11"/>
        <v>-2737.3313590234302</v>
      </c>
      <c r="CR10" s="12">
        <f t="shared" si="12"/>
        <v>-4958.6076518875834</v>
      </c>
      <c r="CS10" s="13">
        <f t="shared" si="13"/>
        <v>-3029.2767855779357</v>
      </c>
      <c r="CT10" s="12">
        <f t="shared" si="14"/>
        <v>-2601.8162596880793</v>
      </c>
      <c r="CU10" s="13">
        <f t="shared" si="15"/>
        <v>-1206.4666386664519</v>
      </c>
      <c r="CV10" s="12">
        <f t="shared" si="16"/>
        <v>-2004.9434283451963</v>
      </c>
      <c r="CW10" s="13">
        <f t="shared" si="17"/>
        <v>-1313.3740737389428</v>
      </c>
      <c r="CX10" s="12">
        <f t="shared" si="18"/>
        <v>-1088.6669675720127</v>
      </c>
      <c r="CY10" s="13">
        <f t="shared" si="19"/>
        <v>-779.64889133258316</v>
      </c>
      <c r="CZ10" s="12">
        <f t="shared" si="20"/>
        <v>-1097.8399252148777</v>
      </c>
      <c r="DA10" s="13">
        <f t="shared" si="21"/>
        <v>-734.05393465793759</v>
      </c>
      <c r="DB10" s="12">
        <f t="shared" si="22"/>
        <v>-1268.4698079671384</v>
      </c>
      <c r="DC10" s="13">
        <f t="shared" si="23"/>
        <v>-1079.4889216767685</v>
      </c>
      <c r="DD10" s="12">
        <f t="shared" si="26"/>
        <v>-32982.289679871035</v>
      </c>
      <c r="DE10" s="14">
        <f t="shared" si="27"/>
        <v>-19423.725574274835</v>
      </c>
    </row>
    <row r="11" spans="1:109" x14ac:dyDescent="0.2">
      <c r="A11" s="147">
        <v>2007</v>
      </c>
      <c r="B11" s="145">
        <v>-55922.296935797815</v>
      </c>
      <c r="C11" s="145">
        <v>-37233.284122755758</v>
      </c>
      <c r="D11" s="145">
        <v>-53605.452103263029</v>
      </c>
      <c r="E11" s="145">
        <v>-34040.271241474511</v>
      </c>
      <c r="F11" s="145">
        <v>-58076.16595158117</v>
      </c>
      <c r="G11" s="145">
        <v>-34164.55089749342</v>
      </c>
      <c r="H11" s="145">
        <v>-37120.96734488981</v>
      </c>
      <c r="I11" s="145">
        <v>-25134.515911726077</v>
      </c>
      <c r="J11" s="145">
        <v>-39017.678085039392</v>
      </c>
      <c r="K11" s="145">
        <v>-26074.856795504493</v>
      </c>
      <c r="L11" s="145">
        <v>-41910.358029428244</v>
      </c>
      <c r="M11" s="145">
        <v>-26027.597061241744</v>
      </c>
      <c r="N11" s="145">
        <v>-40932.173492582704</v>
      </c>
      <c r="O11" s="145">
        <v>-29742.167209996343</v>
      </c>
      <c r="P11" s="145">
        <v>-43294.611286561572</v>
      </c>
      <c r="Q11" s="145">
        <v>-26393.213646224965</v>
      </c>
      <c r="R11" s="145">
        <v>-37834.211032810512</v>
      </c>
      <c r="S11" s="145">
        <v>-28482.782068805205</v>
      </c>
      <c r="T11" s="145">
        <v>-39210.427744387664</v>
      </c>
      <c r="U11" s="145">
        <v>-24180.847283174346</v>
      </c>
      <c r="V11" s="145">
        <v>-35284.413250788944</v>
      </c>
      <c r="W11" s="145">
        <v>-24423.798472868511</v>
      </c>
      <c r="X11" s="145">
        <v>-33181.166815632059</v>
      </c>
      <c r="Y11" s="145">
        <v>-24809.250871795219</v>
      </c>
      <c r="Z11" s="145">
        <f t="shared" si="24"/>
        <v>-515389.92207276291</v>
      </c>
      <c r="AA11" s="145">
        <f t="shared" si="25"/>
        <v>-340707.13558306062</v>
      </c>
      <c r="AD11" s="11">
        <v>2007</v>
      </c>
      <c r="AE11" s="45">
        <v>5.1700000000000003E-2</v>
      </c>
      <c r="AF11" s="46">
        <v>6.8400000000000002E-2</v>
      </c>
      <c r="AG11" s="45">
        <v>5.2699999999999997E-2</v>
      </c>
      <c r="AH11" s="46">
        <v>5.7299999999999997E-2</v>
      </c>
      <c r="AI11" s="45">
        <v>6.0100000000000001E-2</v>
      </c>
      <c r="AJ11" s="46">
        <v>5.62E-2</v>
      </c>
      <c r="AK11" s="45">
        <v>6.5100000000000005E-2</v>
      </c>
      <c r="AL11" s="46">
        <v>9.0399999999999994E-2</v>
      </c>
      <c r="AM11" s="45">
        <v>6.9800000000000001E-2</v>
      </c>
      <c r="AN11" s="46">
        <v>6.5600000000000006E-2</v>
      </c>
      <c r="AO11" s="45">
        <v>0.1777</v>
      </c>
      <c r="AP11" s="46">
        <v>0.1454</v>
      </c>
      <c r="AQ11" s="45">
        <v>0.1353</v>
      </c>
      <c r="AR11" s="46">
        <v>0.14430000000000001</v>
      </c>
      <c r="AS11" s="45">
        <v>0.11650000000000001</v>
      </c>
      <c r="AT11" s="46">
        <v>8.4699999999999998E-2</v>
      </c>
      <c r="AU11" s="45">
        <v>9.8799999999999999E-2</v>
      </c>
      <c r="AV11" s="46">
        <v>9.06E-2</v>
      </c>
      <c r="AW11" s="45">
        <v>5.3699999999999998E-2</v>
      </c>
      <c r="AX11" s="46">
        <v>5.3999999999999999E-2</v>
      </c>
      <c r="AY11" s="45">
        <v>5.8599999999999999E-2</v>
      </c>
      <c r="AZ11" s="46">
        <v>5.3800000000000001E-2</v>
      </c>
      <c r="BA11" s="52">
        <v>7.1599999999999997E-2</v>
      </c>
      <c r="BB11" s="53">
        <v>7.7899999999999997E-2</v>
      </c>
      <c r="BD11" s="11">
        <v>2007</v>
      </c>
      <c r="BE11" s="45">
        <v>6.9099999999999995E-2</v>
      </c>
      <c r="BF11" s="46">
        <v>7.9699999999999993E-2</v>
      </c>
      <c r="BG11" s="45">
        <v>6.08E-2</v>
      </c>
      <c r="BH11" s="46">
        <v>6.8400000000000002E-2</v>
      </c>
      <c r="BI11" s="45">
        <v>6.6699999999999995E-2</v>
      </c>
      <c r="BJ11" s="46">
        <v>7.3899999999999993E-2</v>
      </c>
      <c r="BK11" s="45">
        <v>8.5900000000000004E-2</v>
      </c>
      <c r="BL11" s="46">
        <v>0.1333</v>
      </c>
      <c r="BM11" s="45">
        <v>6.1800000000000001E-2</v>
      </c>
      <c r="BN11" s="46">
        <v>0.1061</v>
      </c>
      <c r="BO11" s="45">
        <v>0.16539999999999999</v>
      </c>
      <c r="BP11" s="46">
        <v>0.2127</v>
      </c>
      <c r="BQ11" s="45">
        <v>0.12989999999999999</v>
      </c>
      <c r="BR11" s="46">
        <v>0.1842</v>
      </c>
      <c r="BS11" s="45">
        <v>8.7800000000000003E-2</v>
      </c>
      <c r="BT11" s="46">
        <v>0.12759999999999999</v>
      </c>
      <c r="BU11" s="45">
        <v>8.43E-2</v>
      </c>
      <c r="BV11" s="46">
        <v>7.7600000000000002E-2</v>
      </c>
      <c r="BW11" s="45">
        <v>6.08E-2</v>
      </c>
      <c r="BX11" s="46">
        <v>5.4600000000000003E-2</v>
      </c>
      <c r="BY11" s="45">
        <v>7.4700000000000003E-2</v>
      </c>
      <c r="BZ11" s="46">
        <v>6.1400000000000003E-2</v>
      </c>
      <c r="CA11" s="52">
        <v>9.0499999999999997E-2</v>
      </c>
      <c r="CB11" s="53">
        <v>8.1699999999999995E-2</v>
      </c>
      <c r="CE11" s="11">
        <v>2007</v>
      </c>
      <c r="CF11" s="12">
        <f t="shared" si="0"/>
        <v>-946.33113712868408</v>
      </c>
      <c r="CG11" s="13">
        <f t="shared" si="1"/>
        <v>-877.63370996786125</v>
      </c>
      <c r="CH11" s="12">
        <f t="shared" si="2"/>
        <v>-941.38313575633276</v>
      </c>
      <c r="CI11" s="13">
        <f t="shared" si="3"/>
        <v>-689.90642585796343</v>
      </c>
      <c r="CJ11" s="12">
        <f t="shared" si="4"/>
        <v>-1155.6000496438821</v>
      </c>
      <c r="CK11" s="13">
        <f t="shared" si="5"/>
        <v>-694.19689706603901</v>
      </c>
      <c r="CL11" s="12">
        <f t="shared" si="6"/>
        <v>-1167.9118877252879</v>
      </c>
      <c r="CM11" s="13">
        <f t="shared" si="7"/>
        <v>-1147.756367742373</v>
      </c>
      <c r="CN11" s="12">
        <f t="shared" si="8"/>
        <v>-1315.8738746909592</v>
      </c>
      <c r="CO11" s="13">
        <f t="shared" si="9"/>
        <v>-862.72010024730605</v>
      </c>
      <c r="CP11" s="12">
        <f t="shared" si="10"/>
        <v>-3476.2014246906083</v>
      </c>
      <c r="CQ11" s="13">
        <f t="shared" si="11"/>
        <v>-1826.2461437732954</v>
      </c>
      <c r="CR11" s="12">
        <f t="shared" si="12"/>
        <v>-2552.9633695547104</v>
      </c>
      <c r="CS11" s="13">
        <f t="shared" si="13"/>
        <v>-2051.2209718256709</v>
      </c>
      <c r="CT11" s="12">
        <f t="shared" si="14"/>
        <v>-2377.3619213583715</v>
      </c>
      <c r="CU11" s="13">
        <f t="shared" si="15"/>
        <v>-1100.3059647385267</v>
      </c>
      <c r="CV11" s="12">
        <f t="shared" si="16"/>
        <v>-1759.5058800230042</v>
      </c>
      <c r="CW11" s="13">
        <f t="shared" si="17"/>
        <v>-1258.4717517703812</v>
      </c>
      <c r="CX11" s="12">
        <f t="shared" si="18"/>
        <v>-1062.5176203511967</v>
      </c>
      <c r="CY11" s="13">
        <f t="shared" si="19"/>
        <v>-694.6741054639084</v>
      </c>
      <c r="CZ11" s="12">
        <f t="shared" si="20"/>
        <v>-1031.4962416551932</v>
      </c>
      <c r="DA11" s="13">
        <f t="shared" si="21"/>
        <v>-689.69424173899438</v>
      </c>
      <c r="DB11" s="12">
        <f t="shared" si="22"/>
        <v>-1191.7845266142508</v>
      </c>
      <c r="DC11" s="13">
        <f t="shared" si="23"/>
        <v>-1014.2284707333019</v>
      </c>
      <c r="DD11" s="12">
        <f t="shared" si="26"/>
        <v>-18978.93106919248</v>
      </c>
      <c r="DE11" s="14">
        <f t="shared" si="27"/>
        <v>-12907.05515092562</v>
      </c>
    </row>
    <row r="12" spans="1:109" x14ac:dyDescent="0.2">
      <c r="A12" s="147">
        <v>2008</v>
      </c>
      <c r="B12" s="145">
        <v>-34843.892432980989</v>
      </c>
      <c r="C12" s="145">
        <v>-23390.382677991027</v>
      </c>
      <c r="D12" s="145">
        <v>-35560.029006723234</v>
      </c>
      <c r="E12" s="145">
        <v>-22667.235863543523</v>
      </c>
      <c r="F12" s="145">
        <v>-35150.16983081738</v>
      </c>
      <c r="G12" s="145">
        <v>-23724.250463372326</v>
      </c>
      <c r="H12" s="145">
        <v>-36623.215344023425</v>
      </c>
      <c r="I12" s="145">
        <v>-22564.19563407233</v>
      </c>
      <c r="J12" s="145">
        <v>-36523.338412392062</v>
      </c>
      <c r="K12" s="145">
        <v>-24802.960715212546</v>
      </c>
      <c r="L12" s="145">
        <v>-38326.02071240951</v>
      </c>
      <c r="M12" s="145">
        <v>-25982.468023297173</v>
      </c>
      <c r="N12" s="145">
        <v>-40370.283851265056</v>
      </c>
      <c r="O12" s="145">
        <v>-26943.491037670054</v>
      </c>
      <c r="P12" s="145">
        <v>-28054.827261373175</v>
      </c>
      <c r="Q12" s="145">
        <v>-19418.7313706731</v>
      </c>
      <c r="R12" s="145">
        <v>-26445.12672490377</v>
      </c>
      <c r="S12" s="145">
        <v>-18427.086500241097</v>
      </c>
      <c r="T12" s="145">
        <v>-27647.167247639711</v>
      </c>
      <c r="U12" s="145">
        <v>-17333.972126023509</v>
      </c>
      <c r="V12" s="145">
        <v>-23438.186995853375</v>
      </c>
      <c r="W12" s="145">
        <v>-17959.832835155117</v>
      </c>
      <c r="X12" s="145">
        <v>-24228.554820896134</v>
      </c>
      <c r="Y12" s="145">
        <v>-16238.892251383035</v>
      </c>
      <c r="Z12" s="145">
        <f t="shared" si="24"/>
        <v>-387210.81264127785</v>
      </c>
      <c r="AA12" s="145">
        <f t="shared" si="25"/>
        <v>-259453.49949863489</v>
      </c>
      <c r="AD12" s="11">
        <v>2008</v>
      </c>
      <c r="AE12" s="45">
        <v>5.1700000000000003E-2</v>
      </c>
      <c r="AF12" s="46">
        <v>6.8400000000000002E-2</v>
      </c>
      <c r="AG12" s="45">
        <v>5.2699999999999997E-2</v>
      </c>
      <c r="AH12" s="46">
        <v>5.7299999999999997E-2</v>
      </c>
      <c r="AI12" s="45">
        <v>6.0100000000000001E-2</v>
      </c>
      <c r="AJ12" s="46">
        <v>5.62E-2</v>
      </c>
      <c r="AK12" s="45">
        <v>6.5100000000000005E-2</v>
      </c>
      <c r="AL12" s="46">
        <v>9.0399999999999994E-2</v>
      </c>
      <c r="AM12" s="45">
        <v>6.9800000000000001E-2</v>
      </c>
      <c r="AN12" s="46">
        <v>6.5600000000000006E-2</v>
      </c>
      <c r="AO12" s="45">
        <v>0.1777</v>
      </c>
      <c r="AP12" s="46">
        <v>0.1454</v>
      </c>
      <c r="AQ12" s="45">
        <v>0.1353</v>
      </c>
      <c r="AR12" s="46">
        <v>0.14430000000000001</v>
      </c>
      <c r="AS12" s="45">
        <v>0.11650000000000001</v>
      </c>
      <c r="AT12" s="46">
        <v>8.4699999999999998E-2</v>
      </c>
      <c r="AU12" s="45">
        <v>9.8799999999999999E-2</v>
      </c>
      <c r="AV12" s="46">
        <v>9.06E-2</v>
      </c>
      <c r="AW12" s="45">
        <v>5.3699999999999998E-2</v>
      </c>
      <c r="AX12" s="46">
        <v>5.3999999999999999E-2</v>
      </c>
      <c r="AY12" s="45">
        <v>5.8599999999999999E-2</v>
      </c>
      <c r="AZ12" s="46">
        <v>5.3800000000000001E-2</v>
      </c>
      <c r="BA12" s="52">
        <v>7.1599999999999997E-2</v>
      </c>
      <c r="BB12" s="53">
        <v>7.7899999999999997E-2</v>
      </c>
      <c r="BC12" s="49"/>
      <c r="BD12" s="11">
        <v>2008</v>
      </c>
      <c r="BE12" s="45">
        <v>6.9099999999999995E-2</v>
      </c>
      <c r="BF12" s="46">
        <v>7.9699999999999993E-2</v>
      </c>
      <c r="BG12" s="45">
        <v>6.08E-2</v>
      </c>
      <c r="BH12" s="46">
        <v>6.8400000000000002E-2</v>
      </c>
      <c r="BI12" s="45">
        <v>6.6699999999999995E-2</v>
      </c>
      <c r="BJ12" s="46">
        <v>7.3899999999999993E-2</v>
      </c>
      <c r="BK12" s="45">
        <v>8.5900000000000004E-2</v>
      </c>
      <c r="BL12" s="46">
        <v>0.1333</v>
      </c>
      <c r="BM12" s="45">
        <v>6.1800000000000001E-2</v>
      </c>
      <c r="BN12" s="46">
        <v>0.1061</v>
      </c>
      <c r="BO12" s="45">
        <v>0.16539999999999999</v>
      </c>
      <c r="BP12" s="46">
        <v>0.2127</v>
      </c>
      <c r="BQ12" s="45">
        <v>0.12989999999999999</v>
      </c>
      <c r="BR12" s="46">
        <v>0.1842</v>
      </c>
      <c r="BS12" s="45">
        <v>8.7800000000000003E-2</v>
      </c>
      <c r="BT12" s="46">
        <v>0.12759999999999999</v>
      </c>
      <c r="BU12" s="45">
        <v>8.43E-2</v>
      </c>
      <c r="BV12" s="46">
        <v>7.7600000000000002E-2</v>
      </c>
      <c r="BW12" s="45">
        <v>6.08E-2</v>
      </c>
      <c r="BX12" s="46">
        <v>5.4600000000000003E-2</v>
      </c>
      <c r="BY12" s="45">
        <v>7.4700000000000003E-2</v>
      </c>
      <c r="BZ12" s="46">
        <v>6.1400000000000003E-2</v>
      </c>
      <c r="CA12" s="52">
        <v>9.0499999999999997E-2</v>
      </c>
      <c r="CB12" s="53">
        <v>8.1699999999999995E-2</v>
      </c>
      <c r="CE12" s="11">
        <v>2008</v>
      </c>
      <c r="CF12" s="12">
        <f t="shared" si="0"/>
        <v>-888.83236741197254</v>
      </c>
      <c r="CG12" s="13">
        <f t="shared" si="1"/>
        <v>-824.3089734087564</v>
      </c>
      <c r="CH12" s="12">
        <f t="shared" si="2"/>
        <v>-921.18709804469586</v>
      </c>
      <c r="CI12" s="13">
        <f t="shared" si="3"/>
        <v>-665.69528899042018</v>
      </c>
      <c r="CJ12" s="12">
        <f t="shared" si="4"/>
        <v>-1043.6076175942562</v>
      </c>
      <c r="CK12" s="13">
        <f t="shared" si="5"/>
        <v>-685.88652368515329</v>
      </c>
      <c r="CL12" s="12">
        <f t="shared" si="6"/>
        <v>-1140.1404691040582</v>
      </c>
      <c r="CM12" s="13">
        <f t="shared" si="7"/>
        <v>-1021.3969560511753</v>
      </c>
      <c r="CN12" s="12">
        <f t="shared" si="8"/>
        <v>-1229.9958121790789</v>
      </c>
      <c r="CO12" s="13">
        <f t="shared" si="9"/>
        <v>-808.68104499187336</v>
      </c>
      <c r="CP12" s="12">
        <f t="shared" si="10"/>
        <v>-3141.7449011109352</v>
      </c>
      <c r="CQ12" s="13">
        <f t="shared" si="11"/>
        <v>-1808.4086006579994</v>
      </c>
      <c r="CR12" s="12">
        <f t="shared" si="12"/>
        <v>-2489.8182090979631</v>
      </c>
      <c r="CS12" s="13">
        <f t="shared" si="13"/>
        <v>-1829.0456994805693</v>
      </c>
      <c r="CT12" s="12">
        <f t="shared" si="14"/>
        <v>-2138.8748167323315</v>
      </c>
      <c r="CU12" s="13">
        <f t="shared" si="15"/>
        <v>-1086.7965620011707</v>
      </c>
      <c r="CV12" s="12">
        <f t="shared" si="16"/>
        <v>-1722.9835958467515</v>
      </c>
      <c r="CW12" s="13">
        <f t="shared" si="17"/>
        <v>-1121.0437572143585</v>
      </c>
      <c r="CX12" s="12">
        <f t="shared" si="18"/>
        <v>-994.93047237500161</v>
      </c>
      <c r="CY12" s="13">
        <f t="shared" si="19"/>
        <v>-650.48562269248737</v>
      </c>
      <c r="CZ12" s="12">
        <f t="shared" si="20"/>
        <v>-925.04851597180061</v>
      </c>
      <c r="DA12" s="13">
        <f t="shared" si="21"/>
        <v>-679.09912809057823</v>
      </c>
      <c r="DB12" s="12">
        <f t="shared" si="22"/>
        <v>-1162.9540260571894</v>
      </c>
      <c r="DC12" s="13">
        <f t="shared" si="23"/>
        <v>-903.65312208655371</v>
      </c>
      <c r="DD12" s="12">
        <f t="shared" si="26"/>
        <v>-17800.117901526031</v>
      </c>
      <c r="DE12" s="14">
        <f t="shared" si="27"/>
        <v>-12084.501279351096</v>
      </c>
    </row>
    <row r="13" spans="1:109" x14ac:dyDescent="0.2">
      <c r="A13" s="147">
        <v>2009</v>
      </c>
      <c r="B13" s="145">
        <v>-23602.332834627425</v>
      </c>
      <c r="C13" s="145">
        <v>-15854.051074735749</v>
      </c>
      <c r="D13" s="145">
        <v>-23672.519721093373</v>
      </c>
      <c r="E13" s="145">
        <v>-15216.728020727898</v>
      </c>
      <c r="F13" s="145">
        <v>-24666.185061050728</v>
      </c>
      <c r="G13" s="145">
        <v>-16376.569350671172</v>
      </c>
      <c r="H13" s="145">
        <v>-25049.791176598468</v>
      </c>
      <c r="I13" s="145">
        <v>-15534.022972383864</v>
      </c>
      <c r="J13" s="145">
        <v>-24325.206123449876</v>
      </c>
      <c r="K13" s="145">
        <v>-18393.60350067975</v>
      </c>
      <c r="L13" s="145">
        <v>-26667.737508353915</v>
      </c>
      <c r="M13" s="145">
        <v>-16783.629470329492</v>
      </c>
      <c r="N13" s="145">
        <v>-27596.130353351469</v>
      </c>
      <c r="O13" s="145">
        <v>-18488.368702911768</v>
      </c>
      <c r="P13" s="145">
        <v>-26517.393760438987</v>
      </c>
      <c r="Q13" s="145">
        <v>-18358.978237285617</v>
      </c>
      <c r="R13" s="145">
        <v>-24191.814026338132</v>
      </c>
      <c r="S13" s="145">
        <v>-16817.467163784197</v>
      </c>
      <c r="T13" s="145">
        <v>-24465.634540954503</v>
      </c>
      <c r="U13" s="145">
        <v>-15549.501890979591</v>
      </c>
      <c r="V13" s="145">
        <v>-21040.104572836259</v>
      </c>
      <c r="W13" s="145">
        <v>-16031.510926182542</v>
      </c>
      <c r="X13" s="145">
        <v>-20002.75316698966</v>
      </c>
      <c r="Y13" s="145">
        <v>-13880.179343956717</v>
      </c>
      <c r="Z13" s="145">
        <f t="shared" si="24"/>
        <v>-291797.60284608277</v>
      </c>
      <c r="AA13" s="145">
        <f t="shared" si="25"/>
        <v>-197284.6106546284</v>
      </c>
      <c r="AD13" s="11">
        <v>2009</v>
      </c>
      <c r="AE13" s="45">
        <v>5.1700000000000003E-2</v>
      </c>
      <c r="AF13" s="46">
        <v>6.8400000000000002E-2</v>
      </c>
      <c r="AG13" s="45">
        <v>5.2699999999999997E-2</v>
      </c>
      <c r="AH13" s="46">
        <v>5.7299999999999997E-2</v>
      </c>
      <c r="AI13" s="45">
        <v>6.0100000000000001E-2</v>
      </c>
      <c r="AJ13" s="46">
        <v>5.62E-2</v>
      </c>
      <c r="AK13" s="45">
        <v>6.5100000000000005E-2</v>
      </c>
      <c r="AL13" s="46">
        <v>9.0399999999999994E-2</v>
      </c>
      <c r="AM13" s="45">
        <v>6.9800000000000001E-2</v>
      </c>
      <c r="AN13" s="46">
        <v>6.5600000000000006E-2</v>
      </c>
      <c r="AO13" s="45">
        <v>0.1777</v>
      </c>
      <c r="AP13" s="46">
        <v>0.1454</v>
      </c>
      <c r="AQ13" s="45">
        <v>0.1353</v>
      </c>
      <c r="AR13" s="46">
        <v>0.14430000000000001</v>
      </c>
      <c r="AS13" s="45">
        <v>0.11650000000000001</v>
      </c>
      <c r="AT13" s="46">
        <v>8.4699999999999998E-2</v>
      </c>
      <c r="AU13" s="45">
        <v>9.8799999999999999E-2</v>
      </c>
      <c r="AV13" s="46">
        <v>9.06E-2</v>
      </c>
      <c r="AW13" s="45">
        <v>5.3699999999999998E-2</v>
      </c>
      <c r="AX13" s="46">
        <v>5.3999999999999999E-2</v>
      </c>
      <c r="AY13" s="45">
        <v>5.8599999999999999E-2</v>
      </c>
      <c r="AZ13" s="46">
        <v>5.3800000000000001E-2</v>
      </c>
      <c r="BA13" s="52">
        <v>7.1599999999999997E-2</v>
      </c>
      <c r="BB13" s="53">
        <v>7.7899999999999997E-2</v>
      </c>
      <c r="BD13" s="11">
        <v>2009</v>
      </c>
      <c r="BE13" s="45">
        <v>6.9099999999999995E-2</v>
      </c>
      <c r="BF13" s="46">
        <v>7.9699999999999993E-2</v>
      </c>
      <c r="BG13" s="45">
        <v>6.08E-2</v>
      </c>
      <c r="BH13" s="46">
        <v>6.8400000000000002E-2</v>
      </c>
      <c r="BI13" s="45">
        <v>6.6699999999999995E-2</v>
      </c>
      <c r="BJ13" s="46">
        <v>7.3899999999999993E-2</v>
      </c>
      <c r="BK13" s="45">
        <v>8.5900000000000004E-2</v>
      </c>
      <c r="BL13" s="46">
        <v>0.1333</v>
      </c>
      <c r="BM13" s="45">
        <v>6.1800000000000001E-2</v>
      </c>
      <c r="BN13" s="46">
        <v>0.1061</v>
      </c>
      <c r="BO13" s="45">
        <v>0.16539999999999999</v>
      </c>
      <c r="BP13" s="46">
        <v>0.2127</v>
      </c>
      <c r="BQ13" s="45">
        <v>0.12989999999999999</v>
      </c>
      <c r="BR13" s="46">
        <v>0.1842</v>
      </c>
      <c r="BS13" s="45">
        <v>8.7800000000000003E-2</v>
      </c>
      <c r="BT13" s="46">
        <v>0.12759999999999999</v>
      </c>
      <c r="BU13" s="45">
        <v>8.43E-2</v>
      </c>
      <c r="BV13" s="46">
        <v>7.7600000000000002E-2</v>
      </c>
      <c r="BW13" s="45">
        <v>6.08E-2</v>
      </c>
      <c r="BX13" s="46">
        <v>5.4600000000000003E-2</v>
      </c>
      <c r="BY13" s="45">
        <v>7.4700000000000003E-2</v>
      </c>
      <c r="BZ13" s="46">
        <v>6.1400000000000003E-2</v>
      </c>
      <c r="CA13" s="52">
        <v>9.0499999999999997E-2</v>
      </c>
      <c r="CB13" s="53">
        <v>8.1699999999999995E-2</v>
      </c>
      <c r="CE13" s="11">
        <v>2009</v>
      </c>
      <c r="CF13" s="12">
        <f t="shared" si="0"/>
        <v>-828.88319373033721</v>
      </c>
      <c r="CG13" s="13">
        <f t="shared" si="1"/>
        <v>-771.01956614503547</v>
      </c>
      <c r="CH13" s="12">
        <f t="shared" si="2"/>
        <v>-827.52825460794907</v>
      </c>
      <c r="CI13" s="13">
        <f t="shared" si="3"/>
        <v>-606.46620780428395</v>
      </c>
      <c r="CJ13" s="12">
        <f t="shared" si="4"/>
        <v>-980.83197346661791</v>
      </c>
      <c r="CK13" s="13">
        <f t="shared" si="5"/>
        <v>-642.83135209960903</v>
      </c>
      <c r="CL13" s="12">
        <f t="shared" si="6"/>
        <v>-1068.0907200329777</v>
      </c>
      <c r="CM13" s="13">
        <f t="shared" si="7"/>
        <v>-956.85105457705072</v>
      </c>
      <c r="CN13" s="12">
        <f t="shared" si="8"/>
        <v>-1107.5591180102876</v>
      </c>
      <c r="CO13" s="13">
        <f t="shared" si="9"/>
        <v>-796.08736919365538</v>
      </c>
      <c r="CP13" s="12">
        <f t="shared" si="10"/>
        <v>-3063.9680470863277</v>
      </c>
      <c r="CQ13" s="13">
        <f t="shared" si="11"/>
        <v>-1605.6745463746322</v>
      </c>
      <c r="CR13" s="12">
        <f t="shared" si="12"/>
        <v>-2341.9485792659752</v>
      </c>
      <c r="CS13" s="13">
        <f t="shared" si="13"/>
        <v>-1716.1111473904293</v>
      </c>
      <c r="CT13" s="12">
        <f t="shared" si="14"/>
        <v>-2005.8322131902894</v>
      </c>
      <c r="CU13" s="13">
        <f t="shared" si="15"/>
        <v>-1019.195483621991</v>
      </c>
      <c r="CV13" s="12">
        <f t="shared" si="16"/>
        <v>-1616.2946311771075</v>
      </c>
      <c r="CW13" s="13">
        <f t="shared" si="17"/>
        <v>-1051.6275433311444</v>
      </c>
      <c r="CX13" s="12">
        <f t="shared" si="18"/>
        <v>-932.06930457378496</v>
      </c>
      <c r="CY13" s="13">
        <f t="shared" si="19"/>
        <v>-610.18250559765761</v>
      </c>
      <c r="CZ13" s="12">
        <f t="shared" si="20"/>
        <v>-869.86998526482762</v>
      </c>
      <c r="DA13" s="13">
        <f t="shared" si="21"/>
        <v>-637.79558598231677</v>
      </c>
      <c r="DB13" s="12">
        <f t="shared" si="22"/>
        <v>-1073.6545004248724</v>
      </c>
      <c r="DC13" s="13">
        <f t="shared" si="23"/>
        <v>-841.03461085770732</v>
      </c>
      <c r="DD13" s="12">
        <f t="shared" si="26"/>
        <v>-16716.530520831355</v>
      </c>
      <c r="DE13" s="14">
        <f t="shared" si="27"/>
        <v>-11254.876972975511</v>
      </c>
    </row>
    <row r="14" spans="1:109" x14ac:dyDescent="0.2">
      <c r="A14" s="147">
        <v>2010</v>
      </c>
      <c r="B14" s="145">
        <v>-18470.655536250495</v>
      </c>
      <c r="C14" s="145">
        <v>-14086.859583522342</v>
      </c>
      <c r="D14" s="145">
        <v>-19066.171438984285</v>
      </c>
      <c r="E14" s="145">
        <v>-12639.837460256622</v>
      </c>
      <c r="F14" s="145">
        <v>-20607.00652812513</v>
      </c>
      <c r="G14" s="145">
        <v>-13001.451396711847</v>
      </c>
      <c r="H14" s="145">
        <v>-19782.278429414688</v>
      </c>
      <c r="I14" s="145">
        <v>-12620.885788176103</v>
      </c>
      <c r="J14" s="145">
        <v>-19155.644944957876</v>
      </c>
      <c r="K14" s="145">
        <v>-14714.568012514797</v>
      </c>
      <c r="L14" s="145">
        <v>-20040.068130350039</v>
      </c>
      <c r="M14" s="145">
        <v>-12791.904040677118</v>
      </c>
      <c r="N14" s="145">
        <v>-17624.17861315333</v>
      </c>
      <c r="O14" s="145">
        <v>-12367.884628765567</v>
      </c>
      <c r="P14" s="145">
        <v>-17593.443609573849</v>
      </c>
      <c r="Q14" s="145">
        <v>-12324.010682767359</v>
      </c>
      <c r="R14" s="145">
        <v>-14361.200495655032</v>
      </c>
      <c r="S14" s="145">
        <v>-9887.6559301356992</v>
      </c>
      <c r="T14" s="145">
        <v>-3735.3921390348928</v>
      </c>
      <c r="U14" s="145">
        <v>-2032.6757312395941</v>
      </c>
      <c r="V14" s="145">
        <v>-3264.5473837708569</v>
      </c>
      <c r="W14" s="145">
        <v>-1723.7329680707994</v>
      </c>
      <c r="X14" s="145">
        <v>-3400.1330008436298</v>
      </c>
      <c r="Y14" s="145">
        <v>-1639.9521847084447</v>
      </c>
      <c r="Z14" s="145">
        <f t="shared" si="24"/>
        <v>-177100.72025011413</v>
      </c>
      <c r="AA14" s="145">
        <f t="shared" si="25"/>
        <v>-119831.4184075463</v>
      </c>
      <c r="AD14" s="11">
        <v>2010</v>
      </c>
      <c r="AE14" s="45">
        <v>5.1700000000000003E-2</v>
      </c>
      <c r="AF14" s="46">
        <v>6.8400000000000002E-2</v>
      </c>
      <c r="AG14" s="45">
        <v>5.2699999999999997E-2</v>
      </c>
      <c r="AH14" s="46">
        <v>5.7299999999999997E-2</v>
      </c>
      <c r="AI14" s="45">
        <v>6.0100000000000001E-2</v>
      </c>
      <c r="AJ14" s="46">
        <v>5.62E-2</v>
      </c>
      <c r="AK14" s="45">
        <v>6.5100000000000005E-2</v>
      </c>
      <c r="AL14" s="46">
        <v>9.0399999999999994E-2</v>
      </c>
      <c r="AM14" s="45">
        <v>6.9800000000000001E-2</v>
      </c>
      <c r="AN14" s="46">
        <v>6.5600000000000006E-2</v>
      </c>
      <c r="AO14" s="45">
        <v>0.1777</v>
      </c>
      <c r="AP14" s="46">
        <v>0.1454</v>
      </c>
      <c r="AQ14" s="45">
        <v>0.1353</v>
      </c>
      <c r="AR14" s="46">
        <v>0.14430000000000001</v>
      </c>
      <c r="AS14" s="45">
        <v>0.11650000000000001</v>
      </c>
      <c r="AT14" s="46">
        <v>8.4699999999999998E-2</v>
      </c>
      <c r="AU14" s="45">
        <v>9.8799999999999999E-2</v>
      </c>
      <c r="AV14" s="46">
        <v>9.06E-2</v>
      </c>
      <c r="AW14" s="45">
        <v>5.3699999999999998E-2</v>
      </c>
      <c r="AX14" s="46">
        <v>5.3999999999999999E-2</v>
      </c>
      <c r="AY14" s="45">
        <v>5.8599999999999999E-2</v>
      </c>
      <c r="AZ14" s="46">
        <v>5.3800000000000001E-2</v>
      </c>
      <c r="BA14" s="52">
        <v>7.1599999999999997E-2</v>
      </c>
      <c r="BB14" s="53">
        <v>7.7899999999999997E-2</v>
      </c>
      <c r="BD14" s="11">
        <v>2010</v>
      </c>
      <c r="BE14" s="45">
        <v>6.9099999999999995E-2</v>
      </c>
      <c r="BF14" s="46">
        <v>7.9699999999999993E-2</v>
      </c>
      <c r="BG14" s="45">
        <v>6.08E-2</v>
      </c>
      <c r="BH14" s="46">
        <v>6.8400000000000002E-2</v>
      </c>
      <c r="BI14" s="45">
        <v>6.6699999999999995E-2</v>
      </c>
      <c r="BJ14" s="46">
        <v>7.3899999999999993E-2</v>
      </c>
      <c r="BK14" s="45">
        <v>8.5900000000000004E-2</v>
      </c>
      <c r="BL14" s="46">
        <v>0.1333</v>
      </c>
      <c r="BM14" s="45">
        <v>6.1800000000000001E-2</v>
      </c>
      <c r="BN14" s="46">
        <v>0.1061</v>
      </c>
      <c r="BO14" s="45">
        <v>0.16539999999999999</v>
      </c>
      <c r="BP14" s="46">
        <v>0.2127</v>
      </c>
      <c r="BQ14" s="45">
        <v>0.12989999999999999</v>
      </c>
      <c r="BR14" s="46">
        <v>0.1842</v>
      </c>
      <c r="BS14" s="45">
        <v>8.7800000000000003E-2</v>
      </c>
      <c r="BT14" s="46">
        <v>0.12759999999999999</v>
      </c>
      <c r="BU14" s="45">
        <v>8.43E-2</v>
      </c>
      <c r="BV14" s="46">
        <v>7.7600000000000002E-2</v>
      </c>
      <c r="BW14" s="45">
        <v>6.08E-2</v>
      </c>
      <c r="BX14" s="46">
        <v>5.4600000000000003E-2</v>
      </c>
      <c r="BY14" s="45">
        <v>7.4700000000000003E-2</v>
      </c>
      <c r="BZ14" s="46">
        <v>6.1400000000000003E-2</v>
      </c>
      <c r="CA14" s="52">
        <v>9.0499999999999997E-2</v>
      </c>
      <c r="CB14" s="53">
        <v>8.1699999999999995E-2</v>
      </c>
      <c r="CE14" s="11">
        <v>2010</v>
      </c>
      <c r="CF14" s="12">
        <f t="shared" si="0"/>
        <v>-728.24893111194842</v>
      </c>
      <c r="CG14" s="13">
        <f t="shared" si="1"/>
        <v>-749.45434077548771</v>
      </c>
      <c r="CH14" s="12">
        <f t="shared" si="2"/>
        <v>-755.01992737206217</v>
      </c>
      <c r="CI14" s="13">
        <f t="shared" si="3"/>
        <v>-558.90168854899332</v>
      </c>
      <c r="CJ14" s="12">
        <f t="shared" si="4"/>
        <v>-930.38320192015431</v>
      </c>
      <c r="CK14" s="13">
        <f t="shared" si="5"/>
        <v>-563.84019330772139</v>
      </c>
      <c r="CL14" s="12">
        <f t="shared" si="6"/>
        <v>-963.55561449374807</v>
      </c>
      <c r="CM14" s="13">
        <f t="shared" si="7"/>
        <v>-870.50051138705908</v>
      </c>
      <c r="CN14" s="12">
        <f t="shared" si="8"/>
        <v>-1000.6902428601452</v>
      </c>
      <c r="CO14" s="13">
        <f t="shared" si="9"/>
        <v>-724.68136476658708</v>
      </c>
      <c r="CP14" s="12">
        <f t="shared" si="10"/>
        <v>-2758.6430202211804</v>
      </c>
      <c r="CQ14" s="13">
        <f t="shared" si="11"/>
        <v>-1457.109332990673</v>
      </c>
      <c r="CR14" s="12">
        <f t="shared" si="12"/>
        <v>-1914.5683951544929</v>
      </c>
      <c r="CS14" s="13">
        <f t="shared" si="13"/>
        <v>-1427.2868333311017</v>
      </c>
      <c r="CT14" s="12">
        <f t="shared" si="14"/>
        <v>-1647.7141431413993</v>
      </c>
      <c r="CU14" s="13">
        <f t="shared" si="15"/>
        <v>-844.64609700097913</v>
      </c>
      <c r="CV14" s="12">
        <f t="shared" si="16"/>
        <v>-1228.2812792671668</v>
      </c>
      <c r="CW14" s="13">
        <f t="shared" si="17"/>
        <v>-800.58449527333573</v>
      </c>
      <c r="CX14" s="12">
        <f t="shared" si="18"/>
        <v>-105.00975411313925</v>
      </c>
      <c r="CY14" s="13">
        <f t="shared" si="19"/>
        <v>-60.82539797422055</v>
      </c>
      <c r="CZ14" s="12">
        <f t="shared" si="20"/>
        <v>-101.35703358947138</v>
      </c>
      <c r="DA14" s="13">
        <f t="shared" si="21"/>
        <v>-52.985473095300854</v>
      </c>
      <c r="DB14" s="12">
        <f t="shared" si="22"/>
        <v>-129.23002526989578</v>
      </c>
      <c r="DC14" s="13">
        <f t="shared" si="23"/>
        <v>-75.333164697866124</v>
      </c>
      <c r="DD14" s="12">
        <f t="shared" si="26"/>
        <v>-12262.701568514804</v>
      </c>
      <c r="DE14" s="14">
        <f t="shared" si="27"/>
        <v>-8186.1488931493259</v>
      </c>
    </row>
    <row r="15" spans="1:109" x14ac:dyDescent="0.2">
      <c r="A15" s="147">
        <v>2011</v>
      </c>
      <c r="B15" s="145">
        <v>-2678.2791370545642</v>
      </c>
      <c r="C15" s="145">
        <v>-1522.1375699573814</v>
      </c>
      <c r="D15" s="145">
        <v>-2880.1663739040437</v>
      </c>
      <c r="E15" s="145">
        <v>-1572.5809159706891</v>
      </c>
      <c r="F15" s="145">
        <v>-2976.1976808205623</v>
      </c>
      <c r="G15" s="145">
        <v>-1496.954550474534</v>
      </c>
      <c r="H15" s="145">
        <v>-2968.3163851478557</v>
      </c>
      <c r="I15" s="145">
        <v>-1602.3109984226007</v>
      </c>
      <c r="J15" s="145">
        <v>-2009.1674821312185</v>
      </c>
      <c r="K15" s="145">
        <v>-1232.6655453895853</v>
      </c>
      <c r="L15" s="145">
        <v>-1684.3506394257197</v>
      </c>
      <c r="M15" s="145">
        <v>-924.09329570086868</v>
      </c>
      <c r="N15" s="145">
        <v>-1555.6782972337628</v>
      </c>
      <c r="O15" s="145">
        <v>-1030.9223601435983</v>
      </c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>
        <f t="shared" si="24"/>
        <v>-16752.155995717731</v>
      </c>
      <c r="AA15" s="145">
        <f t="shared" si="25"/>
        <v>-9381.6652360592579</v>
      </c>
      <c r="AD15" s="11">
        <v>2011</v>
      </c>
      <c r="AE15" s="45">
        <v>5.1700000000000003E-2</v>
      </c>
      <c r="AF15" s="46">
        <v>6.8400000000000002E-2</v>
      </c>
      <c r="AG15" s="45">
        <v>5.2699999999999997E-2</v>
      </c>
      <c r="AH15" s="46">
        <v>5.7299999999999997E-2</v>
      </c>
      <c r="AI15" s="45">
        <v>6.0100000000000001E-2</v>
      </c>
      <c r="AJ15" s="46">
        <v>5.62E-2</v>
      </c>
      <c r="AK15" s="45">
        <v>6.5100000000000005E-2</v>
      </c>
      <c r="AL15" s="46">
        <v>9.0399999999999994E-2</v>
      </c>
      <c r="AM15" s="45">
        <v>6.9800000000000001E-2</v>
      </c>
      <c r="AN15" s="46">
        <v>6.5600000000000006E-2</v>
      </c>
      <c r="AO15" s="45">
        <v>0.1777</v>
      </c>
      <c r="AP15" s="46">
        <v>0.1454</v>
      </c>
      <c r="AQ15" s="45">
        <v>0.1353</v>
      </c>
      <c r="AR15" s="46">
        <v>0.14430000000000001</v>
      </c>
      <c r="AS15" s="45">
        <v>0.11650000000000001</v>
      </c>
      <c r="AT15" s="46">
        <v>8.4699999999999998E-2</v>
      </c>
      <c r="AU15" s="45">
        <v>9.8799999999999999E-2</v>
      </c>
      <c r="AV15" s="46">
        <v>9.06E-2</v>
      </c>
      <c r="AW15" s="45">
        <v>5.3699999999999998E-2</v>
      </c>
      <c r="AX15" s="46">
        <v>5.3999999999999999E-2</v>
      </c>
      <c r="AY15" s="45">
        <v>5.8599999999999999E-2</v>
      </c>
      <c r="AZ15" s="46">
        <v>5.3800000000000001E-2</v>
      </c>
      <c r="BA15" s="52">
        <v>7.1599999999999997E-2</v>
      </c>
      <c r="BB15" s="53">
        <v>7.7899999999999997E-2</v>
      </c>
      <c r="BD15" s="11">
        <v>2011</v>
      </c>
      <c r="BE15" s="45">
        <v>6.9099999999999995E-2</v>
      </c>
      <c r="BF15" s="46">
        <v>7.9699999999999993E-2</v>
      </c>
      <c r="BG15" s="45">
        <v>6.08E-2</v>
      </c>
      <c r="BH15" s="46">
        <v>6.8400000000000002E-2</v>
      </c>
      <c r="BI15" s="45">
        <v>6.6699999999999995E-2</v>
      </c>
      <c r="BJ15" s="46">
        <v>7.3899999999999993E-2</v>
      </c>
      <c r="BK15" s="45">
        <v>8.5900000000000004E-2</v>
      </c>
      <c r="BL15" s="46">
        <v>0.1333</v>
      </c>
      <c r="BM15" s="45">
        <v>6.1800000000000001E-2</v>
      </c>
      <c r="BN15" s="46">
        <v>0.1061</v>
      </c>
      <c r="BO15" s="45">
        <v>0.16539999999999999</v>
      </c>
      <c r="BP15" s="46">
        <v>0.2127</v>
      </c>
      <c r="BQ15" s="45">
        <v>0.12989999999999999</v>
      </c>
      <c r="BR15" s="46">
        <v>0.1842</v>
      </c>
      <c r="BS15" s="45">
        <v>8.7800000000000003E-2</v>
      </c>
      <c r="BT15" s="46">
        <v>0.12759999999999999</v>
      </c>
      <c r="BU15" s="45">
        <v>8.43E-2</v>
      </c>
      <c r="BV15" s="46">
        <v>7.7600000000000002E-2</v>
      </c>
      <c r="BW15" s="45">
        <v>6.08E-2</v>
      </c>
      <c r="BX15" s="46">
        <v>5.4600000000000003E-2</v>
      </c>
      <c r="BY15" s="45">
        <v>7.4700000000000003E-2</v>
      </c>
      <c r="BZ15" s="46">
        <v>6.1400000000000003E-2</v>
      </c>
      <c r="CA15" s="52">
        <v>9.0499999999999997E-2</v>
      </c>
      <c r="CB15" s="53">
        <v>8.1699999999999995E-2</v>
      </c>
      <c r="CE15" s="11">
        <v>2011</v>
      </c>
      <c r="CF15" s="12">
        <f t="shared" si="0"/>
        <v>-66.518602805943658</v>
      </c>
      <c r="CG15" s="13">
        <f t="shared" si="1"/>
        <v>-51.43756650688681</v>
      </c>
      <c r="CH15" s="12">
        <f t="shared" si="2"/>
        <v>-74.462756787250072</v>
      </c>
      <c r="CI15" s="13">
        <f t="shared" si="3"/>
        <v>-47.275281616818496</v>
      </c>
      <c r="CJ15" s="12">
        <f t="shared" si="4"/>
        <v>-88.25804279756872</v>
      </c>
      <c r="CK15" s="13">
        <f t="shared" si="5"/>
        <v>-43.127123230988879</v>
      </c>
      <c r="CL15" s="12">
        <f t="shared" si="6"/>
        <v>-90.009976536318973</v>
      </c>
      <c r="CM15" s="13">
        <f t="shared" si="7"/>
        <v>-69.662800681720498</v>
      </c>
      <c r="CN15" s="12">
        <f t="shared" si="8"/>
        <v>-80.954628860440067</v>
      </c>
      <c r="CO15" s="13">
        <f t="shared" si="9"/>
        <v>-50.410862354523161</v>
      </c>
      <c r="CP15" s="12">
        <f t="shared" si="10"/>
        <v>-158.01492298096474</v>
      </c>
      <c r="CQ15" s="13">
        <f t="shared" si="11"/>
        <v>-79.182842610158275</v>
      </c>
      <c r="CR15" s="12">
        <f t="shared" si="12"/>
        <v>-105.76530938869041</v>
      </c>
      <c r="CS15" s="13">
        <f t="shared" si="13"/>
        <v>-84.486975896839766</v>
      </c>
      <c r="CT15" s="12">
        <f t="shared" si="14"/>
        <v>0</v>
      </c>
      <c r="CU15" s="13">
        <f t="shared" si="15"/>
        <v>0</v>
      </c>
      <c r="CV15" s="12">
        <f t="shared" si="16"/>
        <v>0</v>
      </c>
      <c r="CW15" s="13">
        <f t="shared" si="17"/>
        <v>0</v>
      </c>
      <c r="CX15" s="12">
        <f t="shared" si="18"/>
        <v>0</v>
      </c>
      <c r="CY15" s="13">
        <f t="shared" si="19"/>
        <v>0</v>
      </c>
      <c r="CZ15" s="12">
        <f t="shared" si="20"/>
        <v>0</v>
      </c>
      <c r="DA15" s="13">
        <f t="shared" si="21"/>
        <v>0</v>
      </c>
      <c r="DB15" s="12">
        <f t="shared" si="22"/>
        <v>0</v>
      </c>
      <c r="DC15" s="13">
        <f t="shared" si="23"/>
        <v>0</v>
      </c>
      <c r="DD15" s="12">
        <f t="shared" si="26"/>
        <v>-663.9842401571766</v>
      </c>
      <c r="DE15" s="14">
        <f t="shared" si="27"/>
        <v>-425.5834528979359</v>
      </c>
    </row>
    <row r="16" spans="1:109" x14ac:dyDescent="0.2">
      <c r="A16" s="147">
        <v>2012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>
        <f t="shared" si="24"/>
        <v>0</v>
      </c>
      <c r="AA16" s="145">
        <f t="shared" si="25"/>
        <v>0</v>
      </c>
      <c r="AD16" s="11"/>
      <c r="AE16" s="45"/>
      <c r="AF16" s="46"/>
      <c r="AG16" s="45"/>
      <c r="AH16" s="46"/>
      <c r="AI16" s="45"/>
      <c r="AJ16" s="46"/>
      <c r="AK16" s="45"/>
      <c r="AL16" s="46"/>
      <c r="AM16" s="45"/>
      <c r="AN16" s="46"/>
      <c r="AO16" s="45"/>
      <c r="AP16" s="46"/>
      <c r="AQ16" s="45"/>
      <c r="AR16" s="46"/>
      <c r="AS16" s="45"/>
      <c r="AT16" s="46"/>
      <c r="AU16" s="45"/>
      <c r="AV16" s="46"/>
      <c r="AW16" s="45"/>
      <c r="AX16" s="46"/>
      <c r="AY16" s="45"/>
      <c r="AZ16" s="46"/>
      <c r="BA16" s="52"/>
      <c r="BB16" s="53"/>
      <c r="BD16" s="11"/>
      <c r="BE16" s="45"/>
      <c r="BF16" s="46"/>
      <c r="BG16" s="45"/>
      <c r="BH16" s="46"/>
      <c r="BI16" s="45"/>
      <c r="BJ16" s="46"/>
      <c r="BK16" s="45"/>
      <c r="BL16" s="46"/>
      <c r="BM16" s="45"/>
      <c r="BN16" s="46"/>
      <c r="BO16" s="45"/>
      <c r="BP16" s="46"/>
      <c r="BQ16" s="45"/>
      <c r="BR16" s="46"/>
      <c r="BS16" s="45"/>
      <c r="BT16" s="46"/>
      <c r="BU16" s="45"/>
      <c r="BV16" s="46"/>
      <c r="BW16" s="45"/>
      <c r="BX16" s="46"/>
      <c r="BY16" s="45"/>
      <c r="BZ16" s="46"/>
      <c r="CA16" s="52"/>
      <c r="CB16" s="53"/>
      <c r="CE16" s="11"/>
      <c r="CF16" s="12"/>
      <c r="CG16" s="13"/>
      <c r="CH16" s="12"/>
      <c r="CI16" s="13"/>
      <c r="CJ16" s="12"/>
      <c r="CK16" s="13"/>
      <c r="CL16" s="12"/>
      <c r="CM16" s="13"/>
      <c r="CN16" s="12"/>
      <c r="CO16" s="13"/>
      <c r="CP16" s="12"/>
      <c r="CQ16" s="13"/>
      <c r="CR16" s="12"/>
      <c r="CS16" s="13"/>
      <c r="CT16" s="12"/>
      <c r="CU16" s="13"/>
      <c r="CV16" s="12"/>
      <c r="CW16" s="13"/>
      <c r="CX16" s="12"/>
      <c r="CY16" s="13"/>
      <c r="CZ16" s="12"/>
      <c r="DA16" s="13"/>
      <c r="DB16" s="12"/>
      <c r="DC16" s="13"/>
      <c r="DD16" s="12"/>
      <c r="DE16" s="14"/>
    </row>
    <row r="17" spans="1:109" ht="13.5" thickBot="1" x14ac:dyDescent="0.25">
      <c r="A17" s="146" t="s">
        <v>19</v>
      </c>
      <c r="B17" s="128">
        <f>SUM(B5:B16)</f>
        <v>-1535178.0026546626</v>
      </c>
      <c r="C17" s="143">
        <f t="shared" ref="C17:Y17" si="28">SUM(C5:C16)</f>
        <v>-956661.19351757038</v>
      </c>
      <c r="D17" s="128">
        <f t="shared" si="28"/>
        <v>-1480028.6099428604</v>
      </c>
      <c r="E17" s="143">
        <f t="shared" si="28"/>
        <v>-872745.92658368079</v>
      </c>
      <c r="F17" s="128">
        <f t="shared" si="28"/>
        <v>-1562606.6189998183</v>
      </c>
      <c r="G17" s="143">
        <f t="shared" si="28"/>
        <v>-917046.80925530416</v>
      </c>
      <c r="H17" s="128">
        <f t="shared" si="28"/>
        <v>-1302787.1113549185</v>
      </c>
      <c r="I17" s="143">
        <f t="shared" si="28"/>
        <v>-712194.23926433839</v>
      </c>
      <c r="J17" s="128">
        <f t="shared" si="28"/>
        <v>-1311300.3619661599</v>
      </c>
      <c r="K17" s="143">
        <f t="shared" si="28"/>
        <v>-803506.26694080955</v>
      </c>
      <c r="L17" s="128">
        <f t="shared" si="28"/>
        <v>-1345994.8530293896</v>
      </c>
      <c r="M17" s="143">
        <f t="shared" si="28"/>
        <v>-778335.09913839167</v>
      </c>
      <c r="N17" s="128">
        <f t="shared" si="28"/>
        <v>-1330754.0788289877</v>
      </c>
      <c r="O17" s="143">
        <f t="shared" si="28"/>
        <v>-804172.10813825706</v>
      </c>
      <c r="P17" s="128">
        <f t="shared" si="28"/>
        <v>-1282589.4191023349</v>
      </c>
      <c r="Q17" s="143">
        <f t="shared" si="28"/>
        <v>-736831.63814010134</v>
      </c>
      <c r="R17" s="128">
        <f t="shared" si="28"/>
        <v>-1164428.1610784617</v>
      </c>
      <c r="S17" s="143">
        <f t="shared" si="28"/>
        <v>-734523.21733791113</v>
      </c>
      <c r="T17" s="128">
        <f t="shared" si="28"/>
        <v>-1160566.537772384</v>
      </c>
      <c r="U17" s="143">
        <f t="shared" si="28"/>
        <v>-647784.30665274535</v>
      </c>
      <c r="V17" s="128">
        <f t="shared" si="28"/>
        <v>-992145.55938812438</v>
      </c>
      <c r="W17" s="143">
        <f t="shared" si="28"/>
        <v>-641839.67370401288</v>
      </c>
      <c r="X17" s="128">
        <f t="shared" si="28"/>
        <v>-1477551.0209436708</v>
      </c>
      <c r="Y17" s="143">
        <f t="shared" si="28"/>
        <v>-970630.46110588231</v>
      </c>
      <c r="Z17" s="128">
        <f>SUM(Z5:Z16)</f>
        <v>-15945930.335061774</v>
      </c>
      <c r="AA17" s="144">
        <f>SUM(AA5:AA16)</f>
        <v>-9576270.9397790059</v>
      </c>
      <c r="AD17" s="15" t="s">
        <v>38</v>
      </c>
      <c r="AE17" s="47">
        <f>AVERAGE(AE5:AE15)</f>
        <v>5.170000000000001E-2</v>
      </c>
      <c r="AF17" s="48">
        <f t="shared" ref="AF17:BB17" si="29">AVERAGE(AF5:AF15)</f>
        <v>6.8400000000000002E-2</v>
      </c>
      <c r="AG17" s="47">
        <f t="shared" si="29"/>
        <v>5.2699999999999976E-2</v>
      </c>
      <c r="AH17" s="48">
        <f t="shared" si="29"/>
        <v>5.7300000000000011E-2</v>
      </c>
      <c r="AI17" s="47">
        <f t="shared" si="29"/>
        <v>6.0100000000000001E-2</v>
      </c>
      <c r="AJ17" s="48">
        <f t="shared" si="29"/>
        <v>5.6200000000000021E-2</v>
      </c>
      <c r="AK17" s="47">
        <f t="shared" si="29"/>
        <v>6.5100000000000019E-2</v>
      </c>
      <c r="AL17" s="48">
        <f t="shared" si="29"/>
        <v>9.0400000000000022E-2</v>
      </c>
      <c r="AM17" s="47">
        <f t="shared" si="29"/>
        <v>6.9799999999999987E-2</v>
      </c>
      <c r="AN17" s="48">
        <f t="shared" si="29"/>
        <v>6.5600000000000006E-2</v>
      </c>
      <c r="AO17" s="47">
        <f t="shared" si="29"/>
        <v>0.1777</v>
      </c>
      <c r="AP17" s="48">
        <f t="shared" si="29"/>
        <v>0.1454</v>
      </c>
      <c r="AQ17" s="47">
        <f t="shared" si="29"/>
        <v>0.1353</v>
      </c>
      <c r="AR17" s="48">
        <f t="shared" si="29"/>
        <v>0.14430000000000004</v>
      </c>
      <c r="AS17" s="47">
        <f t="shared" si="29"/>
        <v>0.11650000000000003</v>
      </c>
      <c r="AT17" s="48">
        <f t="shared" si="29"/>
        <v>8.4699999999999998E-2</v>
      </c>
      <c r="AU17" s="47">
        <f t="shared" si="29"/>
        <v>9.8799999999999999E-2</v>
      </c>
      <c r="AV17" s="48">
        <f t="shared" si="29"/>
        <v>9.06E-2</v>
      </c>
      <c r="AW17" s="47">
        <f t="shared" si="29"/>
        <v>5.3699999999999977E-2</v>
      </c>
      <c r="AX17" s="48">
        <f t="shared" si="29"/>
        <v>5.4000000000000006E-2</v>
      </c>
      <c r="AY17" s="47">
        <f t="shared" si="29"/>
        <v>5.8599999999999992E-2</v>
      </c>
      <c r="AZ17" s="48">
        <f t="shared" si="29"/>
        <v>5.3800000000000001E-2</v>
      </c>
      <c r="BA17" s="54">
        <f t="shared" si="29"/>
        <v>7.1599999999999997E-2</v>
      </c>
      <c r="BB17" s="55">
        <f t="shared" si="29"/>
        <v>7.7899999999999983E-2</v>
      </c>
      <c r="BD17" s="15" t="s">
        <v>38</v>
      </c>
      <c r="BE17" s="47">
        <v>5.170000000000001E-2</v>
      </c>
      <c r="BF17" s="48">
        <v>6.8400000000000002E-2</v>
      </c>
      <c r="BG17" s="47">
        <v>5.2699999999999976E-2</v>
      </c>
      <c r="BH17" s="48">
        <v>5.7300000000000011E-2</v>
      </c>
      <c r="BI17" s="47">
        <v>6.0100000000000001E-2</v>
      </c>
      <c r="BJ17" s="48">
        <v>5.6200000000000021E-2</v>
      </c>
      <c r="BK17" s="47">
        <v>6.5100000000000019E-2</v>
      </c>
      <c r="BL17" s="48">
        <v>9.0400000000000022E-2</v>
      </c>
      <c r="BM17" s="47">
        <v>6.9799999999999987E-2</v>
      </c>
      <c r="BN17" s="48">
        <v>6.5600000000000006E-2</v>
      </c>
      <c r="BO17" s="47">
        <v>0.1777</v>
      </c>
      <c r="BP17" s="48">
        <v>0.1454</v>
      </c>
      <c r="BQ17" s="47">
        <v>0.1353</v>
      </c>
      <c r="BR17" s="48">
        <v>0.14430000000000004</v>
      </c>
      <c r="BS17" s="47">
        <v>0.11650000000000003</v>
      </c>
      <c r="BT17" s="48">
        <v>8.4699999999999998E-2</v>
      </c>
      <c r="BU17" s="47">
        <v>9.8799999999999999E-2</v>
      </c>
      <c r="BV17" s="48">
        <v>9.06E-2</v>
      </c>
      <c r="BW17" s="47">
        <v>5.3699999999999977E-2</v>
      </c>
      <c r="BX17" s="48">
        <v>5.4000000000000006E-2</v>
      </c>
      <c r="BY17" s="47">
        <v>5.8599999999999992E-2</v>
      </c>
      <c r="BZ17" s="48">
        <v>5.3800000000000001E-2</v>
      </c>
      <c r="CA17" s="54">
        <v>7.1599999999999997E-2</v>
      </c>
      <c r="CB17" s="55">
        <v>7.7899999999999983E-2</v>
      </c>
      <c r="CE17" s="15" t="s">
        <v>19</v>
      </c>
      <c r="CF17" s="16">
        <f t="shared" ref="CF17:DE17" si="30">SUM(CF5:CF15)</f>
        <v>-41526.020067097503</v>
      </c>
      <c r="CG17" s="17">
        <f t="shared" si="30"/>
        <v>-34887.02120695787</v>
      </c>
      <c r="CH17" s="16">
        <f t="shared" si="30"/>
        <v>-40531.014538690557</v>
      </c>
      <c r="CI17" s="17">
        <f t="shared" si="30"/>
        <v>-26474.284406406845</v>
      </c>
      <c r="CJ17" s="16">
        <f t="shared" si="30"/>
        <v>-48700.828712654991</v>
      </c>
      <c r="CK17" s="17">
        <f t="shared" si="30"/>
        <v>-27130.67788103463</v>
      </c>
      <c r="CL17" s="16">
        <f t="shared" si="30"/>
        <v>-45589.240794041274</v>
      </c>
      <c r="CM17" s="17">
        <f t="shared" si="30"/>
        <v>-35488.055549227218</v>
      </c>
      <c r="CN17" s="16">
        <f t="shared" si="30"/>
        <v>-48992.67315479953</v>
      </c>
      <c r="CO17" s="17">
        <f t="shared" si="30"/>
        <v>-28655.840555299004</v>
      </c>
      <c r="CP17" s="16">
        <f t="shared" si="30"/>
        <v>-128183.29378139421</v>
      </c>
      <c r="CQ17" s="17">
        <f t="shared" si="30"/>
        <v>-61136.755727193886</v>
      </c>
      <c r="CR17" s="16">
        <f t="shared" si="30"/>
        <v>-94698.313694413227</v>
      </c>
      <c r="CS17" s="17">
        <f t="shared" si="30"/>
        <v>-61761.361482006541</v>
      </c>
      <c r="CT17" s="16">
        <f t="shared" si="30"/>
        <v>-80809.557649289927</v>
      </c>
      <c r="CU17" s="17">
        <f t="shared" si="30"/>
        <v>-33939.965617607908</v>
      </c>
      <c r="CV17" s="16">
        <f t="shared" si="30"/>
        <v>-62532.704454532606</v>
      </c>
      <c r="CW17" s="17">
        <f t="shared" si="30"/>
        <v>-36510.454802343884</v>
      </c>
      <c r="CX17" s="16">
        <f t="shared" si="30"/>
        <v>-34222.446551185189</v>
      </c>
      <c r="CY17" s="17">
        <f t="shared" si="30"/>
        <v>-19670.096484289468</v>
      </c>
      <c r="CZ17" s="16">
        <f t="shared" si="30"/>
        <v>-31512.684241329593</v>
      </c>
      <c r="DA17" s="17">
        <f t="shared" si="30"/>
        <v>-19029.469220541698</v>
      </c>
      <c r="DB17" s="16">
        <f t="shared" si="30"/>
        <v>-56094.450901509023</v>
      </c>
      <c r="DC17" s="17">
        <f t="shared" si="30"/>
        <v>-40590.91820315201</v>
      </c>
      <c r="DD17" s="16">
        <f t="shared" si="30"/>
        <v>-713393.22854093765</v>
      </c>
      <c r="DE17" s="18">
        <f t="shared" si="30"/>
        <v>-425274.901136061</v>
      </c>
    </row>
    <row r="18" spans="1:109" ht="13.5" thickBot="1" x14ac:dyDescent="0.25"/>
    <row r="19" spans="1:109" ht="13.5" thickBot="1" x14ac:dyDescent="0.25">
      <c r="A19" s="109" t="s">
        <v>21</v>
      </c>
      <c r="AD19" s="19" t="s">
        <v>37</v>
      </c>
      <c r="BD19" s="19" t="s">
        <v>40</v>
      </c>
      <c r="CE19" s="19" t="s">
        <v>44</v>
      </c>
    </row>
    <row r="20" spans="1:109" x14ac:dyDescent="0.2">
      <c r="A20" s="97"/>
      <c r="B20" s="98" t="s">
        <v>0</v>
      </c>
      <c r="C20" s="99" t="s">
        <v>1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100"/>
      <c r="AD20" s="1"/>
      <c r="AE20" s="56" t="s">
        <v>0</v>
      </c>
      <c r="AF20" s="63" t="s">
        <v>1</v>
      </c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D20" s="1"/>
      <c r="BE20" s="56" t="s">
        <v>0</v>
      </c>
      <c r="BF20" s="63" t="s">
        <v>1</v>
      </c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4"/>
      <c r="CE20" s="1"/>
      <c r="CF20" s="1" t="s">
        <v>0</v>
      </c>
      <c r="CG20" s="2" t="s">
        <v>1</v>
      </c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3"/>
    </row>
    <row r="21" spans="1:109" x14ac:dyDescent="0.2">
      <c r="A21" s="101"/>
      <c r="B21" s="98" t="s">
        <v>2</v>
      </c>
      <c r="C21" s="99"/>
      <c r="D21" s="98" t="s">
        <v>3</v>
      </c>
      <c r="E21" s="99"/>
      <c r="F21" s="98" t="s">
        <v>4</v>
      </c>
      <c r="G21" s="99"/>
      <c r="H21" s="98" t="s">
        <v>5</v>
      </c>
      <c r="I21" s="99"/>
      <c r="J21" s="98" t="s">
        <v>6</v>
      </c>
      <c r="K21" s="99"/>
      <c r="L21" s="98" t="s">
        <v>7</v>
      </c>
      <c r="M21" s="99"/>
      <c r="N21" s="98" t="s">
        <v>8</v>
      </c>
      <c r="O21" s="99"/>
      <c r="P21" s="98" t="s">
        <v>9</v>
      </c>
      <c r="Q21" s="99"/>
      <c r="R21" s="98" t="s">
        <v>10</v>
      </c>
      <c r="S21" s="99"/>
      <c r="T21" s="98" t="s">
        <v>11</v>
      </c>
      <c r="U21" s="99"/>
      <c r="V21" s="98" t="s">
        <v>12</v>
      </c>
      <c r="W21" s="99"/>
      <c r="X21" s="98" t="s">
        <v>13</v>
      </c>
      <c r="Y21" s="99"/>
      <c r="Z21" s="98" t="s">
        <v>14</v>
      </c>
      <c r="AA21" s="102" t="s">
        <v>15</v>
      </c>
      <c r="AD21" s="4"/>
      <c r="AE21" s="11" t="s">
        <v>2</v>
      </c>
      <c r="AF21" s="60"/>
      <c r="AG21" s="11" t="s">
        <v>3</v>
      </c>
      <c r="AH21" s="60"/>
      <c r="AI21" s="11" t="s">
        <v>4</v>
      </c>
      <c r="AJ21" s="60"/>
      <c r="AK21" s="11" t="s">
        <v>5</v>
      </c>
      <c r="AL21" s="60"/>
      <c r="AM21" s="11" t="s">
        <v>6</v>
      </c>
      <c r="AN21" s="60"/>
      <c r="AO21" s="11" t="s">
        <v>7</v>
      </c>
      <c r="AP21" s="60"/>
      <c r="AQ21" s="11" t="s">
        <v>8</v>
      </c>
      <c r="AR21" s="60"/>
      <c r="AS21" s="11" t="s">
        <v>9</v>
      </c>
      <c r="AT21" s="60"/>
      <c r="AU21" s="11" t="s">
        <v>10</v>
      </c>
      <c r="AV21" s="60"/>
      <c r="AW21" s="11" t="s">
        <v>11</v>
      </c>
      <c r="AX21" s="60"/>
      <c r="AY21" s="11" t="s">
        <v>12</v>
      </c>
      <c r="AZ21" s="60"/>
      <c r="BA21" s="61" t="s">
        <v>13</v>
      </c>
      <c r="BB21" s="62"/>
      <c r="BD21" s="4"/>
      <c r="BE21" s="11" t="s">
        <v>2</v>
      </c>
      <c r="BF21" s="60"/>
      <c r="BG21" s="11" t="s">
        <v>3</v>
      </c>
      <c r="BH21" s="60"/>
      <c r="BI21" s="11" t="s">
        <v>4</v>
      </c>
      <c r="BJ21" s="60"/>
      <c r="BK21" s="11" t="s">
        <v>5</v>
      </c>
      <c r="BL21" s="60"/>
      <c r="BM21" s="11" t="s">
        <v>6</v>
      </c>
      <c r="BN21" s="60"/>
      <c r="BO21" s="11" t="s">
        <v>7</v>
      </c>
      <c r="BP21" s="60"/>
      <c r="BQ21" s="11" t="s">
        <v>8</v>
      </c>
      <c r="BR21" s="60"/>
      <c r="BS21" s="11" t="s">
        <v>9</v>
      </c>
      <c r="BT21" s="60"/>
      <c r="BU21" s="11" t="s">
        <v>10</v>
      </c>
      <c r="BV21" s="60"/>
      <c r="BW21" s="11" t="s">
        <v>11</v>
      </c>
      <c r="BX21" s="60"/>
      <c r="BY21" s="11" t="s">
        <v>12</v>
      </c>
      <c r="BZ21" s="60"/>
      <c r="CA21" s="61" t="s">
        <v>13</v>
      </c>
      <c r="CB21" s="62"/>
      <c r="CE21" s="4"/>
      <c r="CF21" s="1" t="s">
        <v>2</v>
      </c>
      <c r="CG21" s="2"/>
      <c r="CH21" s="1" t="s">
        <v>3</v>
      </c>
      <c r="CI21" s="2"/>
      <c r="CJ21" s="1" t="s">
        <v>4</v>
      </c>
      <c r="CK21" s="2"/>
      <c r="CL21" s="1" t="s">
        <v>5</v>
      </c>
      <c r="CM21" s="2"/>
      <c r="CN21" s="1" t="s">
        <v>6</v>
      </c>
      <c r="CO21" s="2"/>
      <c r="CP21" s="1" t="s">
        <v>7</v>
      </c>
      <c r="CQ21" s="2"/>
      <c r="CR21" s="1" t="s">
        <v>8</v>
      </c>
      <c r="CS21" s="2"/>
      <c r="CT21" s="1" t="s">
        <v>9</v>
      </c>
      <c r="CU21" s="2"/>
      <c r="CV21" s="1" t="s">
        <v>10</v>
      </c>
      <c r="CW21" s="2"/>
      <c r="CX21" s="1" t="s">
        <v>11</v>
      </c>
      <c r="CY21" s="2"/>
      <c r="CZ21" s="1" t="s">
        <v>12</v>
      </c>
      <c r="DA21" s="2"/>
      <c r="DB21" s="1" t="s">
        <v>13</v>
      </c>
      <c r="DC21" s="2"/>
      <c r="DD21" s="1" t="s">
        <v>14</v>
      </c>
      <c r="DE21" s="5" t="s">
        <v>15</v>
      </c>
    </row>
    <row r="22" spans="1:109" x14ac:dyDescent="0.2">
      <c r="A22" s="98" t="s">
        <v>16</v>
      </c>
      <c r="B22" s="98" t="s">
        <v>17</v>
      </c>
      <c r="C22" s="103" t="s">
        <v>18</v>
      </c>
      <c r="D22" s="98" t="s">
        <v>17</v>
      </c>
      <c r="E22" s="103" t="s">
        <v>18</v>
      </c>
      <c r="F22" s="98" t="s">
        <v>17</v>
      </c>
      <c r="G22" s="103" t="s">
        <v>18</v>
      </c>
      <c r="H22" s="98" t="s">
        <v>17</v>
      </c>
      <c r="I22" s="103" t="s">
        <v>18</v>
      </c>
      <c r="J22" s="98" t="s">
        <v>17</v>
      </c>
      <c r="K22" s="103" t="s">
        <v>18</v>
      </c>
      <c r="L22" s="98" t="s">
        <v>17</v>
      </c>
      <c r="M22" s="103" t="s">
        <v>18</v>
      </c>
      <c r="N22" s="98" t="s">
        <v>17</v>
      </c>
      <c r="O22" s="103" t="s">
        <v>18</v>
      </c>
      <c r="P22" s="98" t="s">
        <v>17</v>
      </c>
      <c r="Q22" s="103" t="s">
        <v>18</v>
      </c>
      <c r="R22" s="98" t="s">
        <v>17</v>
      </c>
      <c r="S22" s="103" t="s">
        <v>18</v>
      </c>
      <c r="T22" s="98" t="s">
        <v>17</v>
      </c>
      <c r="U22" s="103" t="s">
        <v>18</v>
      </c>
      <c r="V22" s="98" t="s">
        <v>17</v>
      </c>
      <c r="W22" s="103" t="s">
        <v>18</v>
      </c>
      <c r="X22" s="98" t="s">
        <v>17</v>
      </c>
      <c r="Y22" s="103" t="s">
        <v>18</v>
      </c>
      <c r="Z22" s="101"/>
      <c r="AA22" s="104"/>
      <c r="AD22" s="1" t="s">
        <v>16</v>
      </c>
      <c r="AE22" s="1" t="s">
        <v>17</v>
      </c>
      <c r="AF22" s="6" t="s">
        <v>18</v>
      </c>
      <c r="AG22" s="1" t="s">
        <v>17</v>
      </c>
      <c r="AH22" s="6" t="s">
        <v>18</v>
      </c>
      <c r="AI22" s="1" t="s">
        <v>17</v>
      </c>
      <c r="AJ22" s="6" t="s">
        <v>18</v>
      </c>
      <c r="AK22" s="1" t="s">
        <v>17</v>
      </c>
      <c r="AL22" s="6" t="s">
        <v>18</v>
      </c>
      <c r="AM22" s="1" t="s">
        <v>17</v>
      </c>
      <c r="AN22" s="6" t="s">
        <v>18</v>
      </c>
      <c r="AO22" s="1" t="s">
        <v>17</v>
      </c>
      <c r="AP22" s="6" t="s">
        <v>18</v>
      </c>
      <c r="AQ22" s="1" t="s">
        <v>17</v>
      </c>
      <c r="AR22" s="6" t="s">
        <v>18</v>
      </c>
      <c r="AS22" s="1" t="s">
        <v>17</v>
      </c>
      <c r="AT22" s="6" t="s">
        <v>18</v>
      </c>
      <c r="AU22" s="1" t="s">
        <v>17</v>
      </c>
      <c r="AV22" s="6" t="s">
        <v>18</v>
      </c>
      <c r="AW22" s="1" t="s">
        <v>17</v>
      </c>
      <c r="AX22" s="6" t="s">
        <v>18</v>
      </c>
      <c r="AY22" s="1" t="s">
        <v>17</v>
      </c>
      <c r="AZ22" s="6" t="s">
        <v>18</v>
      </c>
      <c r="BA22" s="58" t="s">
        <v>17</v>
      </c>
      <c r="BB22" s="59" t="s">
        <v>18</v>
      </c>
      <c r="BD22" s="1" t="s">
        <v>16</v>
      </c>
      <c r="BE22" s="1" t="s">
        <v>17</v>
      </c>
      <c r="BF22" s="6" t="s">
        <v>18</v>
      </c>
      <c r="BG22" s="1" t="s">
        <v>17</v>
      </c>
      <c r="BH22" s="6" t="s">
        <v>18</v>
      </c>
      <c r="BI22" s="1" t="s">
        <v>17</v>
      </c>
      <c r="BJ22" s="6" t="s">
        <v>18</v>
      </c>
      <c r="BK22" s="1" t="s">
        <v>17</v>
      </c>
      <c r="BL22" s="6" t="s">
        <v>18</v>
      </c>
      <c r="BM22" s="1" t="s">
        <v>17</v>
      </c>
      <c r="BN22" s="6" t="s">
        <v>18</v>
      </c>
      <c r="BO22" s="1" t="s">
        <v>17</v>
      </c>
      <c r="BP22" s="6" t="s">
        <v>18</v>
      </c>
      <c r="BQ22" s="1" t="s">
        <v>17</v>
      </c>
      <c r="BR22" s="6" t="s">
        <v>18</v>
      </c>
      <c r="BS22" s="1" t="s">
        <v>17</v>
      </c>
      <c r="BT22" s="6" t="s">
        <v>18</v>
      </c>
      <c r="BU22" s="1" t="s">
        <v>17</v>
      </c>
      <c r="BV22" s="6" t="s">
        <v>18</v>
      </c>
      <c r="BW22" s="1" t="s">
        <v>17</v>
      </c>
      <c r="BX22" s="6" t="s">
        <v>18</v>
      </c>
      <c r="BY22" s="1" t="s">
        <v>17</v>
      </c>
      <c r="BZ22" s="6" t="s">
        <v>18</v>
      </c>
      <c r="CA22" s="58" t="s">
        <v>17</v>
      </c>
      <c r="CB22" s="59" t="s">
        <v>18</v>
      </c>
      <c r="CE22" s="1" t="s">
        <v>16</v>
      </c>
      <c r="CF22" s="1" t="s">
        <v>17</v>
      </c>
      <c r="CG22" s="6" t="s">
        <v>18</v>
      </c>
      <c r="CH22" s="1" t="s">
        <v>17</v>
      </c>
      <c r="CI22" s="6" t="s">
        <v>18</v>
      </c>
      <c r="CJ22" s="1" t="s">
        <v>17</v>
      </c>
      <c r="CK22" s="6" t="s">
        <v>18</v>
      </c>
      <c r="CL22" s="1" t="s">
        <v>17</v>
      </c>
      <c r="CM22" s="6" t="s">
        <v>18</v>
      </c>
      <c r="CN22" s="1" t="s">
        <v>17</v>
      </c>
      <c r="CO22" s="6" t="s">
        <v>18</v>
      </c>
      <c r="CP22" s="1" t="s">
        <v>17</v>
      </c>
      <c r="CQ22" s="6" t="s">
        <v>18</v>
      </c>
      <c r="CR22" s="1" t="s">
        <v>17</v>
      </c>
      <c r="CS22" s="6" t="s">
        <v>18</v>
      </c>
      <c r="CT22" s="1" t="s">
        <v>17</v>
      </c>
      <c r="CU22" s="6" t="s">
        <v>18</v>
      </c>
      <c r="CV22" s="1" t="s">
        <v>17</v>
      </c>
      <c r="CW22" s="6" t="s">
        <v>18</v>
      </c>
      <c r="CX22" s="1" t="s">
        <v>17</v>
      </c>
      <c r="CY22" s="6" t="s">
        <v>18</v>
      </c>
      <c r="CZ22" s="1" t="s">
        <v>17</v>
      </c>
      <c r="DA22" s="6" t="s">
        <v>18</v>
      </c>
      <c r="DB22" s="1" t="s">
        <v>17</v>
      </c>
      <c r="DC22" s="6" t="s">
        <v>18</v>
      </c>
      <c r="DD22" s="4"/>
      <c r="DE22" s="7"/>
    </row>
    <row r="23" spans="1:109" x14ac:dyDescent="0.2">
      <c r="A23" s="149">
        <v>2001</v>
      </c>
      <c r="B23" s="120">
        <f t="shared" ref="B23:B33" si="31">SUM(CF5,CF23)</f>
        <v>0</v>
      </c>
      <c r="C23" s="105">
        <f t="shared" ref="C23:C33" si="32">SUM(CG5,CG23)</f>
        <v>0</v>
      </c>
      <c r="D23" s="105">
        <f t="shared" ref="D23:D33" si="33">SUM(CH5,CH23)</f>
        <v>0</v>
      </c>
      <c r="E23" s="105">
        <f t="shared" ref="E23:E33" si="34">SUM(CI5,CI23)</f>
        <v>0</v>
      </c>
      <c r="F23" s="105">
        <f t="shared" ref="F23:F33" si="35">SUM(CJ5,CJ23)</f>
        <v>0</v>
      </c>
      <c r="G23" s="105">
        <f t="shared" ref="G23:G33" si="36">SUM(CK5,CK23)</f>
        <v>0</v>
      </c>
      <c r="H23" s="105">
        <f t="shared" ref="H23:H33" si="37">SUM(CL5,CL23)</f>
        <v>0</v>
      </c>
      <c r="I23" s="105">
        <f t="shared" ref="I23:I33" si="38">SUM(CM5,CM23)</f>
        <v>0</v>
      </c>
      <c r="J23" s="105">
        <f t="shared" ref="J23:J33" si="39">SUM(CN5,CN23)</f>
        <v>0</v>
      </c>
      <c r="K23" s="105">
        <f t="shared" ref="K23:K33" si="40">SUM(CO5,CO23)</f>
        <v>0</v>
      </c>
      <c r="L23" s="105">
        <f t="shared" ref="L23:L33" si="41">SUM(CP5,CP23)</f>
        <v>0</v>
      </c>
      <c r="M23" s="105">
        <f t="shared" ref="M23:M33" si="42">SUM(CQ5,CQ23)</f>
        <v>0</v>
      </c>
      <c r="N23" s="105">
        <f t="shared" ref="N23:N33" si="43">SUM(CR5,CR23)</f>
        <v>0</v>
      </c>
      <c r="O23" s="105">
        <f t="shared" ref="O23:O33" si="44">SUM(CS5,CS23)</f>
        <v>0</v>
      </c>
      <c r="P23" s="105">
        <f t="shared" ref="P23:P33" si="45">SUM(CT5,CT23)</f>
        <v>0</v>
      </c>
      <c r="Q23" s="105">
        <f t="shared" ref="Q23:Q33" si="46">SUM(CU5,CU23)</f>
        <v>0</v>
      </c>
      <c r="R23" s="105">
        <f t="shared" ref="R23:R33" si="47">SUM(CV5,CV23)</f>
        <v>0</v>
      </c>
      <c r="S23" s="105">
        <f t="shared" ref="S23:S33" si="48">SUM(CW5,CW23)</f>
        <v>0</v>
      </c>
      <c r="T23" s="105">
        <f t="shared" ref="T23:T33" si="49">SUM(CX5,CX23)</f>
        <v>0</v>
      </c>
      <c r="U23" s="105">
        <f t="shared" ref="U23:U33" si="50">SUM(CY5,CY23)</f>
        <v>0</v>
      </c>
      <c r="V23" s="105">
        <f t="shared" ref="V23:V33" si="51">SUM(CZ5,CZ23)</f>
        <v>0</v>
      </c>
      <c r="W23" s="105">
        <f t="shared" ref="W23:W33" si="52">SUM(DA5,DA23)</f>
        <v>0</v>
      </c>
      <c r="X23" s="105">
        <f t="shared" ref="X23:X33" si="53">SUM(DB5,DB23)</f>
        <v>-41521.624673917322</v>
      </c>
      <c r="Y23" s="105">
        <f t="shared" ref="Y23:Y33" si="54">SUM(DC5,DC23)</f>
        <v>-28209.475357267635</v>
      </c>
      <c r="Z23" s="105">
        <f>SUM(B23,D23,F23,H23,J23,L23,N23,P23,R23,T23,V23,X23)</f>
        <v>-41521.624673917322</v>
      </c>
      <c r="AA23" s="106">
        <f>SUM(C23,E23,G23,I23,K23,M23,O23,Q23,S23,U23,W23,Y23)</f>
        <v>-28209.475357267635</v>
      </c>
      <c r="AD23" s="1">
        <v>2001</v>
      </c>
      <c r="AE23" s="43">
        <v>2.5600000000000001E-2</v>
      </c>
      <c r="AF23" s="44">
        <v>2.5600000000000001E-2</v>
      </c>
      <c r="AG23" s="43">
        <v>2.5600000000000001E-2</v>
      </c>
      <c r="AH23" s="44">
        <v>2.5600000000000001E-2</v>
      </c>
      <c r="AI23" s="43">
        <v>2.5600000000000001E-2</v>
      </c>
      <c r="AJ23" s="44">
        <v>2.5600000000000001E-2</v>
      </c>
      <c r="AK23" s="43">
        <v>2.5600000000000001E-2</v>
      </c>
      <c r="AL23" s="44">
        <v>2.5600000000000001E-2</v>
      </c>
      <c r="AM23" s="43">
        <v>2.5600000000000001E-2</v>
      </c>
      <c r="AN23" s="44">
        <v>2.5600000000000001E-2</v>
      </c>
      <c r="AO23" s="43">
        <v>2.5600000000000001E-2</v>
      </c>
      <c r="AP23" s="44">
        <v>2.5600000000000001E-2</v>
      </c>
      <c r="AQ23" s="43">
        <v>2.5600000000000001E-2</v>
      </c>
      <c r="AR23" s="44">
        <v>2.5600000000000001E-2</v>
      </c>
      <c r="AS23" s="43">
        <v>2.5600000000000001E-2</v>
      </c>
      <c r="AT23" s="44">
        <v>2.5600000000000001E-2</v>
      </c>
      <c r="AU23" s="43">
        <v>2.5600000000000001E-2</v>
      </c>
      <c r="AV23" s="44">
        <v>2.5600000000000001E-2</v>
      </c>
      <c r="AW23" s="43">
        <v>2.5600000000000001E-2</v>
      </c>
      <c r="AX23" s="44">
        <v>2.5600000000000001E-2</v>
      </c>
      <c r="AY23" s="43">
        <v>2.5600000000000001E-2</v>
      </c>
      <c r="AZ23" s="44">
        <v>2.5600000000000001E-2</v>
      </c>
      <c r="BA23" s="50">
        <v>2.5600000000000001E-2</v>
      </c>
      <c r="BB23" s="51">
        <v>2.5600000000000001E-2</v>
      </c>
      <c r="BD23" s="1">
        <v>2001</v>
      </c>
      <c r="BE23" s="43">
        <v>3.7900000000000003E-2</v>
      </c>
      <c r="BF23" s="44">
        <v>3.3500000000000002E-2</v>
      </c>
      <c r="BG23" s="43">
        <v>3.7900000000000003E-2</v>
      </c>
      <c r="BH23" s="44">
        <v>3.3500000000000002E-2</v>
      </c>
      <c r="BI23" s="43">
        <v>3.7900000000000003E-2</v>
      </c>
      <c r="BJ23" s="44">
        <v>3.3500000000000002E-2</v>
      </c>
      <c r="BK23" s="43">
        <v>3.7900000000000003E-2</v>
      </c>
      <c r="BL23" s="44">
        <v>3.3500000000000002E-2</v>
      </c>
      <c r="BM23" s="43">
        <v>3.7900000000000003E-2</v>
      </c>
      <c r="BN23" s="44">
        <v>3.3500000000000002E-2</v>
      </c>
      <c r="BO23" s="43">
        <v>3.7900000000000003E-2</v>
      </c>
      <c r="BP23" s="44">
        <v>3.3500000000000002E-2</v>
      </c>
      <c r="BQ23" s="43">
        <v>3.7900000000000003E-2</v>
      </c>
      <c r="BR23" s="44">
        <v>3.3500000000000002E-2</v>
      </c>
      <c r="BS23" s="43">
        <v>3.7900000000000003E-2</v>
      </c>
      <c r="BT23" s="44">
        <v>3.3500000000000002E-2</v>
      </c>
      <c r="BU23" s="43">
        <v>3.7900000000000003E-2</v>
      </c>
      <c r="BV23" s="44">
        <v>3.3500000000000002E-2</v>
      </c>
      <c r="BW23" s="43">
        <v>3.7900000000000003E-2</v>
      </c>
      <c r="BX23" s="44">
        <v>3.3500000000000002E-2</v>
      </c>
      <c r="BY23" s="43">
        <v>3.7900000000000003E-2</v>
      </c>
      <c r="BZ23" s="44">
        <v>3.3500000000000002E-2</v>
      </c>
      <c r="CA23" s="67">
        <v>3.7900000000000003E-2</v>
      </c>
      <c r="CB23" s="68">
        <v>3.3500000000000002E-2</v>
      </c>
      <c r="CE23" s="1">
        <v>2001</v>
      </c>
      <c r="CF23" s="8">
        <f t="shared" ref="CF23:CF33" si="55">B94*BE5</f>
        <v>0</v>
      </c>
      <c r="CG23" s="9">
        <f t="shared" ref="CG23:CG33" si="56">C94*BF5</f>
        <v>0</v>
      </c>
      <c r="CH23" s="8">
        <f t="shared" ref="CH23:CH33" si="57">D94*BG5</f>
        <v>0</v>
      </c>
      <c r="CI23" s="9">
        <f t="shared" ref="CI23:CI33" si="58">E94*BH5</f>
        <v>0</v>
      </c>
      <c r="CJ23" s="8">
        <f t="shared" ref="CJ23:CJ33" si="59">F94*BI5</f>
        <v>0</v>
      </c>
      <c r="CK23" s="9">
        <f t="shared" ref="CK23:CK33" si="60">G94*BJ5</f>
        <v>0</v>
      </c>
      <c r="CL23" s="8">
        <f t="shared" ref="CL23:CL33" si="61">H94*BK5</f>
        <v>0</v>
      </c>
      <c r="CM23" s="9">
        <f t="shared" ref="CM23:CM33" si="62">I94*BL5</f>
        <v>0</v>
      </c>
      <c r="CN23" s="8">
        <f t="shared" ref="CN23:CN33" si="63">J94*BM5</f>
        <v>0</v>
      </c>
      <c r="CO23" s="9">
        <f t="shared" ref="CO23:CO33" si="64">K94*BN5</f>
        <v>0</v>
      </c>
      <c r="CP23" s="8">
        <f t="shared" ref="CP23:CP33" si="65">L94*BO5</f>
        <v>0</v>
      </c>
      <c r="CQ23" s="9">
        <f t="shared" ref="CQ23:CQ33" si="66">M94*BP5</f>
        <v>0</v>
      </c>
      <c r="CR23" s="8">
        <f t="shared" ref="CR23:CR33" si="67">N94*BQ5</f>
        <v>0</v>
      </c>
      <c r="CS23" s="9">
        <f t="shared" ref="CS23:CS33" si="68">O94*BR5</f>
        <v>0</v>
      </c>
      <c r="CT23" s="8">
        <f t="shared" ref="CT23:CT33" si="69">P94*BS5</f>
        <v>0</v>
      </c>
      <c r="CU23" s="9">
        <f t="shared" ref="CU23:CU33" si="70">Q94*BT5</f>
        <v>0</v>
      </c>
      <c r="CV23" s="8">
        <f t="shared" ref="CV23:CV33" si="71">R94*BU5</f>
        <v>0</v>
      </c>
      <c r="CW23" s="9">
        <f t="shared" ref="CW23:CW33" si="72">S94*BV5</f>
        <v>0</v>
      </c>
      <c r="CX23" s="8">
        <f t="shared" ref="CX23:CX33" si="73">T94*BW5</f>
        <v>0</v>
      </c>
      <c r="CY23" s="9">
        <f t="shared" ref="CY23:CY33" si="74">U94*BX5</f>
        <v>0</v>
      </c>
      <c r="CZ23" s="8">
        <f t="shared" ref="CZ23:CZ33" si="75">V94*BY5</f>
        <v>0</v>
      </c>
      <c r="DA23" s="9">
        <f t="shared" ref="DA23:DA33" si="76">W94*BZ5</f>
        <v>0</v>
      </c>
      <c r="DB23" s="8">
        <f t="shared" ref="DB23:DB33" si="77">X94*CA5</f>
        <v>-22284.27101206232</v>
      </c>
      <c r="DC23" s="9">
        <f t="shared" ref="DC23:DC33" si="78">Y94*CB5</f>
        <v>-13806.741178535032</v>
      </c>
      <c r="DD23" s="8">
        <f t="shared" ref="DD23:DD33" si="79">SUM(CF23,CH23,CJ23,CL23,CN23,CP23,CR23,CT23,CV23,CX23,CZ23,DB23)</f>
        <v>-22284.27101206232</v>
      </c>
      <c r="DE23" s="10">
        <f t="shared" ref="DE23:DE33" si="80">SUM(CG23,CI23,CK23,CM23,CO23,CQ23,CS23,CU23,CW23,CY23,DA23,DC23)</f>
        <v>-13806.741178535032</v>
      </c>
    </row>
    <row r="24" spans="1:109" x14ac:dyDescent="0.2">
      <c r="A24" s="149">
        <v>2002</v>
      </c>
      <c r="B24" s="120">
        <f>SUM(CF6,CF24)</f>
        <v>-32900.891233777817</v>
      </c>
      <c r="C24" s="105">
        <f t="shared" si="32"/>
        <v>-24735.030310229777</v>
      </c>
      <c r="D24" s="105">
        <f t="shared" si="33"/>
        <v>-29919.902323879869</v>
      </c>
      <c r="E24" s="105">
        <f t="shared" si="34"/>
        <v>-19190.573809566824</v>
      </c>
      <c r="F24" s="105">
        <f t="shared" si="35"/>
        <v>-35368.34725785035</v>
      </c>
      <c r="G24" s="105">
        <f t="shared" si="36"/>
        <v>-22049.089449108396</v>
      </c>
      <c r="H24" s="105">
        <f t="shared" si="37"/>
        <v>-33709.242302858474</v>
      </c>
      <c r="I24" s="105">
        <f t="shared" si="38"/>
        <v>-26967.628982516871</v>
      </c>
      <c r="J24" s="105">
        <f t="shared" si="39"/>
        <v>-30727.947712661611</v>
      </c>
      <c r="K24" s="105">
        <f t="shared" si="40"/>
        <v>-23237.502845620373</v>
      </c>
      <c r="L24" s="105">
        <f t="shared" si="41"/>
        <v>-78589.908685331844</v>
      </c>
      <c r="M24" s="105">
        <f t="shared" si="42"/>
        <v>-49115.922863242318</v>
      </c>
      <c r="N24" s="105">
        <f t="shared" si="43"/>
        <v>-61440.918989857732</v>
      </c>
      <c r="O24" s="105">
        <f t="shared" si="44"/>
        <v>-45249.536792440005</v>
      </c>
      <c r="P24" s="105">
        <f t="shared" si="45"/>
        <v>-49298.622182850959</v>
      </c>
      <c r="Q24" s="105">
        <f t="shared" si="46"/>
        <v>-27535.061142822815</v>
      </c>
      <c r="R24" s="105">
        <f t="shared" si="47"/>
        <v>-39039.086413765101</v>
      </c>
      <c r="S24" s="105">
        <f t="shared" si="48"/>
        <v>-23654.041506349724</v>
      </c>
      <c r="T24" s="105">
        <f t="shared" si="49"/>
        <v>-25787.407872930959</v>
      </c>
      <c r="U24" s="105">
        <f t="shared" si="50"/>
        <v>-13111.151632668516</v>
      </c>
      <c r="V24" s="105">
        <f t="shared" si="51"/>
        <v>-25492.778137500725</v>
      </c>
      <c r="W24" s="105">
        <f t="shared" si="52"/>
        <v>-13866.783209628438</v>
      </c>
      <c r="X24" s="105">
        <f t="shared" si="53"/>
        <v>-28970.886893825766</v>
      </c>
      <c r="Y24" s="105">
        <f t="shared" si="54"/>
        <v>-19346.340416583371</v>
      </c>
      <c r="Z24" s="105">
        <f t="shared" ref="Z24:Z34" si="81">SUM(B24,D24,F24,H24,J24,L24,N24,P24,R24,T24,V24,X24)</f>
        <v>-471245.94000709127</v>
      </c>
      <c r="AA24" s="106">
        <f t="shared" ref="AA24:AA34" si="82">SUM(C24,E24,G24,I24,K24,M24,O24,Q24,S24,U24,W24,Y24)</f>
        <v>-308058.66296077741</v>
      </c>
      <c r="AD24" s="11">
        <v>2002</v>
      </c>
      <c r="AE24" s="45">
        <v>2.5600000000000001E-2</v>
      </c>
      <c r="AF24" s="46">
        <v>2.5600000000000001E-2</v>
      </c>
      <c r="AG24" s="45">
        <v>2.5600000000000001E-2</v>
      </c>
      <c r="AH24" s="46">
        <v>2.5600000000000001E-2</v>
      </c>
      <c r="AI24" s="45">
        <v>2.5600000000000001E-2</v>
      </c>
      <c r="AJ24" s="46">
        <v>2.5600000000000001E-2</v>
      </c>
      <c r="AK24" s="45">
        <v>2.5600000000000001E-2</v>
      </c>
      <c r="AL24" s="46">
        <v>2.5600000000000001E-2</v>
      </c>
      <c r="AM24" s="45">
        <v>2.5600000000000001E-2</v>
      </c>
      <c r="AN24" s="46">
        <v>2.5600000000000001E-2</v>
      </c>
      <c r="AO24" s="45">
        <v>2.5600000000000001E-2</v>
      </c>
      <c r="AP24" s="46">
        <v>2.5600000000000001E-2</v>
      </c>
      <c r="AQ24" s="45">
        <v>2.5600000000000001E-2</v>
      </c>
      <c r="AR24" s="46">
        <v>2.5600000000000001E-2</v>
      </c>
      <c r="AS24" s="45">
        <v>2.5600000000000001E-2</v>
      </c>
      <c r="AT24" s="46">
        <v>2.5600000000000001E-2</v>
      </c>
      <c r="AU24" s="45">
        <v>2.5600000000000001E-2</v>
      </c>
      <c r="AV24" s="46">
        <v>2.5600000000000001E-2</v>
      </c>
      <c r="AW24" s="45">
        <v>2.5600000000000001E-2</v>
      </c>
      <c r="AX24" s="46">
        <v>2.5600000000000001E-2</v>
      </c>
      <c r="AY24" s="45">
        <v>2.5600000000000001E-2</v>
      </c>
      <c r="AZ24" s="46">
        <v>2.5600000000000001E-2</v>
      </c>
      <c r="BA24" s="52">
        <v>2.5600000000000001E-2</v>
      </c>
      <c r="BB24" s="53">
        <v>2.5600000000000001E-2</v>
      </c>
      <c r="BD24" s="11">
        <v>2002</v>
      </c>
      <c r="BE24" s="43">
        <v>3.7900000000000003E-2</v>
      </c>
      <c r="BF24" s="44">
        <v>3.3500000000000002E-2</v>
      </c>
      <c r="BG24" s="43">
        <v>3.7900000000000003E-2</v>
      </c>
      <c r="BH24" s="44">
        <v>3.3500000000000002E-2</v>
      </c>
      <c r="BI24" s="43">
        <v>3.7900000000000003E-2</v>
      </c>
      <c r="BJ24" s="44">
        <v>3.3500000000000002E-2</v>
      </c>
      <c r="BK24" s="43">
        <v>3.7900000000000003E-2</v>
      </c>
      <c r="BL24" s="44">
        <v>3.3500000000000002E-2</v>
      </c>
      <c r="BM24" s="43">
        <v>3.7900000000000003E-2</v>
      </c>
      <c r="BN24" s="44">
        <v>3.3500000000000002E-2</v>
      </c>
      <c r="BO24" s="43">
        <v>3.7900000000000003E-2</v>
      </c>
      <c r="BP24" s="44">
        <v>3.3500000000000002E-2</v>
      </c>
      <c r="BQ24" s="43">
        <v>3.7900000000000003E-2</v>
      </c>
      <c r="BR24" s="44">
        <v>3.3500000000000002E-2</v>
      </c>
      <c r="BS24" s="43">
        <v>3.7900000000000003E-2</v>
      </c>
      <c r="BT24" s="44">
        <v>3.3500000000000002E-2</v>
      </c>
      <c r="BU24" s="43">
        <v>3.7900000000000003E-2</v>
      </c>
      <c r="BV24" s="44">
        <v>3.3500000000000002E-2</v>
      </c>
      <c r="BW24" s="43">
        <v>3.7900000000000003E-2</v>
      </c>
      <c r="BX24" s="44">
        <v>3.3500000000000002E-2</v>
      </c>
      <c r="BY24" s="43">
        <v>3.7900000000000003E-2</v>
      </c>
      <c r="BZ24" s="44">
        <v>3.3500000000000002E-2</v>
      </c>
      <c r="CA24" s="50">
        <v>3.7900000000000003E-2</v>
      </c>
      <c r="CB24" s="51">
        <v>3.3500000000000002E-2</v>
      </c>
      <c r="CE24" s="11">
        <v>2002</v>
      </c>
      <c r="CF24" s="12">
        <f t="shared" si="55"/>
        <v>-18101.008175716514</v>
      </c>
      <c r="CG24" s="13">
        <f t="shared" si="56"/>
        <v>-12648.701386297113</v>
      </c>
      <c r="CH24" s="12">
        <f t="shared" si="57"/>
        <v>-15492.597289747089</v>
      </c>
      <c r="CI24" s="13">
        <f t="shared" si="58"/>
        <v>-10020.12846792946</v>
      </c>
      <c r="CJ24" s="12">
        <f t="shared" si="59"/>
        <v>-17905.715098986504</v>
      </c>
      <c r="CK24" s="13">
        <f t="shared" si="60"/>
        <v>-12075.0594640246</v>
      </c>
      <c r="CL24" s="12">
        <f t="shared" si="61"/>
        <v>-18121.654167188291</v>
      </c>
      <c r="CM24" s="13">
        <f t="shared" si="62"/>
        <v>-14951.190960158347</v>
      </c>
      <c r="CN24" s="12">
        <f t="shared" si="63"/>
        <v>-13613.908122781737</v>
      </c>
      <c r="CO24" s="13">
        <f t="shared" si="64"/>
        <v>-13608.295642635288</v>
      </c>
      <c r="CP24" s="12">
        <f t="shared" si="65"/>
        <v>-35714.918442783797</v>
      </c>
      <c r="CQ24" s="13">
        <f t="shared" si="66"/>
        <v>-27747.243103874534</v>
      </c>
      <c r="CR24" s="12">
        <f t="shared" si="67"/>
        <v>-29713.919650240321</v>
      </c>
      <c r="CS24" s="13">
        <f t="shared" si="68"/>
        <v>-24794.264502102193</v>
      </c>
      <c r="CT24" s="12">
        <f t="shared" si="69"/>
        <v>-20614.139794129573</v>
      </c>
      <c r="CU24" s="13">
        <f t="shared" si="70"/>
        <v>-16101.502431387424</v>
      </c>
      <c r="CV24" s="12">
        <f t="shared" si="71"/>
        <v>-17301.382075225203</v>
      </c>
      <c r="CW24" s="13">
        <f t="shared" si="72"/>
        <v>-10349.494224401566</v>
      </c>
      <c r="CX24" s="12">
        <f t="shared" si="73"/>
        <v>-13124.929362045079</v>
      </c>
      <c r="CY24" s="13">
        <f t="shared" si="74"/>
        <v>-6149.5067603331472</v>
      </c>
      <c r="CZ24" s="12">
        <f t="shared" si="75"/>
        <v>-14151.777916538031</v>
      </c>
      <c r="DA24" s="13">
        <f t="shared" si="76"/>
        <v>-7241.0467671812567</v>
      </c>
      <c r="DB24" s="12">
        <f t="shared" si="77"/>
        <v>-16110.964047341655</v>
      </c>
      <c r="DC24" s="13">
        <f t="shared" si="78"/>
        <v>-9719.7820501904116</v>
      </c>
      <c r="DD24" s="12">
        <f t="shared" si="79"/>
        <v>-229966.91414272384</v>
      </c>
      <c r="DE24" s="14">
        <f t="shared" si="80"/>
        <v>-165406.21576051533</v>
      </c>
    </row>
    <row r="25" spans="1:109" x14ac:dyDescent="0.2">
      <c r="A25" s="149">
        <v>2003</v>
      </c>
      <c r="B25" s="120">
        <f t="shared" si="31"/>
        <v>-23097.057173222114</v>
      </c>
      <c r="C25" s="105">
        <f t="shared" si="32"/>
        <v>-17466.849964560119</v>
      </c>
      <c r="D25" s="105">
        <f t="shared" si="33"/>
        <v>-21205.083686198574</v>
      </c>
      <c r="E25" s="105">
        <f t="shared" si="34"/>
        <v>-13734.157710267675</v>
      </c>
      <c r="F25" s="105">
        <f t="shared" si="35"/>
        <v>-24443.750757082653</v>
      </c>
      <c r="G25" s="105">
        <f t="shared" si="36"/>
        <v>-15316.105356909713</v>
      </c>
      <c r="H25" s="105">
        <f t="shared" si="37"/>
        <v>-24047.980157218677</v>
      </c>
      <c r="I25" s="105">
        <f t="shared" si="38"/>
        <v>-19231.363507950031</v>
      </c>
      <c r="J25" s="105">
        <f t="shared" si="39"/>
        <v>-21568.289635268724</v>
      </c>
      <c r="K25" s="105">
        <f t="shared" si="40"/>
        <v>-16825.988479150605</v>
      </c>
      <c r="L25" s="105">
        <f t="shared" si="41"/>
        <v>-56921.237085476634</v>
      </c>
      <c r="M25" s="105">
        <f t="shared" si="42"/>
        <v>-35212.011299042395</v>
      </c>
      <c r="N25" s="105">
        <f t="shared" si="43"/>
        <v>-45451.990007716027</v>
      </c>
      <c r="O25" s="105">
        <f t="shared" si="44"/>
        <v>-33231.38673212639</v>
      </c>
      <c r="P25" s="105">
        <f t="shared" si="45"/>
        <v>-33775.604882734668</v>
      </c>
      <c r="Q25" s="105">
        <f t="shared" si="46"/>
        <v>-20901.558592814748</v>
      </c>
      <c r="R25" s="105">
        <f t="shared" si="47"/>
        <v>-28458.149635058384</v>
      </c>
      <c r="S25" s="105">
        <f t="shared" si="48"/>
        <v>-15637.872419762136</v>
      </c>
      <c r="T25" s="105">
        <f t="shared" si="49"/>
        <v>-17332.412905503148</v>
      </c>
      <c r="U25" s="105">
        <f t="shared" si="50"/>
        <v>-8800.9325028651438</v>
      </c>
      <c r="V25" s="105">
        <f t="shared" si="51"/>
        <v>-16507.378250081896</v>
      </c>
      <c r="W25" s="105">
        <f t="shared" si="52"/>
        <v>-9877.8019456179245</v>
      </c>
      <c r="X25" s="105">
        <f t="shared" si="53"/>
        <v>-20087.291136149226</v>
      </c>
      <c r="Y25" s="105">
        <f t="shared" si="54"/>
        <v>-12015.031688596584</v>
      </c>
      <c r="Z25" s="105">
        <f t="shared" si="81"/>
        <v>-332896.22531171067</v>
      </c>
      <c r="AA25" s="106">
        <f t="shared" si="82"/>
        <v>-218251.06019966348</v>
      </c>
      <c r="AD25" s="11">
        <v>2003</v>
      </c>
      <c r="AE25" s="45">
        <v>2.5600000000000001E-2</v>
      </c>
      <c r="AF25" s="46">
        <v>2.5600000000000001E-2</v>
      </c>
      <c r="AG25" s="45">
        <v>2.5600000000000001E-2</v>
      </c>
      <c r="AH25" s="46">
        <v>2.5600000000000001E-2</v>
      </c>
      <c r="AI25" s="45">
        <v>2.5600000000000001E-2</v>
      </c>
      <c r="AJ25" s="46">
        <v>2.5600000000000001E-2</v>
      </c>
      <c r="AK25" s="45">
        <v>2.5600000000000001E-2</v>
      </c>
      <c r="AL25" s="46">
        <v>2.5600000000000001E-2</v>
      </c>
      <c r="AM25" s="45">
        <v>2.5600000000000001E-2</v>
      </c>
      <c r="AN25" s="46">
        <v>2.5600000000000001E-2</v>
      </c>
      <c r="AO25" s="45">
        <v>2.5600000000000001E-2</v>
      </c>
      <c r="AP25" s="46">
        <v>2.5600000000000001E-2</v>
      </c>
      <c r="AQ25" s="45">
        <v>2.5600000000000001E-2</v>
      </c>
      <c r="AR25" s="46">
        <v>2.5600000000000001E-2</v>
      </c>
      <c r="AS25" s="45">
        <v>2.5600000000000001E-2</v>
      </c>
      <c r="AT25" s="46">
        <v>2.5600000000000001E-2</v>
      </c>
      <c r="AU25" s="45">
        <v>2.5600000000000001E-2</v>
      </c>
      <c r="AV25" s="46">
        <v>2.5600000000000001E-2</v>
      </c>
      <c r="AW25" s="45">
        <v>2.5600000000000001E-2</v>
      </c>
      <c r="AX25" s="46">
        <v>2.5600000000000001E-2</v>
      </c>
      <c r="AY25" s="45">
        <v>2.5600000000000001E-2</v>
      </c>
      <c r="AZ25" s="46">
        <v>2.5600000000000001E-2</v>
      </c>
      <c r="BA25" s="52">
        <v>2.5600000000000001E-2</v>
      </c>
      <c r="BB25" s="53">
        <v>2.5600000000000001E-2</v>
      </c>
      <c r="BD25" s="11">
        <v>2003</v>
      </c>
      <c r="BE25" s="43">
        <v>3.7900000000000003E-2</v>
      </c>
      <c r="BF25" s="44">
        <v>3.3500000000000002E-2</v>
      </c>
      <c r="BG25" s="43">
        <v>3.7900000000000003E-2</v>
      </c>
      <c r="BH25" s="44">
        <v>3.3500000000000002E-2</v>
      </c>
      <c r="BI25" s="43">
        <v>3.7900000000000003E-2</v>
      </c>
      <c r="BJ25" s="44">
        <v>3.3500000000000002E-2</v>
      </c>
      <c r="BK25" s="43">
        <v>3.7900000000000003E-2</v>
      </c>
      <c r="BL25" s="44">
        <v>3.3500000000000002E-2</v>
      </c>
      <c r="BM25" s="43">
        <v>3.7900000000000003E-2</v>
      </c>
      <c r="BN25" s="44">
        <v>3.3500000000000002E-2</v>
      </c>
      <c r="BO25" s="43">
        <v>3.7900000000000003E-2</v>
      </c>
      <c r="BP25" s="44">
        <v>3.3500000000000002E-2</v>
      </c>
      <c r="BQ25" s="43">
        <v>3.7900000000000003E-2</v>
      </c>
      <c r="BR25" s="44">
        <v>3.3500000000000002E-2</v>
      </c>
      <c r="BS25" s="43">
        <v>3.7900000000000003E-2</v>
      </c>
      <c r="BT25" s="44">
        <v>3.3500000000000002E-2</v>
      </c>
      <c r="BU25" s="43">
        <v>3.7900000000000003E-2</v>
      </c>
      <c r="BV25" s="44">
        <v>3.3500000000000002E-2</v>
      </c>
      <c r="BW25" s="43">
        <v>3.7900000000000003E-2</v>
      </c>
      <c r="BX25" s="44">
        <v>3.3500000000000002E-2</v>
      </c>
      <c r="BY25" s="43">
        <v>3.7900000000000003E-2</v>
      </c>
      <c r="BZ25" s="44">
        <v>3.3500000000000002E-2</v>
      </c>
      <c r="CA25" s="50">
        <v>3.7900000000000003E-2</v>
      </c>
      <c r="CB25" s="51">
        <v>3.3500000000000002E-2</v>
      </c>
      <c r="CE25" s="11">
        <v>2003</v>
      </c>
      <c r="CF25" s="12">
        <f t="shared" si="55"/>
        <v>-12920.850022298004</v>
      </c>
      <c r="CG25" s="13">
        <f t="shared" si="56"/>
        <v>-8962.874279757847</v>
      </c>
      <c r="CH25" s="12">
        <f t="shared" si="57"/>
        <v>-11110.446023398832</v>
      </c>
      <c r="CI25" s="13">
        <f t="shared" si="58"/>
        <v>-7159.8676693767666</v>
      </c>
      <c r="CJ25" s="12">
        <f t="shared" si="59"/>
        <v>-12718.656367669821</v>
      </c>
      <c r="CK25" s="13">
        <f t="shared" si="60"/>
        <v>-8491.4086179807637</v>
      </c>
      <c r="CL25" s="12">
        <f t="shared" si="61"/>
        <v>-13098.887127096381</v>
      </c>
      <c r="CM25" s="13">
        <f t="shared" si="62"/>
        <v>-10869.643105775232</v>
      </c>
      <c r="CN25" s="12">
        <f t="shared" si="63"/>
        <v>-9754.3864659842438</v>
      </c>
      <c r="CO25" s="13">
        <f t="shared" si="64"/>
        <v>-10144.485210005372</v>
      </c>
      <c r="CP25" s="12">
        <f t="shared" si="65"/>
        <v>-26484.731063608197</v>
      </c>
      <c r="CQ25" s="13">
        <f t="shared" si="66"/>
        <v>-20352.452134321473</v>
      </c>
      <c r="CR25" s="12">
        <f t="shared" si="67"/>
        <v>-21663.930604719713</v>
      </c>
      <c r="CS25" s="13">
        <f t="shared" si="68"/>
        <v>-18197.459770703317</v>
      </c>
      <c r="CT25" s="12">
        <f t="shared" si="69"/>
        <v>-14098.930653444821</v>
      </c>
      <c r="CU25" s="13">
        <f t="shared" si="70"/>
        <v>-12384.190254568945</v>
      </c>
      <c r="CV25" s="12">
        <f t="shared" si="71"/>
        <v>-12989.976537458795</v>
      </c>
      <c r="CW25" s="13">
        <f t="shared" si="72"/>
        <v>-7127.6771936039295</v>
      </c>
      <c r="CX25" s="12">
        <f t="shared" si="73"/>
        <v>-8873.0700960934701</v>
      </c>
      <c r="CY25" s="13">
        <f t="shared" si="74"/>
        <v>-4169.8932647601496</v>
      </c>
      <c r="CZ25" s="12">
        <f t="shared" si="75"/>
        <v>-9033.3403876984721</v>
      </c>
      <c r="DA25" s="13">
        <f t="shared" si="76"/>
        <v>-5112.5148218641043</v>
      </c>
      <c r="DB25" s="12">
        <f t="shared" si="77"/>
        <v>-11088.059529161315</v>
      </c>
      <c r="DC25" s="13">
        <f t="shared" si="78"/>
        <v>-6027.4966590479644</v>
      </c>
      <c r="DD25" s="12">
        <f t="shared" si="79"/>
        <v>-163835.26487863206</v>
      </c>
      <c r="DE25" s="14">
        <f t="shared" si="80"/>
        <v>-118999.96298176586</v>
      </c>
    </row>
    <row r="26" spans="1:109" x14ac:dyDescent="0.2">
      <c r="A26" s="149">
        <v>2004</v>
      </c>
      <c r="B26" s="120">
        <f t="shared" si="31"/>
        <v>-14471.091483296585</v>
      </c>
      <c r="C26" s="105">
        <f t="shared" si="32"/>
        <v>-10939.210281851027</v>
      </c>
      <c r="D26" s="105">
        <f t="shared" si="33"/>
        <v>-13552.749830708053</v>
      </c>
      <c r="E26" s="105">
        <f t="shared" si="34"/>
        <v>-9367.8112561228081</v>
      </c>
      <c r="F26" s="105">
        <f t="shared" si="35"/>
        <v>-16300.321677855365</v>
      </c>
      <c r="G26" s="105">
        <f t="shared" si="36"/>
        <v>-8955.7176646725547</v>
      </c>
      <c r="H26" s="105">
        <f t="shared" si="37"/>
        <v>-15912.44984811733</v>
      </c>
      <c r="I26" s="105">
        <f t="shared" si="38"/>
        <v>-12415.961872479587</v>
      </c>
      <c r="J26" s="105">
        <f t="shared" si="39"/>
        <v>-13257.583105511105</v>
      </c>
      <c r="K26" s="105">
        <f t="shared" si="40"/>
        <v>-10989.038269651952</v>
      </c>
      <c r="L26" s="105">
        <f t="shared" si="41"/>
        <v>-36813.915324663416</v>
      </c>
      <c r="M26" s="105">
        <f t="shared" si="42"/>
        <v>-19893.475645430684</v>
      </c>
      <c r="N26" s="105">
        <f t="shared" si="43"/>
        <v>-25724.767013630975</v>
      </c>
      <c r="O26" s="105">
        <f t="shared" si="44"/>
        <v>-18592.111392789026</v>
      </c>
      <c r="P26" s="105">
        <f t="shared" si="45"/>
        <v>-18777.876886582741</v>
      </c>
      <c r="Q26" s="105">
        <f t="shared" si="46"/>
        <v>-11005.71317518943</v>
      </c>
      <c r="R26" s="105">
        <f t="shared" si="47"/>
        <v>-15215.752548926066</v>
      </c>
      <c r="S26" s="105">
        <f t="shared" si="48"/>
        <v>-8216.5567056215004</v>
      </c>
      <c r="T26" s="105">
        <f t="shared" si="49"/>
        <v>-8651.8858243934428</v>
      </c>
      <c r="U26" s="105">
        <f t="shared" si="50"/>
        <v>-4830.1406247992245</v>
      </c>
      <c r="V26" s="105">
        <f t="shared" si="51"/>
        <v>-8901.8019946633867</v>
      </c>
      <c r="W26" s="105">
        <f t="shared" si="52"/>
        <v>-4567.9504396579014</v>
      </c>
      <c r="X26" s="105">
        <f t="shared" si="53"/>
        <v>-10566.829157636992</v>
      </c>
      <c r="Y26" s="105">
        <f t="shared" si="54"/>
        <v>-6050.6195030495492</v>
      </c>
      <c r="Z26" s="105">
        <f t="shared" si="81"/>
        <v>-198147.02469598546</v>
      </c>
      <c r="AA26" s="106">
        <f t="shared" si="82"/>
        <v>-125824.30683131525</v>
      </c>
      <c r="AD26" s="11">
        <v>2004</v>
      </c>
      <c r="AE26" s="45">
        <v>2.5600000000000001E-2</v>
      </c>
      <c r="AF26" s="46">
        <v>2.5600000000000001E-2</v>
      </c>
      <c r="AG26" s="45">
        <v>2.5600000000000001E-2</v>
      </c>
      <c r="AH26" s="46">
        <v>2.5600000000000001E-2</v>
      </c>
      <c r="AI26" s="45">
        <v>2.5600000000000001E-2</v>
      </c>
      <c r="AJ26" s="46">
        <v>2.5600000000000001E-2</v>
      </c>
      <c r="AK26" s="45">
        <v>2.5600000000000001E-2</v>
      </c>
      <c r="AL26" s="46">
        <v>2.5600000000000001E-2</v>
      </c>
      <c r="AM26" s="45">
        <v>2.5600000000000001E-2</v>
      </c>
      <c r="AN26" s="46">
        <v>2.5600000000000001E-2</v>
      </c>
      <c r="AO26" s="45">
        <v>2.5600000000000001E-2</v>
      </c>
      <c r="AP26" s="46">
        <v>2.5600000000000001E-2</v>
      </c>
      <c r="AQ26" s="45">
        <v>2.5600000000000001E-2</v>
      </c>
      <c r="AR26" s="46">
        <v>2.5600000000000001E-2</v>
      </c>
      <c r="AS26" s="45">
        <v>2.5600000000000001E-2</v>
      </c>
      <c r="AT26" s="46">
        <v>2.5600000000000001E-2</v>
      </c>
      <c r="AU26" s="45">
        <v>2.5600000000000001E-2</v>
      </c>
      <c r="AV26" s="46">
        <v>2.5600000000000001E-2</v>
      </c>
      <c r="AW26" s="45">
        <v>2.5600000000000001E-2</v>
      </c>
      <c r="AX26" s="46">
        <v>2.5600000000000001E-2</v>
      </c>
      <c r="AY26" s="45">
        <v>2.5600000000000001E-2</v>
      </c>
      <c r="AZ26" s="46">
        <v>2.5600000000000001E-2</v>
      </c>
      <c r="BA26" s="52">
        <v>2.5600000000000001E-2</v>
      </c>
      <c r="BB26" s="53">
        <v>2.5600000000000001E-2</v>
      </c>
      <c r="BD26" s="11">
        <v>2004</v>
      </c>
      <c r="BE26" s="43">
        <v>3.7900000000000003E-2</v>
      </c>
      <c r="BF26" s="44">
        <v>3.3500000000000002E-2</v>
      </c>
      <c r="BG26" s="43">
        <v>3.7900000000000003E-2</v>
      </c>
      <c r="BH26" s="44">
        <v>3.3500000000000002E-2</v>
      </c>
      <c r="BI26" s="43">
        <v>3.7900000000000003E-2</v>
      </c>
      <c r="BJ26" s="44">
        <v>3.3500000000000002E-2</v>
      </c>
      <c r="BK26" s="43">
        <v>3.7900000000000003E-2</v>
      </c>
      <c r="BL26" s="44">
        <v>3.3500000000000002E-2</v>
      </c>
      <c r="BM26" s="43">
        <v>3.7900000000000003E-2</v>
      </c>
      <c r="BN26" s="44">
        <v>3.3500000000000002E-2</v>
      </c>
      <c r="BO26" s="43">
        <v>3.7900000000000003E-2</v>
      </c>
      <c r="BP26" s="44">
        <v>3.3500000000000002E-2</v>
      </c>
      <c r="BQ26" s="43">
        <v>3.7900000000000003E-2</v>
      </c>
      <c r="BR26" s="44">
        <v>3.3500000000000002E-2</v>
      </c>
      <c r="BS26" s="43">
        <v>3.7900000000000003E-2</v>
      </c>
      <c r="BT26" s="44">
        <v>3.3500000000000002E-2</v>
      </c>
      <c r="BU26" s="43">
        <v>3.7900000000000003E-2</v>
      </c>
      <c r="BV26" s="44">
        <v>3.3500000000000002E-2</v>
      </c>
      <c r="BW26" s="43">
        <v>3.7900000000000003E-2</v>
      </c>
      <c r="BX26" s="44">
        <v>3.3500000000000002E-2</v>
      </c>
      <c r="BY26" s="43">
        <v>3.7900000000000003E-2</v>
      </c>
      <c r="BZ26" s="44">
        <v>3.3500000000000002E-2</v>
      </c>
      <c r="CA26" s="50">
        <v>3.7900000000000003E-2</v>
      </c>
      <c r="CB26" s="51">
        <v>3.3500000000000002E-2</v>
      </c>
      <c r="CE26" s="11">
        <v>2004</v>
      </c>
      <c r="CF26" s="12">
        <f t="shared" si="55"/>
        <v>-8125.756898902102</v>
      </c>
      <c r="CG26" s="13">
        <f t="shared" si="56"/>
        <v>-5757.3857625416904</v>
      </c>
      <c r="CH26" s="12">
        <f t="shared" si="57"/>
        <v>-7137.6754031295832</v>
      </c>
      <c r="CI26" s="13">
        <f t="shared" si="58"/>
        <v>-4985.4663881069873</v>
      </c>
      <c r="CJ26" s="12">
        <f t="shared" si="59"/>
        <v>-8419.3787542578484</v>
      </c>
      <c r="CK26" s="13">
        <f t="shared" si="60"/>
        <v>-4975.1013487359951</v>
      </c>
      <c r="CL26" s="12">
        <f t="shared" si="61"/>
        <v>-8557.6315043625018</v>
      </c>
      <c r="CM26" s="13">
        <f t="shared" si="62"/>
        <v>-6826.9246670697339</v>
      </c>
      <c r="CN26" s="12">
        <f t="shared" si="63"/>
        <v>-5718.5216510426035</v>
      </c>
      <c r="CO26" s="13">
        <f t="shared" si="64"/>
        <v>-6293.1488809359162</v>
      </c>
      <c r="CP26" s="12">
        <f t="shared" si="65"/>
        <v>-16139.762513092041</v>
      </c>
      <c r="CQ26" s="13">
        <f t="shared" si="66"/>
        <v>-10785.239153026885</v>
      </c>
      <c r="CR26" s="12">
        <f t="shared" si="67"/>
        <v>-11322.591494633638</v>
      </c>
      <c r="CS26" s="13">
        <f t="shared" si="68"/>
        <v>-9537.928766315943</v>
      </c>
      <c r="CT26" s="12">
        <f t="shared" si="69"/>
        <v>-6905.493199923123</v>
      </c>
      <c r="CU26" s="13">
        <f t="shared" si="70"/>
        <v>-5965.8758366031834</v>
      </c>
      <c r="CV26" s="12">
        <f t="shared" si="71"/>
        <v>-5929.2735699491213</v>
      </c>
      <c r="CW26" s="13">
        <f t="shared" si="72"/>
        <v>-3185.3161086686582</v>
      </c>
      <c r="CX26" s="12">
        <f t="shared" si="73"/>
        <v>-3840.7015823543002</v>
      </c>
      <c r="CY26" s="13">
        <f t="shared" si="74"/>
        <v>-1980.9658771106399</v>
      </c>
      <c r="CZ26" s="12">
        <f t="shared" si="75"/>
        <v>-4166.6039559575165</v>
      </c>
      <c r="DA26" s="13">
        <f t="shared" si="76"/>
        <v>-1925.0435043470397</v>
      </c>
      <c r="DB26" s="12">
        <f t="shared" si="77"/>
        <v>-5047.491125225105</v>
      </c>
      <c r="DC26" s="13">
        <f t="shared" si="78"/>
        <v>-2449.4460097826859</v>
      </c>
      <c r="DD26" s="12">
        <f t="shared" si="79"/>
        <v>-91310.88165282947</v>
      </c>
      <c r="DE26" s="14">
        <f t="shared" si="80"/>
        <v>-64667.842303245365</v>
      </c>
    </row>
    <row r="27" spans="1:109" x14ac:dyDescent="0.2">
      <c r="A27" s="149">
        <v>2005</v>
      </c>
      <c r="B27" s="120">
        <f t="shared" si="31"/>
        <v>-6582.4320833787115</v>
      </c>
      <c r="C27" s="105">
        <f t="shared" si="32"/>
        <v>-4985.3081917806212</v>
      </c>
      <c r="D27" s="105">
        <f t="shared" si="33"/>
        <v>-6533.8695018012759</v>
      </c>
      <c r="E27" s="105">
        <f t="shared" si="34"/>
        <v>-3796.4649196683386</v>
      </c>
      <c r="F27" s="105">
        <f t="shared" si="35"/>
        <v>-7899.4999133343626</v>
      </c>
      <c r="G27" s="105">
        <f t="shared" si="36"/>
        <v>-3903.8036372671568</v>
      </c>
      <c r="H27" s="105">
        <f t="shared" si="37"/>
        <v>-9104.4122504422703</v>
      </c>
      <c r="I27" s="105">
        <f t="shared" si="38"/>
        <v>-6531.2813543862103</v>
      </c>
      <c r="J27" s="105">
        <f t="shared" si="39"/>
        <v>-8076.4801595741064</v>
      </c>
      <c r="K27" s="105">
        <f t="shared" si="40"/>
        <v>-5763.7428668622542</v>
      </c>
      <c r="L27" s="105">
        <f t="shared" si="41"/>
        <v>-23124.76762088613</v>
      </c>
      <c r="M27" s="105">
        <f t="shared" si="42"/>
        <v>-11216.177902404168</v>
      </c>
      <c r="N27" s="105">
        <f t="shared" si="43"/>
        <v>-16790.901196472962</v>
      </c>
      <c r="O27" s="105">
        <f t="shared" si="44"/>
        <v>-12083.26028566503</v>
      </c>
      <c r="P27" s="105">
        <f t="shared" si="45"/>
        <v>-13454.55376907868</v>
      </c>
      <c r="Q27" s="105">
        <f t="shared" si="46"/>
        <v>-6294.315329327299</v>
      </c>
      <c r="R27" s="105">
        <f t="shared" si="47"/>
        <v>-10955.405874177597</v>
      </c>
      <c r="S27" s="105">
        <f t="shared" si="48"/>
        <v>-5777.1188183569657</v>
      </c>
      <c r="T27" s="105">
        <f t="shared" si="49"/>
        <v>-6339.1352083819238</v>
      </c>
      <c r="U27" s="105">
        <f t="shared" si="50"/>
        <v>-3575.9420149642292</v>
      </c>
      <c r="V27" s="105">
        <f t="shared" si="51"/>
        <v>-6404.3836409094783</v>
      </c>
      <c r="W27" s="105">
        <f t="shared" si="52"/>
        <v>-3378.9146173571353</v>
      </c>
      <c r="X27" s="105">
        <f t="shared" si="53"/>
        <v>-7589.7196973997216</v>
      </c>
      <c r="Y27" s="105">
        <f t="shared" si="54"/>
        <v>-4588.298212471047</v>
      </c>
      <c r="Z27" s="105">
        <f t="shared" si="81"/>
        <v>-122855.56091583721</v>
      </c>
      <c r="AA27" s="106">
        <f t="shared" si="82"/>
        <v>-71894.628150510456</v>
      </c>
      <c r="AD27" s="11">
        <v>2005</v>
      </c>
      <c r="AE27" s="45">
        <v>2.5600000000000001E-2</v>
      </c>
      <c r="AF27" s="46">
        <v>2.5600000000000001E-2</v>
      </c>
      <c r="AG27" s="45">
        <v>2.5600000000000001E-2</v>
      </c>
      <c r="AH27" s="46">
        <v>2.5600000000000001E-2</v>
      </c>
      <c r="AI27" s="45">
        <v>2.5600000000000001E-2</v>
      </c>
      <c r="AJ27" s="46">
        <v>2.5600000000000001E-2</v>
      </c>
      <c r="AK27" s="45">
        <v>2.5600000000000001E-2</v>
      </c>
      <c r="AL27" s="46">
        <v>2.5600000000000001E-2</v>
      </c>
      <c r="AM27" s="45">
        <v>2.5600000000000001E-2</v>
      </c>
      <c r="AN27" s="46">
        <v>2.5600000000000001E-2</v>
      </c>
      <c r="AO27" s="45">
        <v>2.5600000000000001E-2</v>
      </c>
      <c r="AP27" s="46">
        <v>2.5600000000000001E-2</v>
      </c>
      <c r="AQ27" s="45">
        <v>2.5600000000000001E-2</v>
      </c>
      <c r="AR27" s="46">
        <v>2.5600000000000001E-2</v>
      </c>
      <c r="AS27" s="45">
        <v>2.5600000000000001E-2</v>
      </c>
      <c r="AT27" s="46">
        <v>2.5600000000000001E-2</v>
      </c>
      <c r="AU27" s="45">
        <v>2.5600000000000001E-2</v>
      </c>
      <c r="AV27" s="46">
        <v>2.5600000000000001E-2</v>
      </c>
      <c r="AW27" s="45">
        <v>2.5600000000000001E-2</v>
      </c>
      <c r="AX27" s="46">
        <v>2.5600000000000001E-2</v>
      </c>
      <c r="AY27" s="45">
        <v>2.5600000000000001E-2</v>
      </c>
      <c r="AZ27" s="46">
        <v>2.5600000000000001E-2</v>
      </c>
      <c r="BA27" s="52">
        <v>2.5600000000000001E-2</v>
      </c>
      <c r="BB27" s="53">
        <v>2.5600000000000001E-2</v>
      </c>
      <c r="BD27" s="11">
        <v>2005</v>
      </c>
      <c r="BE27" s="43">
        <v>3.7900000000000003E-2</v>
      </c>
      <c r="BF27" s="44">
        <v>3.3500000000000002E-2</v>
      </c>
      <c r="BG27" s="43">
        <v>3.7900000000000003E-2</v>
      </c>
      <c r="BH27" s="44">
        <v>3.3500000000000002E-2</v>
      </c>
      <c r="BI27" s="43">
        <v>3.7900000000000003E-2</v>
      </c>
      <c r="BJ27" s="44">
        <v>3.3500000000000002E-2</v>
      </c>
      <c r="BK27" s="43">
        <v>3.7900000000000003E-2</v>
      </c>
      <c r="BL27" s="44">
        <v>3.3500000000000002E-2</v>
      </c>
      <c r="BM27" s="43">
        <v>3.7900000000000003E-2</v>
      </c>
      <c r="BN27" s="44">
        <v>3.3500000000000002E-2</v>
      </c>
      <c r="BO27" s="43">
        <v>3.7900000000000003E-2</v>
      </c>
      <c r="BP27" s="44">
        <v>3.3500000000000002E-2</v>
      </c>
      <c r="BQ27" s="43">
        <v>3.7900000000000003E-2</v>
      </c>
      <c r="BR27" s="44">
        <v>3.3500000000000002E-2</v>
      </c>
      <c r="BS27" s="43">
        <v>3.7900000000000003E-2</v>
      </c>
      <c r="BT27" s="44">
        <v>3.3500000000000002E-2</v>
      </c>
      <c r="BU27" s="43">
        <v>3.7900000000000003E-2</v>
      </c>
      <c r="BV27" s="44">
        <v>3.3500000000000002E-2</v>
      </c>
      <c r="BW27" s="43">
        <v>3.7900000000000003E-2</v>
      </c>
      <c r="BX27" s="44">
        <v>3.3500000000000002E-2</v>
      </c>
      <c r="BY27" s="43">
        <v>3.7900000000000003E-2</v>
      </c>
      <c r="BZ27" s="44">
        <v>3.3500000000000002E-2</v>
      </c>
      <c r="CA27" s="50">
        <v>3.7900000000000003E-2</v>
      </c>
      <c r="CB27" s="51">
        <v>3.3500000000000002E-2</v>
      </c>
      <c r="CE27" s="11">
        <v>2005</v>
      </c>
      <c r="CF27" s="12">
        <f t="shared" si="55"/>
        <v>-3003.4804261917889</v>
      </c>
      <c r="CG27" s="13">
        <f t="shared" si="56"/>
        <v>-1881.8798995849811</v>
      </c>
      <c r="CH27" s="12">
        <f t="shared" si="57"/>
        <v>-2722.1015958168277</v>
      </c>
      <c r="CI27" s="13">
        <f t="shared" si="58"/>
        <v>-1434.0232217015566</v>
      </c>
      <c r="CJ27" s="12">
        <f t="shared" si="59"/>
        <v>-3192.1653493809977</v>
      </c>
      <c r="CK27" s="13">
        <f t="shared" si="60"/>
        <v>-1557.8118305470261</v>
      </c>
      <c r="CL27" s="12">
        <f t="shared" si="61"/>
        <v>-4108.0292392170841</v>
      </c>
      <c r="CM27" s="13">
        <f t="shared" si="62"/>
        <v>-2808.0598659895118</v>
      </c>
      <c r="CN27" s="12">
        <f t="shared" si="63"/>
        <v>-2847.1478676636061</v>
      </c>
      <c r="CO27" s="13">
        <f t="shared" si="64"/>
        <v>-2640.1090031492527</v>
      </c>
      <c r="CP27" s="12">
        <f t="shared" si="65"/>
        <v>-8499.1067813607224</v>
      </c>
      <c r="CQ27" s="13">
        <f t="shared" si="66"/>
        <v>-4929.8504171329687</v>
      </c>
      <c r="CR27" s="12">
        <f t="shared" si="67"/>
        <v>-6373.4932780202062</v>
      </c>
      <c r="CS27" s="13">
        <f t="shared" si="68"/>
        <v>-5002.7090953950219</v>
      </c>
      <c r="CT27" s="12">
        <f t="shared" si="69"/>
        <v>-3650.1357785700875</v>
      </c>
      <c r="CU27" s="13">
        <f t="shared" si="70"/>
        <v>-2602.5248460159523</v>
      </c>
      <c r="CV27" s="12">
        <f t="shared" si="71"/>
        <v>-3247.0666494206539</v>
      </c>
      <c r="CW27" s="13">
        <f t="shared" si="72"/>
        <v>-1657.7487424004466</v>
      </c>
      <c r="CX27" s="12">
        <f t="shared" si="73"/>
        <v>-2232.8883385165736</v>
      </c>
      <c r="CY27" s="13">
        <f t="shared" si="74"/>
        <v>-1143.5209118645694</v>
      </c>
      <c r="CZ27" s="12">
        <f t="shared" si="75"/>
        <v>-2467.547223328047</v>
      </c>
      <c r="DA27" s="13">
        <f t="shared" si="76"/>
        <v>-1177.0042618924278</v>
      </c>
      <c r="DB27" s="12">
        <f t="shared" si="77"/>
        <v>-2937.2078299629529</v>
      </c>
      <c r="DC27" s="13">
        <f t="shared" si="78"/>
        <v>-1529.1193673122846</v>
      </c>
      <c r="DD27" s="12">
        <f t="shared" si="79"/>
        <v>-45280.370357449545</v>
      </c>
      <c r="DE27" s="14">
        <f t="shared" si="80"/>
        <v>-28364.361462985999</v>
      </c>
    </row>
    <row r="28" spans="1:109" x14ac:dyDescent="0.2">
      <c r="A28" s="149">
        <v>2006</v>
      </c>
      <c r="B28" s="120">
        <f t="shared" si="31"/>
        <v>-5226.1945871499702</v>
      </c>
      <c r="C28" s="105">
        <f t="shared" si="32"/>
        <v>-4217.2202179444521</v>
      </c>
      <c r="D28" s="105">
        <f t="shared" si="33"/>
        <v>-3400.3550722157738</v>
      </c>
      <c r="E28" s="105">
        <f t="shared" si="34"/>
        <v>-1992.7502381117411</v>
      </c>
      <c r="F28" s="105">
        <f t="shared" si="35"/>
        <v>-4034.0766628987212</v>
      </c>
      <c r="G28" s="105">
        <f t="shared" si="36"/>
        <v>-1967.6665790784991</v>
      </c>
      <c r="H28" s="105">
        <f t="shared" si="37"/>
        <v>-3637.3225584556139</v>
      </c>
      <c r="I28" s="105">
        <f t="shared" si="38"/>
        <v>-2616.2811302827145</v>
      </c>
      <c r="J28" s="105">
        <f t="shared" si="39"/>
        <v>-3577.9552936365635</v>
      </c>
      <c r="K28" s="105">
        <f t="shared" si="40"/>
        <v>-1959.4820392622935</v>
      </c>
      <c r="L28" s="105">
        <f t="shared" si="41"/>
        <v>-9977.2101025167067</v>
      </c>
      <c r="M28" s="105">
        <f t="shared" si="42"/>
        <v>-4090.7957242993443</v>
      </c>
      <c r="N28" s="105">
        <f t="shared" si="43"/>
        <v>-7169.2014310707218</v>
      </c>
      <c r="O28" s="105">
        <f t="shared" si="44"/>
        <v>-4354.1800008736163</v>
      </c>
      <c r="P28" s="105">
        <f t="shared" si="45"/>
        <v>-3156.5532408834752</v>
      </c>
      <c r="Q28" s="105">
        <f t="shared" si="46"/>
        <v>-1597.8892788535099</v>
      </c>
      <c r="R28" s="105">
        <f t="shared" si="47"/>
        <v>-2483.7417100230487</v>
      </c>
      <c r="S28" s="105">
        <f t="shared" si="48"/>
        <v>-1559.9135657315974</v>
      </c>
      <c r="T28" s="105">
        <f t="shared" si="49"/>
        <v>-1386.2497543097047</v>
      </c>
      <c r="U28" s="105">
        <f t="shared" si="50"/>
        <v>-910.94910899829847</v>
      </c>
      <c r="V28" s="105">
        <f t="shared" si="51"/>
        <v>-1456.2784316216814</v>
      </c>
      <c r="W28" s="105">
        <f t="shared" si="52"/>
        <v>-875.22966085728194</v>
      </c>
      <c r="X28" s="105">
        <f t="shared" si="53"/>
        <v>-1671.8486435232212</v>
      </c>
      <c r="Y28" s="105">
        <f t="shared" si="54"/>
        <v>-1257.0685578498894</v>
      </c>
      <c r="Z28" s="105">
        <f t="shared" si="81"/>
        <v>-47176.987488305196</v>
      </c>
      <c r="AA28" s="106">
        <f t="shared" si="82"/>
        <v>-27399.426102143236</v>
      </c>
      <c r="AD28" s="11">
        <v>2006</v>
      </c>
      <c r="AE28" s="45">
        <v>2.5600000000000001E-2</v>
      </c>
      <c r="AF28" s="46">
        <v>2.5600000000000001E-2</v>
      </c>
      <c r="AG28" s="45">
        <v>2.5600000000000001E-2</v>
      </c>
      <c r="AH28" s="46">
        <v>2.5600000000000001E-2</v>
      </c>
      <c r="AI28" s="45">
        <v>2.5600000000000001E-2</v>
      </c>
      <c r="AJ28" s="46">
        <v>2.5600000000000001E-2</v>
      </c>
      <c r="AK28" s="45">
        <v>2.5600000000000001E-2</v>
      </c>
      <c r="AL28" s="46">
        <v>2.5600000000000001E-2</v>
      </c>
      <c r="AM28" s="45">
        <v>2.5600000000000001E-2</v>
      </c>
      <c r="AN28" s="46">
        <v>2.5600000000000001E-2</v>
      </c>
      <c r="AO28" s="45">
        <v>2.5600000000000001E-2</v>
      </c>
      <c r="AP28" s="46">
        <v>2.5600000000000001E-2</v>
      </c>
      <c r="AQ28" s="45">
        <v>2.5600000000000001E-2</v>
      </c>
      <c r="AR28" s="46">
        <v>2.5600000000000001E-2</v>
      </c>
      <c r="AS28" s="45">
        <v>2.5600000000000001E-2</v>
      </c>
      <c r="AT28" s="46">
        <v>2.5600000000000001E-2</v>
      </c>
      <c r="AU28" s="45">
        <v>2.5600000000000001E-2</v>
      </c>
      <c r="AV28" s="46">
        <v>2.5600000000000001E-2</v>
      </c>
      <c r="AW28" s="45">
        <v>2.5600000000000001E-2</v>
      </c>
      <c r="AX28" s="46">
        <v>2.5600000000000001E-2</v>
      </c>
      <c r="AY28" s="45">
        <v>2.5600000000000001E-2</v>
      </c>
      <c r="AZ28" s="46">
        <v>2.5600000000000001E-2</v>
      </c>
      <c r="BA28" s="52">
        <v>2.5600000000000001E-2</v>
      </c>
      <c r="BB28" s="53">
        <v>2.5600000000000001E-2</v>
      </c>
      <c r="BD28" s="11">
        <v>2006</v>
      </c>
      <c r="BE28" s="43">
        <v>3.7900000000000003E-2</v>
      </c>
      <c r="BF28" s="44">
        <v>3.3500000000000002E-2</v>
      </c>
      <c r="BG28" s="43">
        <v>3.7900000000000003E-2</v>
      </c>
      <c r="BH28" s="44">
        <v>3.3500000000000002E-2</v>
      </c>
      <c r="BI28" s="43">
        <v>3.7900000000000003E-2</v>
      </c>
      <c r="BJ28" s="44">
        <v>3.3500000000000002E-2</v>
      </c>
      <c r="BK28" s="43">
        <v>3.7900000000000003E-2</v>
      </c>
      <c r="BL28" s="44">
        <v>3.3500000000000002E-2</v>
      </c>
      <c r="BM28" s="43">
        <v>3.7900000000000003E-2</v>
      </c>
      <c r="BN28" s="44">
        <v>3.3500000000000002E-2</v>
      </c>
      <c r="BO28" s="43">
        <v>3.7900000000000003E-2</v>
      </c>
      <c r="BP28" s="44">
        <v>3.3500000000000002E-2</v>
      </c>
      <c r="BQ28" s="43">
        <v>3.7900000000000003E-2</v>
      </c>
      <c r="BR28" s="44">
        <v>3.3500000000000002E-2</v>
      </c>
      <c r="BS28" s="43">
        <v>3.7900000000000003E-2</v>
      </c>
      <c r="BT28" s="44">
        <v>3.3500000000000002E-2</v>
      </c>
      <c r="BU28" s="43">
        <v>3.7900000000000003E-2</v>
      </c>
      <c r="BV28" s="44">
        <v>3.3500000000000002E-2</v>
      </c>
      <c r="BW28" s="43">
        <v>3.7900000000000003E-2</v>
      </c>
      <c r="BX28" s="44">
        <v>3.3500000000000002E-2</v>
      </c>
      <c r="BY28" s="43">
        <v>3.7900000000000003E-2</v>
      </c>
      <c r="BZ28" s="44">
        <v>3.3500000000000002E-2</v>
      </c>
      <c r="CA28" s="50">
        <v>3.7900000000000003E-2</v>
      </c>
      <c r="CB28" s="51">
        <v>3.3500000000000002E-2</v>
      </c>
      <c r="CE28" s="11">
        <v>2006</v>
      </c>
      <c r="CF28" s="12">
        <f t="shared" si="55"/>
        <v>-2059.3652028081865</v>
      </c>
      <c r="CG28" s="13">
        <f t="shared" si="56"/>
        <v>-1479.6105880305279</v>
      </c>
      <c r="CH28" s="12">
        <f t="shared" si="57"/>
        <v>-1137.7067365889538</v>
      </c>
      <c r="CI28" s="13">
        <f t="shared" si="58"/>
        <v>-576.23267303424643</v>
      </c>
      <c r="CJ28" s="12">
        <f t="shared" si="59"/>
        <v>-1307.9328714937576</v>
      </c>
      <c r="CK28" s="13">
        <f t="shared" si="60"/>
        <v>-592.20563410281466</v>
      </c>
      <c r="CL28" s="12">
        <f t="shared" si="61"/>
        <v>-1365.6729530792329</v>
      </c>
      <c r="CM28" s="13">
        <f t="shared" si="62"/>
        <v>-884.81038983474082</v>
      </c>
      <c r="CN28" s="12">
        <f t="shared" si="63"/>
        <v>-1016.6923209812908</v>
      </c>
      <c r="CO28" s="13">
        <f t="shared" si="64"/>
        <v>-676.45595007659085</v>
      </c>
      <c r="CP28" s="12">
        <f t="shared" si="65"/>
        <v>-3003.7985527257724</v>
      </c>
      <c r="CQ28" s="13">
        <f t="shared" si="66"/>
        <v>-1353.4643652759141</v>
      </c>
      <c r="CR28" s="12">
        <f t="shared" si="67"/>
        <v>-2210.5937791831384</v>
      </c>
      <c r="CS28" s="13">
        <f t="shared" si="68"/>
        <v>-1324.9032152956809</v>
      </c>
      <c r="CT28" s="12">
        <f t="shared" si="69"/>
        <v>-554.73698119539574</v>
      </c>
      <c r="CU28" s="13">
        <f t="shared" si="70"/>
        <v>-391.42264018705816</v>
      </c>
      <c r="CV28" s="12">
        <f t="shared" si="71"/>
        <v>-478.79828167785251</v>
      </c>
      <c r="CW28" s="13">
        <f t="shared" si="72"/>
        <v>-246.53949199265458</v>
      </c>
      <c r="CX28" s="12">
        <f t="shared" si="73"/>
        <v>-297.58278673769189</v>
      </c>
      <c r="CY28" s="13">
        <f t="shared" si="74"/>
        <v>-131.30021766571537</v>
      </c>
      <c r="CZ28" s="12">
        <f t="shared" si="75"/>
        <v>-358.43850640680375</v>
      </c>
      <c r="DA28" s="13">
        <f t="shared" si="76"/>
        <v>-141.17572619934441</v>
      </c>
      <c r="DB28" s="12">
        <f t="shared" si="77"/>
        <v>-403.37883555608272</v>
      </c>
      <c r="DC28" s="13">
        <f t="shared" si="78"/>
        <v>-177.5796361731208</v>
      </c>
      <c r="DD28" s="12">
        <f t="shared" si="79"/>
        <v>-14194.697808434161</v>
      </c>
      <c r="DE28" s="14">
        <f t="shared" si="80"/>
        <v>-7975.7005278684092</v>
      </c>
    </row>
    <row r="29" spans="1:109" x14ac:dyDescent="0.2">
      <c r="A29" s="149">
        <v>2007</v>
      </c>
      <c r="B29" s="120">
        <f t="shared" si="31"/>
        <v>-1216.9647968562117</v>
      </c>
      <c r="C29" s="105">
        <f t="shared" si="32"/>
        <v>-1008.9363068299837</v>
      </c>
      <c r="D29" s="105">
        <f t="shared" si="33"/>
        <v>-1174.6085115546246</v>
      </c>
      <c r="E29" s="105">
        <f t="shared" si="34"/>
        <v>-805.63595901432757</v>
      </c>
      <c r="F29" s="105">
        <f t="shared" si="35"/>
        <v>-1415.1219647334347</v>
      </c>
      <c r="G29" s="105">
        <f t="shared" si="36"/>
        <v>-811.07477887691175</v>
      </c>
      <c r="H29" s="105">
        <f t="shared" si="37"/>
        <v>-1483.7662031933937</v>
      </c>
      <c r="I29" s="105">
        <f t="shared" si="38"/>
        <v>-1390.3888355822598</v>
      </c>
      <c r="J29" s="105">
        <f t="shared" si="39"/>
        <v>-1560.8412695973989</v>
      </c>
      <c r="K29" s="105">
        <f t="shared" si="40"/>
        <v>-1078.1540551666217</v>
      </c>
      <c r="L29" s="105">
        <f t="shared" si="41"/>
        <v>-4176.3671176674497</v>
      </c>
      <c r="M29" s="105">
        <f t="shared" si="42"/>
        <v>-2264.2227700962208</v>
      </c>
      <c r="N29" s="105">
        <f t="shared" si="43"/>
        <v>-3105.672805987002</v>
      </c>
      <c r="O29" s="105">
        <f t="shared" si="44"/>
        <v>-2503.7001690211309</v>
      </c>
      <c r="P29" s="105">
        <f t="shared" si="45"/>
        <v>-2770.0435544159636</v>
      </c>
      <c r="Q29" s="105">
        <f t="shared" si="46"/>
        <v>-1378.5821595002794</v>
      </c>
      <c r="R29" s="105">
        <f t="shared" si="47"/>
        <v>-2086.8534529672825</v>
      </c>
      <c r="S29" s="105">
        <f t="shared" si="48"/>
        <v>-1441.3985595066988</v>
      </c>
      <c r="T29" s="105">
        <f t="shared" si="49"/>
        <v>-1310.3864624160979</v>
      </c>
      <c r="U29" s="105">
        <f t="shared" si="50"/>
        <v>-797.54011886233968</v>
      </c>
      <c r="V29" s="105">
        <f t="shared" si="51"/>
        <v>-1322.4403918820601</v>
      </c>
      <c r="W29" s="105">
        <f t="shared" si="52"/>
        <v>-806.17199680006013</v>
      </c>
      <c r="X29" s="105">
        <f t="shared" si="53"/>
        <v>-1528.0112329648114</v>
      </c>
      <c r="Y29" s="105">
        <f t="shared" si="54"/>
        <v>-1163.8407261943744</v>
      </c>
      <c r="Z29" s="105">
        <f t="shared" si="81"/>
        <v>-23151.077764235735</v>
      </c>
      <c r="AA29" s="106">
        <f t="shared" si="82"/>
        <v>-15449.64643545121</v>
      </c>
      <c r="AD29" s="11">
        <v>2007</v>
      </c>
      <c r="AE29" s="45">
        <v>2.5600000000000001E-2</v>
      </c>
      <c r="AF29" s="46">
        <v>2.5600000000000001E-2</v>
      </c>
      <c r="AG29" s="45">
        <v>2.5600000000000001E-2</v>
      </c>
      <c r="AH29" s="46">
        <v>2.5600000000000001E-2</v>
      </c>
      <c r="AI29" s="45">
        <v>2.5600000000000001E-2</v>
      </c>
      <c r="AJ29" s="46">
        <v>2.5600000000000001E-2</v>
      </c>
      <c r="AK29" s="45">
        <v>2.5600000000000001E-2</v>
      </c>
      <c r="AL29" s="46">
        <v>2.5600000000000001E-2</v>
      </c>
      <c r="AM29" s="45">
        <v>2.5600000000000001E-2</v>
      </c>
      <c r="AN29" s="46">
        <v>2.5600000000000001E-2</v>
      </c>
      <c r="AO29" s="45">
        <v>2.5600000000000001E-2</v>
      </c>
      <c r="AP29" s="46">
        <v>2.5600000000000001E-2</v>
      </c>
      <c r="AQ29" s="45">
        <v>2.5600000000000001E-2</v>
      </c>
      <c r="AR29" s="46">
        <v>2.5600000000000001E-2</v>
      </c>
      <c r="AS29" s="45">
        <v>2.5600000000000001E-2</v>
      </c>
      <c r="AT29" s="46">
        <v>2.5600000000000001E-2</v>
      </c>
      <c r="AU29" s="45">
        <v>2.5600000000000001E-2</v>
      </c>
      <c r="AV29" s="46">
        <v>2.5600000000000001E-2</v>
      </c>
      <c r="AW29" s="45">
        <v>2.5600000000000001E-2</v>
      </c>
      <c r="AX29" s="46">
        <v>2.5600000000000001E-2</v>
      </c>
      <c r="AY29" s="45">
        <v>2.5600000000000001E-2</v>
      </c>
      <c r="AZ29" s="46">
        <v>2.5600000000000001E-2</v>
      </c>
      <c r="BA29" s="52">
        <v>2.5600000000000001E-2</v>
      </c>
      <c r="BB29" s="53">
        <v>2.5600000000000001E-2</v>
      </c>
      <c r="BD29" s="11">
        <v>2007</v>
      </c>
      <c r="BE29" s="43">
        <v>3.7900000000000003E-2</v>
      </c>
      <c r="BF29" s="44">
        <v>3.3500000000000002E-2</v>
      </c>
      <c r="BG29" s="43">
        <v>3.7900000000000003E-2</v>
      </c>
      <c r="BH29" s="44">
        <v>3.3500000000000002E-2</v>
      </c>
      <c r="BI29" s="43">
        <v>3.7900000000000003E-2</v>
      </c>
      <c r="BJ29" s="44">
        <v>3.3500000000000002E-2</v>
      </c>
      <c r="BK29" s="43">
        <v>3.7900000000000003E-2</v>
      </c>
      <c r="BL29" s="44">
        <v>3.3500000000000002E-2</v>
      </c>
      <c r="BM29" s="43">
        <v>3.7900000000000003E-2</v>
      </c>
      <c r="BN29" s="44">
        <v>3.3500000000000002E-2</v>
      </c>
      <c r="BO29" s="43">
        <v>3.7900000000000003E-2</v>
      </c>
      <c r="BP29" s="44">
        <v>3.3500000000000002E-2</v>
      </c>
      <c r="BQ29" s="43">
        <v>3.7900000000000003E-2</v>
      </c>
      <c r="BR29" s="44">
        <v>3.3500000000000002E-2</v>
      </c>
      <c r="BS29" s="43">
        <v>3.7900000000000003E-2</v>
      </c>
      <c r="BT29" s="44">
        <v>3.3500000000000002E-2</v>
      </c>
      <c r="BU29" s="43">
        <v>3.7900000000000003E-2</v>
      </c>
      <c r="BV29" s="44">
        <v>3.3500000000000002E-2</v>
      </c>
      <c r="BW29" s="43">
        <v>3.7900000000000003E-2</v>
      </c>
      <c r="BX29" s="44">
        <v>3.3500000000000002E-2</v>
      </c>
      <c r="BY29" s="43">
        <v>3.7900000000000003E-2</v>
      </c>
      <c r="BZ29" s="44">
        <v>3.3500000000000002E-2</v>
      </c>
      <c r="CA29" s="50">
        <v>3.7900000000000003E-2</v>
      </c>
      <c r="CB29" s="51">
        <v>3.3500000000000002E-2</v>
      </c>
      <c r="CE29" s="11">
        <v>2007</v>
      </c>
      <c r="CF29" s="12">
        <f t="shared" si="55"/>
        <v>-270.63365972752769</v>
      </c>
      <c r="CG29" s="13">
        <f t="shared" si="56"/>
        <v>-131.30259686212241</v>
      </c>
      <c r="CH29" s="12">
        <f t="shared" si="57"/>
        <v>-233.22537579829171</v>
      </c>
      <c r="CI29" s="13">
        <f t="shared" si="58"/>
        <v>-115.72953315636414</v>
      </c>
      <c r="CJ29" s="12">
        <f t="shared" si="59"/>
        <v>-259.52191508955241</v>
      </c>
      <c r="CK29" s="13">
        <f t="shared" si="60"/>
        <v>-116.87788181087276</v>
      </c>
      <c r="CL29" s="12">
        <f t="shared" si="61"/>
        <v>-315.85431546810571</v>
      </c>
      <c r="CM29" s="13">
        <f t="shared" si="62"/>
        <v>-242.63246783988683</v>
      </c>
      <c r="CN29" s="12">
        <f t="shared" si="63"/>
        <v>-244.96739490643967</v>
      </c>
      <c r="CO29" s="13">
        <f t="shared" si="64"/>
        <v>-215.43395491931557</v>
      </c>
      <c r="CP29" s="12">
        <f t="shared" si="65"/>
        <v>-700.16569297684157</v>
      </c>
      <c r="CQ29" s="13">
        <f t="shared" si="66"/>
        <v>-437.97662632292514</v>
      </c>
      <c r="CR29" s="12">
        <f t="shared" si="67"/>
        <v>-552.70943643229134</v>
      </c>
      <c r="CS29" s="13">
        <f t="shared" si="68"/>
        <v>-452.47919719545985</v>
      </c>
      <c r="CT29" s="12">
        <f t="shared" si="69"/>
        <v>-392.68163305759197</v>
      </c>
      <c r="CU29" s="13">
        <f t="shared" si="70"/>
        <v>-278.27619476175272</v>
      </c>
      <c r="CV29" s="12">
        <f t="shared" si="71"/>
        <v>-327.34757294427817</v>
      </c>
      <c r="CW29" s="13">
        <f t="shared" si="72"/>
        <v>-182.92680773631767</v>
      </c>
      <c r="CX29" s="12">
        <f t="shared" si="73"/>
        <v>-247.86884206490129</v>
      </c>
      <c r="CY29" s="13">
        <f t="shared" si="74"/>
        <v>-102.86601339843131</v>
      </c>
      <c r="CZ29" s="12">
        <f t="shared" si="75"/>
        <v>-290.94415022686684</v>
      </c>
      <c r="DA29" s="13">
        <f t="shared" si="76"/>
        <v>-116.47775506106575</v>
      </c>
      <c r="DB29" s="12">
        <f t="shared" si="77"/>
        <v>-336.22670635056056</v>
      </c>
      <c r="DC29" s="13">
        <f t="shared" si="78"/>
        <v>-149.61225546107255</v>
      </c>
      <c r="DD29" s="12">
        <f t="shared" si="79"/>
        <v>-4172.1466950432496</v>
      </c>
      <c r="DE29" s="14">
        <f t="shared" si="80"/>
        <v>-2542.5912845255866</v>
      </c>
    </row>
    <row r="30" spans="1:109" x14ac:dyDescent="0.2">
      <c r="A30" s="149">
        <v>2008</v>
      </c>
      <c r="B30" s="120">
        <f t="shared" si="31"/>
        <v>-1143.0224146789838</v>
      </c>
      <c r="C30" s="105">
        <f t="shared" si="32"/>
        <v>-947.63366752207094</v>
      </c>
      <c r="D30" s="105">
        <f t="shared" si="33"/>
        <v>-1149.78708933814</v>
      </c>
      <c r="E30" s="105">
        <f t="shared" si="34"/>
        <v>-777.18869347767156</v>
      </c>
      <c r="F30" s="105">
        <f t="shared" si="35"/>
        <v>-1277.5231658497762</v>
      </c>
      <c r="G30" s="105">
        <f t="shared" si="36"/>
        <v>-802.30893622221618</v>
      </c>
      <c r="H30" s="105">
        <f t="shared" si="37"/>
        <v>-1448.9255191410905</v>
      </c>
      <c r="I30" s="105">
        <f t="shared" si="38"/>
        <v>-1235.9177545724565</v>
      </c>
      <c r="J30" s="105">
        <f t="shared" si="39"/>
        <v>-1454.0772475551871</v>
      </c>
      <c r="K30" s="105">
        <f t="shared" si="40"/>
        <v>-1006.8762613989454</v>
      </c>
      <c r="L30" s="105">
        <f t="shared" si="41"/>
        <v>-3770.1176129201849</v>
      </c>
      <c r="M30" s="105">
        <f t="shared" si="42"/>
        <v>-2237.1800106470646</v>
      </c>
      <c r="N30" s="105">
        <f t="shared" si="43"/>
        <v>-3022.4852281251551</v>
      </c>
      <c r="O30" s="105">
        <f t="shared" si="44"/>
        <v>-2224.5209837576281</v>
      </c>
      <c r="P30" s="105">
        <f t="shared" si="45"/>
        <v>-2484.3513572425263</v>
      </c>
      <c r="Q30" s="105">
        <f t="shared" si="46"/>
        <v>-1358.0833292117677</v>
      </c>
      <c r="R30" s="105">
        <f t="shared" si="47"/>
        <v>-2042.1423848520994</v>
      </c>
      <c r="S30" s="105">
        <f t="shared" si="48"/>
        <v>-1280.8311028507044</v>
      </c>
      <c r="T30" s="105">
        <f t="shared" si="49"/>
        <v>-1223.8578005916866</v>
      </c>
      <c r="U30" s="105">
        <f t="shared" si="50"/>
        <v>-745.14251872250543</v>
      </c>
      <c r="V30" s="105">
        <f t="shared" si="51"/>
        <v>-1179.0799995982454</v>
      </c>
      <c r="W30" s="105">
        <f t="shared" si="52"/>
        <v>-792.31045231192161</v>
      </c>
      <c r="X30" s="105">
        <f t="shared" si="53"/>
        <v>-1491.680377822604</v>
      </c>
      <c r="Y30" s="105">
        <f t="shared" si="54"/>
        <v>-1033.6153623213954</v>
      </c>
      <c r="Z30" s="105">
        <f t="shared" si="81"/>
        <v>-21687.050197715682</v>
      </c>
      <c r="AA30" s="106">
        <f t="shared" si="82"/>
        <v>-14441.609073016349</v>
      </c>
      <c r="AD30" s="11">
        <v>2008</v>
      </c>
      <c r="AE30" s="45">
        <v>2.5600000000000001E-2</v>
      </c>
      <c r="AF30" s="46">
        <v>2.5600000000000001E-2</v>
      </c>
      <c r="AG30" s="45">
        <v>2.5600000000000001E-2</v>
      </c>
      <c r="AH30" s="46">
        <v>2.5600000000000001E-2</v>
      </c>
      <c r="AI30" s="45">
        <v>2.5600000000000001E-2</v>
      </c>
      <c r="AJ30" s="46">
        <v>2.5600000000000001E-2</v>
      </c>
      <c r="AK30" s="45">
        <v>2.5600000000000001E-2</v>
      </c>
      <c r="AL30" s="46">
        <v>2.5600000000000001E-2</v>
      </c>
      <c r="AM30" s="45">
        <v>2.5600000000000001E-2</v>
      </c>
      <c r="AN30" s="46">
        <v>2.5600000000000001E-2</v>
      </c>
      <c r="AO30" s="45">
        <v>2.5600000000000001E-2</v>
      </c>
      <c r="AP30" s="46">
        <v>2.5600000000000001E-2</v>
      </c>
      <c r="AQ30" s="45">
        <v>2.5600000000000001E-2</v>
      </c>
      <c r="AR30" s="46">
        <v>2.5600000000000001E-2</v>
      </c>
      <c r="AS30" s="45">
        <v>2.5600000000000001E-2</v>
      </c>
      <c r="AT30" s="46">
        <v>2.5600000000000001E-2</v>
      </c>
      <c r="AU30" s="45">
        <v>2.5600000000000001E-2</v>
      </c>
      <c r="AV30" s="46">
        <v>2.5600000000000001E-2</v>
      </c>
      <c r="AW30" s="45">
        <v>2.5600000000000001E-2</v>
      </c>
      <c r="AX30" s="46">
        <v>2.5600000000000001E-2</v>
      </c>
      <c r="AY30" s="45">
        <v>2.5600000000000001E-2</v>
      </c>
      <c r="AZ30" s="46">
        <v>2.5600000000000001E-2</v>
      </c>
      <c r="BA30" s="52">
        <v>2.5600000000000001E-2</v>
      </c>
      <c r="BB30" s="53">
        <v>2.5600000000000001E-2</v>
      </c>
      <c r="BD30" s="11">
        <v>2008</v>
      </c>
      <c r="BE30" s="43">
        <v>3.7900000000000003E-2</v>
      </c>
      <c r="BF30" s="44">
        <v>3.3500000000000002E-2</v>
      </c>
      <c r="BG30" s="43">
        <v>3.7900000000000003E-2</v>
      </c>
      <c r="BH30" s="44">
        <v>3.3500000000000002E-2</v>
      </c>
      <c r="BI30" s="43">
        <v>3.7900000000000003E-2</v>
      </c>
      <c r="BJ30" s="44">
        <v>3.3500000000000002E-2</v>
      </c>
      <c r="BK30" s="43">
        <v>3.7900000000000003E-2</v>
      </c>
      <c r="BL30" s="44">
        <v>3.3500000000000002E-2</v>
      </c>
      <c r="BM30" s="43">
        <v>3.7900000000000003E-2</v>
      </c>
      <c r="BN30" s="44">
        <v>3.3500000000000002E-2</v>
      </c>
      <c r="BO30" s="43">
        <v>3.7900000000000003E-2</v>
      </c>
      <c r="BP30" s="44">
        <v>3.3500000000000002E-2</v>
      </c>
      <c r="BQ30" s="43">
        <v>3.7900000000000003E-2</v>
      </c>
      <c r="BR30" s="44">
        <v>3.3500000000000002E-2</v>
      </c>
      <c r="BS30" s="43">
        <v>3.7900000000000003E-2</v>
      </c>
      <c r="BT30" s="44">
        <v>3.3500000000000002E-2</v>
      </c>
      <c r="BU30" s="43">
        <v>3.7900000000000003E-2</v>
      </c>
      <c r="BV30" s="44">
        <v>3.3500000000000002E-2</v>
      </c>
      <c r="BW30" s="43">
        <v>3.7900000000000003E-2</v>
      </c>
      <c r="BX30" s="44">
        <v>3.3500000000000002E-2</v>
      </c>
      <c r="BY30" s="43">
        <v>3.7900000000000003E-2</v>
      </c>
      <c r="BZ30" s="44">
        <v>3.3500000000000002E-2</v>
      </c>
      <c r="CA30" s="50">
        <v>3.7900000000000003E-2</v>
      </c>
      <c r="CB30" s="51">
        <v>3.3500000000000002E-2</v>
      </c>
      <c r="CE30" s="11">
        <v>2008</v>
      </c>
      <c r="CF30" s="12">
        <f t="shared" si="55"/>
        <v>-254.19004726701118</v>
      </c>
      <c r="CG30" s="13">
        <f t="shared" si="56"/>
        <v>-123.32469411331455</v>
      </c>
      <c r="CH30" s="12">
        <f t="shared" si="57"/>
        <v>-228.5999912934443</v>
      </c>
      <c r="CI30" s="13">
        <f t="shared" si="58"/>
        <v>-111.49340448725135</v>
      </c>
      <c r="CJ30" s="12">
        <f t="shared" si="59"/>
        <v>-233.91554825551989</v>
      </c>
      <c r="CK30" s="13">
        <f t="shared" si="60"/>
        <v>-116.4224125370629</v>
      </c>
      <c r="CL30" s="12">
        <f t="shared" si="61"/>
        <v>-308.78505003703231</v>
      </c>
      <c r="CM30" s="13">
        <f t="shared" si="62"/>
        <v>-214.52079852128125</v>
      </c>
      <c r="CN30" s="12">
        <f t="shared" si="63"/>
        <v>-224.08143537610809</v>
      </c>
      <c r="CO30" s="13">
        <f t="shared" si="64"/>
        <v>-198.19521640707205</v>
      </c>
      <c r="CP30" s="12">
        <f t="shared" si="65"/>
        <v>-628.37271180924984</v>
      </c>
      <c r="CQ30" s="13">
        <f t="shared" si="66"/>
        <v>-428.77140998906538</v>
      </c>
      <c r="CR30" s="12">
        <f t="shared" si="67"/>
        <v>-532.66701902719228</v>
      </c>
      <c r="CS30" s="13">
        <f t="shared" si="68"/>
        <v>-395.47528427705879</v>
      </c>
      <c r="CT30" s="12">
        <f t="shared" si="69"/>
        <v>-345.47654051019481</v>
      </c>
      <c r="CU30" s="13">
        <f t="shared" si="70"/>
        <v>-271.28676721059685</v>
      </c>
      <c r="CV30" s="12">
        <f t="shared" si="71"/>
        <v>-319.1587890053479</v>
      </c>
      <c r="CW30" s="13">
        <f t="shared" si="72"/>
        <v>-159.78734563634598</v>
      </c>
      <c r="CX30" s="12">
        <f t="shared" si="73"/>
        <v>-228.92732821668491</v>
      </c>
      <c r="CY30" s="13">
        <f t="shared" si="74"/>
        <v>-94.656896030018018</v>
      </c>
      <c r="CZ30" s="12">
        <f t="shared" si="75"/>
        <v>-254.03148362644487</v>
      </c>
      <c r="DA30" s="13">
        <f t="shared" si="76"/>
        <v>-113.21132422134343</v>
      </c>
      <c r="DB30" s="12">
        <f t="shared" si="77"/>
        <v>-328.72635176541468</v>
      </c>
      <c r="DC30" s="13">
        <f t="shared" si="78"/>
        <v>-129.96224023484174</v>
      </c>
      <c r="DD30" s="12">
        <f t="shared" si="79"/>
        <v>-3886.9322961896451</v>
      </c>
      <c r="DE30" s="14">
        <f t="shared" si="80"/>
        <v>-2357.1077936652523</v>
      </c>
    </row>
    <row r="31" spans="1:109" x14ac:dyDescent="0.2">
      <c r="A31" s="149">
        <v>2009</v>
      </c>
      <c r="B31" s="120">
        <f t="shared" si="31"/>
        <v>-1060.4512143789789</v>
      </c>
      <c r="C31" s="105">
        <f t="shared" si="32"/>
        <v>-884.09955170396177</v>
      </c>
      <c r="D31" s="105">
        <f t="shared" si="33"/>
        <v>-1030.1075340605448</v>
      </c>
      <c r="E31" s="105">
        <f t="shared" si="34"/>
        <v>-706.57562504616874</v>
      </c>
      <c r="F31" s="105">
        <f t="shared" si="35"/>
        <v>-1199.995772477253</v>
      </c>
      <c r="G31" s="105">
        <f t="shared" si="36"/>
        <v>-749.98169957880441</v>
      </c>
      <c r="H31" s="105">
        <f t="shared" si="37"/>
        <v>-1353.4223286176682</v>
      </c>
      <c r="I31" s="105">
        <f t="shared" si="38"/>
        <v>-1154.1537594602073</v>
      </c>
      <c r="J31" s="105">
        <f t="shared" si="39"/>
        <v>-1308.9967189870777</v>
      </c>
      <c r="K31" s="105">
        <f t="shared" si="40"/>
        <v>-992.07572321966961</v>
      </c>
      <c r="L31" s="105">
        <f t="shared" si="41"/>
        <v>-3677.5436322360806</v>
      </c>
      <c r="M31" s="105">
        <f t="shared" si="42"/>
        <v>-1985.0237993610986</v>
      </c>
      <c r="N31" s="105">
        <f t="shared" si="43"/>
        <v>-2846.5791795043701</v>
      </c>
      <c r="O31" s="105">
        <f t="shared" si="44"/>
        <v>-2087.4772952541412</v>
      </c>
      <c r="P31" s="105">
        <f t="shared" si="45"/>
        <v>-2329.8193715016728</v>
      </c>
      <c r="Q31" s="105">
        <f t="shared" si="46"/>
        <v>-1273.607631741349</v>
      </c>
      <c r="R31" s="105">
        <f t="shared" si="47"/>
        <v>-1897.1145581375172</v>
      </c>
      <c r="S31" s="105">
        <f t="shared" si="48"/>
        <v>-1189.1712601106019</v>
      </c>
      <c r="T31" s="105">
        <f t="shared" si="49"/>
        <v>-1132.405077909825</v>
      </c>
      <c r="U31" s="105">
        <f t="shared" si="50"/>
        <v>-692.65598772256476</v>
      </c>
      <c r="V31" s="105">
        <f t="shared" si="51"/>
        <v>-1100.0210838325643</v>
      </c>
      <c r="W31" s="105">
        <f t="shared" si="52"/>
        <v>-738.47566721565568</v>
      </c>
      <c r="X31" s="105">
        <f t="shared" si="53"/>
        <v>-1289.1006357642382</v>
      </c>
      <c r="Y31" s="105">
        <f t="shared" si="54"/>
        <v>-930.11095196982023</v>
      </c>
      <c r="Z31" s="105">
        <f t="shared" si="81"/>
        <v>-20225.557107407796</v>
      </c>
      <c r="AA31" s="106">
        <f t="shared" si="82"/>
        <v>-13383.408952384043</v>
      </c>
      <c r="AD31" s="11">
        <v>2009</v>
      </c>
      <c r="AE31" s="45">
        <v>2.5600000000000001E-2</v>
      </c>
      <c r="AF31" s="46">
        <v>2.5600000000000001E-2</v>
      </c>
      <c r="AG31" s="45">
        <v>2.5600000000000001E-2</v>
      </c>
      <c r="AH31" s="46">
        <v>2.5600000000000001E-2</v>
      </c>
      <c r="AI31" s="45">
        <v>2.5600000000000001E-2</v>
      </c>
      <c r="AJ31" s="46">
        <v>2.5600000000000001E-2</v>
      </c>
      <c r="AK31" s="45">
        <v>2.5600000000000001E-2</v>
      </c>
      <c r="AL31" s="46">
        <v>2.5600000000000001E-2</v>
      </c>
      <c r="AM31" s="45">
        <v>2.5600000000000001E-2</v>
      </c>
      <c r="AN31" s="46">
        <v>2.5600000000000001E-2</v>
      </c>
      <c r="AO31" s="45">
        <v>2.5600000000000001E-2</v>
      </c>
      <c r="AP31" s="46">
        <v>2.5600000000000001E-2</v>
      </c>
      <c r="AQ31" s="45">
        <v>2.5600000000000001E-2</v>
      </c>
      <c r="AR31" s="46">
        <v>2.5600000000000001E-2</v>
      </c>
      <c r="AS31" s="45">
        <v>2.5600000000000001E-2</v>
      </c>
      <c r="AT31" s="46">
        <v>2.5600000000000001E-2</v>
      </c>
      <c r="AU31" s="45">
        <v>2.5600000000000001E-2</v>
      </c>
      <c r="AV31" s="46">
        <v>2.5600000000000001E-2</v>
      </c>
      <c r="AW31" s="45">
        <v>2.5600000000000001E-2</v>
      </c>
      <c r="AX31" s="46">
        <v>2.5600000000000001E-2</v>
      </c>
      <c r="AY31" s="45">
        <v>2.5600000000000001E-2</v>
      </c>
      <c r="AZ31" s="46">
        <v>2.5600000000000001E-2</v>
      </c>
      <c r="BA31" s="52">
        <v>2.5600000000000001E-2</v>
      </c>
      <c r="BB31" s="53">
        <v>2.5600000000000001E-2</v>
      </c>
      <c r="BD31" s="11">
        <v>2009</v>
      </c>
      <c r="BE31" s="43">
        <v>3.7900000000000003E-2</v>
      </c>
      <c r="BF31" s="44">
        <v>3.3500000000000002E-2</v>
      </c>
      <c r="BG31" s="43">
        <v>3.7900000000000003E-2</v>
      </c>
      <c r="BH31" s="44">
        <v>3.3500000000000002E-2</v>
      </c>
      <c r="BI31" s="43">
        <v>3.7900000000000003E-2</v>
      </c>
      <c r="BJ31" s="44">
        <v>3.3500000000000002E-2</v>
      </c>
      <c r="BK31" s="43">
        <v>3.7900000000000003E-2</v>
      </c>
      <c r="BL31" s="44">
        <v>3.3500000000000002E-2</v>
      </c>
      <c r="BM31" s="43">
        <v>3.7900000000000003E-2</v>
      </c>
      <c r="BN31" s="44">
        <v>3.3500000000000002E-2</v>
      </c>
      <c r="BO31" s="43">
        <v>3.7900000000000003E-2</v>
      </c>
      <c r="BP31" s="44">
        <v>3.3500000000000002E-2</v>
      </c>
      <c r="BQ31" s="43">
        <v>3.7900000000000003E-2</v>
      </c>
      <c r="BR31" s="44">
        <v>3.3500000000000002E-2</v>
      </c>
      <c r="BS31" s="43">
        <v>3.7900000000000003E-2</v>
      </c>
      <c r="BT31" s="44">
        <v>3.3500000000000002E-2</v>
      </c>
      <c r="BU31" s="43">
        <v>3.7900000000000003E-2</v>
      </c>
      <c r="BV31" s="44">
        <v>3.3500000000000002E-2</v>
      </c>
      <c r="BW31" s="43">
        <v>3.7900000000000003E-2</v>
      </c>
      <c r="BX31" s="44">
        <v>3.3500000000000002E-2</v>
      </c>
      <c r="BY31" s="43">
        <v>3.7900000000000003E-2</v>
      </c>
      <c r="BZ31" s="44">
        <v>3.3500000000000002E-2</v>
      </c>
      <c r="CA31" s="50">
        <v>3.7900000000000003E-2</v>
      </c>
      <c r="CB31" s="51">
        <v>3.3500000000000002E-2</v>
      </c>
      <c r="CE31" s="11">
        <v>2009</v>
      </c>
      <c r="CF31" s="12">
        <f t="shared" si="55"/>
        <v>-231.56802064864175</v>
      </c>
      <c r="CG31" s="13">
        <f t="shared" si="56"/>
        <v>-113.07998555892631</v>
      </c>
      <c r="CH31" s="12">
        <f t="shared" si="57"/>
        <v>-202.57927945259564</v>
      </c>
      <c r="CI31" s="13">
        <f t="shared" si="58"/>
        <v>-100.10941724188483</v>
      </c>
      <c r="CJ31" s="12">
        <f t="shared" si="59"/>
        <v>-219.16379901063505</v>
      </c>
      <c r="CK31" s="13">
        <f t="shared" si="60"/>
        <v>-107.15034747919543</v>
      </c>
      <c r="CL31" s="12">
        <f t="shared" si="61"/>
        <v>-285.3316085846904</v>
      </c>
      <c r="CM31" s="13">
        <f t="shared" si="62"/>
        <v>-197.30270488315648</v>
      </c>
      <c r="CN31" s="12">
        <f t="shared" si="63"/>
        <v>-201.43760097679007</v>
      </c>
      <c r="CO31" s="13">
        <f t="shared" si="64"/>
        <v>-195.98835402601424</v>
      </c>
      <c r="CP31" s="12">
        <f t="shared" si="65"/>
        <v>-613.5755851497529</v>
      </c>
      <c r="CQ31" s="13">
        <f t="shared" si="66"/>
        <v>-379.3492529864663</v>
      </c>
      <c r="CR31" s="12">
        <f t="shared" si="67"/>
        <v>-504.63060023839483</v>
      </c>
      <c r="CS31" s="13">
        <f t="shared" si="68"/>
        <v>-371.36614786371189</v>
      </c>
      <c r="CT31" s="12">
        <f t="shared" si="69"/>
        <v>-323.98715831138333</v>
      </c>
      <c r="CU31" s="13">
        <f t="shared" si="70"/>
        <v>-254.41214811935794</v>
      </c>
      <c r="CV31" s="12">
        <f t="shared" si="71"/>
        <v>-280.81992696040965</v>
      </c>
      <c r="CW31" s="13">
        <f t="shared" si="72"/>
        <v>-137.54371677945744</v>
      </c>
      <c r="CX31" s="12">
        <f t="shared" si="73"/>
        <v>-200.33577333604009</v>
      </c>
      <c r="CY31" s="13">
        <f t="shared" si="74"/>
        <v>-82.473482124907093</v>
      </c>
      <c r="CZ31" s="12">
        <f t="shared" si="75"/>
        <v>-230.15109856773654</v>
      </c>
      <c r="DA31" s="13">
        <f t="shared" si="76"/>
        <v>-100.68008123333894</v>
      </c>
      <c r="DB31" s="12">
        <f t="shared" si="77"/>
        <v>-215.44613533936578</v>
      </c>
      <c r="DC31" s="13">
        <f t="shared" si="78"/>
        <v>-89.076341112112942</v>
      </c>
      <c r="DD31" s="12">
        <f t="shared" si="79"/>
        <v>-3509.0265865764354</v>
      </c>
      <c r="DE31" s="14">
        <f t="shared" si="80"/>
        <v>-2128.5319794085299</v>
      </c>
    </row>
    <row r="32" spans="1:109" x14ac:dyDescent="0.2">
      <c r="A32" s="149">
        <v>2010</v>
      </c>
      <c r="B32" s="120">
        <f t="shared" si="31"/>
        <v>-861.01524331303995</v>
      </c>
      <c r="C32" s="105">
        <f t="shared" si="32"/>
        <v>-825.74926460914276</v>
      </c>
      <c r="D32" s="105">
        <f t="shared" si="33"/>
        <v>-872.73430086194423</v>
      </c>
      <c r="E32" s="105">
        <f t="shared" si="34"/>
        <v>-616.53769462187643</v>
      </c>
      <c r="F32" s="105">
        <f t="shared" si="35"/>
        <v>-1059.8922909478908</v>
      </c>
      <c r="G32" s="105">
        <f t="shared" si="36"/>
        <v>-622.06878440286016</v>
      </c>
      <c r="H32" s="105">
        <f t="shared" si="37"/>
        <v>-1118.9639699850438</v>
      </c>
      <c r="I32" s="105">
        <f t="shared" si="38"/>
        <v>-974.32943870894997</v>
      </c>
      <c r="J32" s="105">
        <f t="shared" si="39"/>
        <v>-1105.5419274533294</v>
      </c>
      <c r="K32" s="105">
        <f t="shared" si="40"/>
        <v>-823.58385126198937</v>
      </c>
      <c r="L32" s="105">
        <f t="shared" si="41"/>
        <v>-3078.6398938789271</v>
      </c>
      <c r="M32" s="105">
        <f t="shared" si="42"/>
        <v>-1646.460960950983</v>
      </c>
      <c r="N32" s="105">
        <f t="shared" si="43"/>
        <v>-2147.5312646551106</v>
      </c>
      <c r="O32" s="105">
        <f t="shared" si="44"/>
        <v>-1593.0733330848718</v>
      </c>
      <c r="P32" s="105">
        <f t="shared" si="45"/>
        <v>-1799.7478756800479</v>
      </c>
      <c r="Q32" s="105">
        <f t="shared" si="46"/>
        <v>-953.66003034357118</v>
      </c>
      <c r="R32" s="105">
        <f t="shared" si="47"/>
        <v>-1378.1709359477657</v>
      </c>
      <c r="S32" s="105">
        <f t="shared" si="48"/>
        <v>-870.90730371992925</v>
      </c>
      <c r="T32" s="105">
        <f t="shared" si="49"/>
        <v>-207.59551048236767</v>
      </c>
      <c r="U32" s="105">
        <f t="shared" si="50"/>
        <v>-105.38042561269032</v>
      </c>
      <c r="V32" s="105">
        <f t="shared" si="51"/>
        <v>-219.91653703007435</v>
      </c>
      <c r="W32" s="105">
        <f t="shared" si="52"/>
        <v>-98.323704036306182</v>
      </c>
      <c r="X32" s="105">
        <f t="shared" si="53"/>
        <v>-290.45368315244036</v>
      </c>
      <c r="Y32" s="105">
        <f t="shared" si="54"/>
        <v>-137.48529202095835</v>
      </c>
      <c r="Z32" s="105">
        <f t="shared" si="81"/>
        <v>-14140.203433387984</v>
      </c>
      <c r="AA32" s="106">
        <f t="shared" si="82"/>
        <v>-9267.5600833741264</v>
      </c>
      <c r="AD32" s="11">
        <v>2010</v>
      </c>
      <c r="AE32" s="45">
        <v>2.5600000000000001E-2</v>
      </c>
      <c r="AF32" s="46">
        <v>2.5600000000000001E-2</v>
      </c>
      <c r="AG32" s="45">
        <v>2.5600000000000001E-2</v>
      </c>
      <c r="AH32" s="46">
        <v>2.5600000000000001E-2</v>
      </c>
      <c r="AI32" s="45">
        <v>2.5600000000000001E-2</v>
      </c>
      <c r="AJ32" s="46">
        <v>2.5600000000000001E-2</v>
      </c>
      <c r="AK32" s="45">
        <v>2.5600000000000001E-2</v>
      </c>
      <c r="AL32" s="46">
        <v>2.5600000000000001E-2</v>
      </c>
      <c r="AM32" s="45">
        <v>2.5600000000000001E-2</v>
      </c>
      <c r="AN32" s="46">
        <v>2.5600000000000001E-2</v>
      </c>
      <c r="AO32" s="45">
        <v>2.5600000000000001E-2</v>
      </c>
      <c r="AP32" s="46">
        <v>2.5600000000000001E-2</v>
      </c>
      <c r="AQ32" s="45">
        <v>2.5600000000000001E-2</v>
      </c>
      <c r="AR32" s="46">
        <v>2.5600000000000001E-2</v>
      </c>
      <c r="AS32" s="45">
        <v>2.5600000000000001E-2</v>
      </c>
      <c r="AT32" s="46">
        <v>2.5600000000000001E-2</v>
      </c>
      <c r="AU32" s="45">
        <v>2.5600000000000001E-2</v>
      </c>
      <c r="AV32" s="46">
        <v>2.5600000000000001E-2</v>
      </c>
      <c r="AW32" s="45">
        <v>2.5600000000000001E-2</v>
      </c>
      <c r="AX32" s="46">
        <v>2.5600000000000001E-2</v>
      </c>
      <c r="AY32" s="45">
        <v>2.5600000000000001E-2</v>
      </c>
      <c r="AZ32" s="46">
        <v>2.5600000000000001E-2</v>
      </c>
      <c r="BA32" s="52">
        <v>2.5600000000000001E-2</v>
      </c>
      <c r="BB32" s="53">
        <v>2.5600000000000001E-2</v>
      </c>
      <c r="BD32" s="11">
        <v>2010</v>
      </c>
      <c r="BE32" s="43">
        <v>3.7900000000000003E-2</v>
      </c>
      <c r="BF32" s="44">
        <v>3.3500000000000002E-2</v>
      </c>
      <c r="BG32" s="43">
        <v>3.7900000000000003E-2</v>
      </c>
      <c r="BH32" s="44">
        <v>3.3500000000000002E-2</v>
      </c>
      <c r="BI32" s="43">
        <v>3.7900000000000003E-2</v>
      </c>
      <c r="BJ32" s="44">
        <v>3.3500000000000002E-2</v>
      </c>
      <c r="BK32" s="43">
        <v>3.7900000000000003E-2</v>
      </c>
      <c r="BL32" s="44">
        <v>3.3500000000000002E-2</v>
      </c>
      <c r="BM32" s="43">
        <v>3.7900000000000003E-2</v>
      </c>
      <c r="BN32" s="44">
        <v>3.3500000000000002E-2</v>
      </c>
      <c r="BO32" s="43">
        <v>3.7900000000000003E-2</v>
      </c>
      <c r="BP32" s="44">
        <v>3.3500000000000002E-2</v>
      </c>
      <c r="BQ32" s="43">
        <v>3.7900000000000003E-2</v>
      </c>
      <c r="BR32" s="44">
        <v>3.3500000000000002E-2</v>
      </c>
      <c r="BS32" s="43">
        <v>3.7900000000000003E-2</v>
      </c>
      <c r="BT32" s="44">
        <v>3.3500000000000002E-2</v>
      </c>
      <c r="BU32" s="43">
        <v>3.7900000000000003E-2</v>
      </c>
      <c r="BV32" s="44">
        <v>3.3500000000000002E-2</v>
      </c>
      <c r="BW32" s="43">
        <v>3.7900000000000003E-2</v>
      </c>
      <c r="BX32" s="44">
        <v>3.3500000000000002E-2</v>
      </c>
      <c r="BY32" s="43">
        <v>3.7900000000000003E-2</v>
      </c>
      <c r="BZ32" s="44">
        <v>3.3500000000000002E-2</v>
      </c>
      <c r="CA32" s="50">
        <v>3.7900000000000003E-2</v>
      </c>
      <c r="CB32" s="51">
        <v>3.3500000000000002E-2</v>
      </c>
      <c r="CE32" s="11">
        <v>2010</v>
      </c>
      <c r="CF32" s="12">
        <f t="shared" si="55"/>
        <v>-132.76631220109152</v>
      </c>
      <c r="CG32" s="13">
        <f t="shared" si="56"/>
        <v>-76.294923833655062</v>
      </c>
      <c r="CH32" s="12">
        <f t="shared" si="57"/>
        <v>-117.71437348988208</v>
      </c>
      <c r="CI32" s="13">
        <f t="shared" si="58"/>
        <v>-57.636006072883085</v>
      </c>
      <c r="CJ32" s="12">
        <f t="shared" si="59"/>
        <v>-129.50908902773645</v>
      </c>
      <c r="CK32" s="13">
        <f t="shared" si="60"/>
        <v>-58.228591095138739</v>
      </c>
      <c r="CL32" s="12">
        <f t="shared" si="61"/>
        <v>-155.40835549129568</v>
      </c>
      <c r="CM32" s="13">
        <f t="shared" si="62"/>
        <v>-103.82892732189086</v>
      </c>
      <c r="CN32" s="12">
        <f t="shared" si="63"/>
        <v>-104.85168459318427</v>
      </c>
      <c r="CO32" s="13">
        <f t="shared" si="64"/>
        <v>-98.9024864954023</v>
      </c>
      <c r="CP32" s="12">
        <f t="shared" si="65"/>
        <v>-319.99687365774639</v>
      </c>
      <c r="CQ32" s="13">
        <f t="shared" si="66"/>
        <v>-189.35162796030997</v>
      </c>
      <c r="CR32" s="12">
        <f t="shared" si="67"/>
        <v>-232.96286950061767</v>
      </c>
      <c r="CS32" s="13">
        <f t="shared" si="68"/>
        <v>-165.7864997537701</v>
      </c>
      <c r="CT32" s="12">
        <f t="shared" si="69"/>
        <v>-152.03373253864848</v>
      </c>
      <c r="CU32" s="13">
        <f t="shared" si="70"/>
        <v>-109.01393334259207</v>
      </c>
      <c r="CV32" s="12">
        <f t="shared" si="71"/>
        <v>-149.88965668059885</v>
      </c>
      <c r="CW32" s="13">
        <f t="shared" si="72"/>
        <v>-70.322808446593555</v>
      </c>
      <c r="CX32" s="12">
        <f t="shared" si="73"/>
        <v>-102.58575636922842</v>
      </c>
      <c r="CY32" s="13">
        <f t="shared" si="74"/>
        <v>-44.555027638469767</v>
      </c>
      <c r="CZ32" s="12">
        <f t="shared" si="75"/>
        <v>-118.55950344060297</v>
      </c>
      <c r="DA32" s="13">
        <f t="shared" si="76"/>
        <v>-45.338230941005328</v>
      </c>
      <c r="DB32" s="12">
        <f t="shared" si="77"/>
        <v>-161.22365788254461</v>
      </c>
      <c r="DC32" s="13">
        <f t="shared" si="78"/>
        <v>-62.152127323092238</v>
      </c>
      <c r="DD32" s="12">
        <f t="shared" si="79"/>
        <v>-1877.5018648731773</v>
      </c>
      <c r="DE32" s="14">
        <f t="shared" si="80"/>
        <v>-1081.411190224803</v>
      </c>
    </row>
    <row r="33" spans="1:109" x14ac:dyDescent="0.2">
      <c r="A33" s="149">
        <v>2011</v>
      </c>
      <c r="B33" s="142">
        <f t="shared" si="31"/>
        <v>-144.00377802952994</v>
      </c>
      <c r="C33" s="142">
        <f t="shared" si="32"/>
        <v>-94.859431050762623</v>
      </c>
      <c r="D33" s="142">
        <f t="shared" si="33"/>
        <v>-141.66295331288165</v>
      </c>
      <c r="E33" s="142">
        <f t="shared" si="34"/>
        <v>-80.698255353416869</v>
      </c>
      <c r="F33" s="142">
        <f t="shared" si="35"/>
        <v>-163.6753066359023</v>
      </c>
      <c r="G33" s="142">
        <f t="shared" si="36"/>
        <v>-77.981922154912269</v>
      </c>
      <c r="H33" s="142">
        <f t="shared" si="37"/>
        <v>-182.23849517168208</v>
      </c>
      <c r="I33" s="142">
        <f t="shared" si="38"/>
        <v>-135.55147700647527</v>
      </c>
      <c r="J33" s="142">
        <f t="shared" si="39"/>
        <v>-133.44501788687722</v>
      </c>
      <c r="K33" s="142">
        <f t="shared" si="40"/>
        <v>-99.663254528057735</v>
      </c>
      <c r="L33" s="142">
        <f t="shared" si="41"/>
        <v>-289.52903837590355</v>
      </c>
      <c r="M33" s="142">
        <f t="shared" si="42"/>
        <v>-159.9039885095799</v>
      </c>
      <c r="N33" s="142">
        <f t="shared" si="43"/>
        <v>-206.30384267096829</v>
      </c>
      <c r="O33" s="142">
        <f t="shared" si="44"/>
        <v>-166.53463513287977</v>
      </c>
      <c r="P33" s="142">
        <f t="shared" si="45"/>
        <v>0</v>
      </c>
      <c r="Q33" s="142">
        <f t="shared" si="46"/>
        <v>0</v>
      </c>
      <c r="R33" s="142">
        <f t="shared" si="47"/>
        <v>0</v>
      </c>
      <c r="S33" s="142">
        <f t="shared" si="48"/>
        <v>0</v>
      </c>
      <c r="T33" s="142">
        <f t="shared" si="49"/>
        <v>0</v>
      </c>
      <c r="U33" s="142">
        <f t="shared" si="50"/>
        <v>0</v>
      </c>
      <c r="V33" s="142">
        <f t="shared" si="51"/>
        <v>0</v>
      </c>
      <c r="W33" s="142">
        <f t="shared" si="52"/>
        <v>0</v>
      </c>
      <c r="X33" s="142">
        <f t="shared" si="53"/>
        <v>0</v>
      </c>
      <c r="Y33" s="142">
        <f t="shared" si="54"/>
        <v>0</v>
      </c>
      <c r="Z33" s="120">
        <f t="shared" si="81"/>
        <v>-1260.8584320837451</v>
      </c>
      <c r="AA33" s="106">
        <f t="shared" si="82"/>
        <v>-815.19296373608438</v>
      </c>
      <c r="AD33" s="11">
        <v>2011</v>
      </c>
      <c r="AE33" s="45">
        <v>2.5600000000000001E-2</v>
      </c>
      <c r="AF33" s="46">
        <v>2.5600000000000001E-2</v>
      </c>
      <c r="AG33" s="45">
        <v>2.5600000000000001E-2</v>
      </c>
      <c r="AH33" s="46">
        <v>2.5600000000000001E-2</v>
      </c>
      <c r="AI33" s="45">
        <v>2.5600000000000001E-2</v>
      </c>
      <c r="AJ33" s="46">
        <v>2.5600000000000001E-2</v>
      </c>
      <c r="AK33" s="45">
        <v>2.5600000000000001E-2</v>
      </c>
      <c r="AL33" s="46">
        <v>2.5600000000000001E-2</v>
      </c>
      <c r="AM33" s="45">
        <v>2.5600000000000001E-2</v>
      </c>
      <c r="AN33" s="46">
        <v>2.5600000000000001E-2</v>
      </c>
      <c r="AO33" s="45">
        <v>2.5600000000000001E-2</v>
      </c>
      <c r="AP33" s="46">
        <v>2.5600000000000001E-2</v>
      </c>
      <c r="AQ33" s="45">
        <v>2.5600000000000001E-2</v>
      </c>
      <c r="AR33" s="46">
        <v>2.5600000000000001E-2</v>
      </c>
      <c r="AS33" s="45">
        <v>2.5600000000000001E-2</v>
      </c>
      <c r="AT33" s="46">
        <v>2.5600000000000001E-2</v>
      </c>
      <c r="AU33" s="45">
        <v>2.5600000000000001E-2</v>
      </c>
      <c r="AV33" s="46">
        <v>2.5600000000000001E-2</v>
      </c>
      <c r="AW33" s="45">
        <v>2.5600000000000001E-2</v>
      </c>
      <c r="AX33" s="46">
        <v>2.5600000000000001E-2</v>
      </c>
      <c r="AY33" s="45">
        <v>2.5600000000000001E-2</v>
      </c>
      <c r="AZ33" s="46">
        <v>2.5600000000000001E-2</v>
      </c>
      <c r="BA33" s="52">
        <v>2.5600000000000001E-2</v>
      </c>
      <c r="BB33" s="53">
        <v>2.5600000000000001E-2</v>
      </c>
      <c r="BD33" s="11">
        <v>2011</v>
      </c>
      <c r="BE33" s="43">
        <v>3.7900000000000003E-2</v>
      </c>
      <c r="BF33" s="44">
        <v>3.3500000000000002E-2</v>
      </c>
      <c r="BG33" s="43">
        <v>3.7900000000000003E-2</v>
      </c>
      <c r="BH33" s="44">
        <v>3.3500000000000002E-2</v>
      </c>
      <c r="BI33" s="43">
        <v>3.7900000000000003E-2</v>
      </c>
      <c r="BJ33" s="44">
        <v>3.3500000000000002E-2</v>
      </c>
      <c r="BK33" s="43">
        <v>3.7900000000000003E-2</v>
      </c>
      <c r="BL33" s="44">
        <v>3.3500000000000002E-2</v>
      </c>
      <c r="BM33" s="43">
        <v>3.7900000000000003E-2</v>
      </c>
      <c r="BN33" s="44">
        <v>3.3500000000000002E-2</v>
      </c>
      <c r="BO33" s="43">
        <v>3.7900000000000003E-2</v>
      </c>
      <c r="BP33" s="44">
        <v>3.3500000000000002E-2</v>
      </c>
      <c r="BQ33" s="43">
        <v>3.7900000000000003E-2</v>
      </c>
      <c r="BR33" s="44">
        <v>3.3500000000000002E-2</v>
      </c>
      <c r="BS33" s="43">
        <v>3.7900000000000003E-2</v>
      </c>
      <c r="BT33" s="44">
        <v>3.3500000000000002E-2</v>
      </c>
      <c r="BU33" s="43">
        <v>3.7900000000000003E-2</v>
      </c>
      <c r="BV33" s="44">
        <v>3.3500000000000002E-2</v>
      </c>
      <c r="BW33" s="43">
        <v>3.7900000000000003E-2</v>
      </c>
      <c r="BX33" s="44">
        <v>3.3500000000000002E-2</v>
      </c>
      <c r="BY33" s="43">
        <v>3.7900000000000003E-2</v>
      </c>
      <c r="BZ33" s="44">
        <v>3.3500000000000002E-2</v>
      </c>
      <c r="CA33" s="54">
        <v>3.7900000000000003E-2</v>
      </c>
      <c r="CB33" s="55">
        <v>3.3500000000000002E-2</v>
      </c>
      <c r="CE33" s="11">
        <v>2011</v>
      </c>
      <c r="CF33" s="12">
        <f t="shared" si="55"/>
        <v>-77.485175223586296</v>
      </c>
      <c r="CG33" s="13">
        <f t="shared" si="56"/>
        <v>-43.42186454387582</v>
      </c>
      <c r="CH33" s="12">
        <f t="shared" si="57"/>
        <v>-67.200196525631597</v>
      </c>
      <c r="CI33" s="13">
        <f t="shared" si="58"/>
        <v>-33.422973736598372</v>
      </c>
      <c r="CJ33" s="12">
        <f t="shared" si="59"/>
        <v>-75.417263838333596</v>
      </c>
      <c r="CK33" s="13">
        <f t="shared" si="60"/>
        <v>-34.854798923923397</v>
      </c>
      <c r="CL33" s="12">
        <f t="shared" si="61"/>
        <v>-92.228518635363102</v>
      </c>
      <c r="CM33" s="13">
        <f t="shared" si="62"/>
        <v>-65.888676324754769</v>
      </c>
      <c r="CN33" s="12">
        <f t="shared" si="63"/>
        <v>-52.490389026437164</v>
      </c>
      <c r="CO33" s="13">
        <f t="shared" si="64"/>
        <v>-49.252392173534581</v>
      </c>
      <c r="CP33" s="12">
        <f t="shared" si="65"/>
        <v>-131.51411539493881</v>
      </c>
      <c r="CQ33" s="13">
        <f t="shared" si="66"/>
        <v>-80.721145899421629</v>
      </c>
      <c r="CR33" s="12">
        <f t="shared" si="67"/>
        <v>-100.53853328227788</v>
      </c>
      <c r="CS33" s="13">
        <f t="shared" si="68"/>
        <v>-82.047659236039991</v>
      </c>
      <c r="CT33" s="12">
        <f t="shared" si="69"/>
        <v>0</v>
      </c>
      <c r="CU33" s="13">
        <f t="shared" si="70"/>
        <v>0</v>
      </c>
      <c r="CV33" s="12">
        <f t="shared" si="71"/>
        <v>0</v>
      </c>
      <c r="CW33" s="13">
        <f t="shared" si="72"/>
        <v>0</v>
      </c>
      <c r="CX33" s="12">
        <f t="shared" si="73"/>
        <v>0</v>
      </c>
      <c r="CY33" s="13">
        <f t="shared" si="74"/>
        <v>0</v>
      </c>
      <c r="CZ33" s="12">
        <f t="shared" si="75"/>
        <v>0</v>
      </c>
      <c r="DA33" s="13">
        <f t="shared" si="76"/>
        <v>0</v>
      </c>
      <c r="DB33" s="12">
        <f t="shared" si="77"/>
        <v>0</v>
      </c>
      <c r="DC33" s="13">
        <f t="shared" si="78"/>
        <v>0</v>
      </c>
      <c r="DD33" s="12">
        <f t="shared" si="79"/>
        <v>-596.87419192656853</v>
      </c>
      <c r="DE33" s="14">
        <f t="shared" si="80"/>
        <v>-389.60951083814854</v>
      </c>
    </row>
    <row r="34" spans="1:109" x14ac:dyDescent="0.2">
      <c r="A34" s="149">
        <v>2012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20">
        <f t="shared" si="81"/>
        <v>0</v>
      </c>
      <c r="AA34" s="106">
        <f t="shared" si="82"/>
        <v>0</v>
      </c>
      <c r="AD34" s="15" t="s">
        <v>38</v>
      </c>
      <c r="AE34" s="47">
        <f>AVERAGE(AE23:AE33)</f>
        <v>2.5600000000000008E-2</v>
      </c>
      <c r="AF34" s="48">
        <f t="shared" ref="AF34:BB34" si="83">AVERAGE(AF23:AF33)</f>
        <v>2.5600000000000008E-2</v>
      </c>
      <c r="AG34" s="47">
        <f t="shared" si="83"/>
        <v>2.5600000000000008E-2</v>
      </c>
      <c r="AH34" s="48">
        <f t="shared" si="83"/>
        <v>2.5600000000000008E-2</v>
      </c>
      <c r="AI34" s="47">
        <f t="shared" si="83"/>
        <v>2.5600000000000008E-2</v>
      </c>
      <c r="AJ34" s="48">
        <f t="shared" si="83"/>
        <v>2.5600000000000008E-2</v>
      </c>
      <c r="AK34" s="47">
        <f t="shared" si="83"/>
        <v>2.5600000000000008E-2</v>
      </c>
      <c r="AL34" s="48">
        <f t="shared" si="83"/>
        <v>2.5600000000000008E-2</v>
      </c>
      <c r="AM34" s="47">
        <f t="shared" si="83"/>
        <v>2.5600000000000008E-2</v>
      </c>
      <c r="AN34" s="48">
        <f t="shared" si="83"/>
        <v>2.5600000000000008E-2</v>
      </c>
      <c r="AO34" s="47">
        <f t="shared" si="83"/>
        <v>2.5600000000000008E-2</v>
      </c>
      <c r="AP34" s="48">
        <f t="shared" si="83"/>
        <v>2.5600000000000008E-2</v>
      </c>
      <c r="AQ34" s="47">
        <f t="shared" si="83"/>
        <v>2.5600000000000008E-2</v>
      </c>
      <c r="AR34" s="48">
        <f t="shared" si="83"/>
        <v>2.5600000000000008E-2</v>
      </c>
      <c r="AS34" s="47">
        <f t="shared" si="83"/>
        <v>2.5600000000000008E-2</v>
      </c>
      <c r="AT34" s="48">
        <f t="shared" si="83"/>
        <v>2.5600000000000008E-2</v>
      </c>
      <c r="AU34" s="47">
        <f t="shared" si="83"/>
        <v>2.5600000000000008E-2</v>
      </c>
      <c r="AV34" s="48">
        <f t="shared" si="83"/>
        <v>2.5600000000000008E-2</v>
      </c>
      <c r="AW34" s="47">
        <f t="shared" si="83"/>
        <v>2.5600000000000008E-2</v>
      </c>
      <c r="AX34" s="48">
        <f t="shared" si="83"/>
        <v>2.5600000000000008E-2</v>
      </c>
      <c r="AY34" s="47">
        <f t="shared" si="83"/>
        <v>2.5600000000000008E-2</v>
      </c>
      <c r="AZ34" s="48">
        <f t="shared" si="83"/>
        <v>2.5600000000000008E-2</v>
      </c>
      <c r="BA34" s="54">
        <f t="shared" si="83"/>
        <v>2.5600000000000008E-2</v>
      </c>
      <c r="BB34" s="55">
        <f t="shared" si="83"/>
        <v>2.5600000000000008E-2</v>
      </c>
      <c r="BD34" s="15" t="s">
        <v>38</v>
      </c>
      <c r="BE34" s="47">
        <f t="shared" ref="BE34:CB34" si="84">AVERAGE(BE23:BE33)</f>
        <v>3.7899999999999996E-2</v>
      </c>
      <c r="BF34" s="48">
        <f t="shared" si="84"/>
        <v>3.3499999999999995E-2</v>
      </c>
      <c r="BG34" s="47">
        <f t="shared" si="84"/>
        <v>3.7899999999999996E-2</v>
      </c>
      <c r="BH34" s="48">
        <f t="shared" si="84"/>
        <v>3.3499999999999995E-2</v>
      </c>
      <c r="BI34" s="47">
        <f t="shared" si="84"/>
        <v>3.7899999999999996E-2</v>
      </c>
      <c r="BJ34" s="48">
        <f t="shared" si="84"/>
        <v>3.3499999999999995E-2</v>
      </c>
      <c r="BK34" s="47">
        <f t="shared" si="84"/>
        <v>3.7899999999999996E-2</v>
      </c>
      <c r="BL34" s="48">
        <f t="shared" si="84"/>
        <v>3.3499999999999995E-2</v>
      </c>
      <c r="BM34" s="47">
        <f t="shared" si="84"/>
        <v>3.7899999999999996E-2</v>
      </c>
      <c r="BN34" s="48">
        <f t="shared" si="84"/>
        <v>3.3499999999999995E-2</v>
      </c>
      <c r="BO34" s="47">
        <f t="shared" si="84"/>
        <v>3.7899999999999996E-2</v>
      </c>
      <c r="BP34" s="48">
        <f t="shared" si="84"/>
        <v>3.3499999999999995E-2</v>
      </c>
      <c r="BQ34" s="47">
        <f t="shared" si="84"/>
        <v>3.7899999999999996E-2</v>
      </c>
      <c r="BR34" s="48">
        <f t="shared" si="84"/>
        <v>3.3499999999999995E-2</v>
      </c>
      <c r="BS34" s="47">
        <f t="shared" si="84"/>
        <v>3.7899999999999996E-2</v>
      </c>
      <c r="BT34" s="48">
        <f t="shared" si="84"/>
        <v>3.3499999999999995E-2</v>
      </c>
      <c r="BU34" s="47">
        <f t="shared" si="84"/>
        <v>3.7899999999999996E-2</v>
      </c>
      <c r="BV34" s="48">
        <f t="shared" si="84"/>
        <v>3.3499999999999995E-2</v>
      </c>
      <c r="BW34" s="47">
        <f t="shared" si="84"/>
        <v>3.7899999999999996E-2</v>
      </c>
      <c r="BX34" s="48">
        <f t="shared" si="84"/>
        <v>3.3499999999999995E-2</v>
      </c>
      <c r="BY34" s="47">
        <f t="shared" si="84"/>
        <v>3.7899999999999996E-2</v>
      </c>
      <c r="BZ34" s="48">
        <f t="shared" si="84"/>
        <v>3.3499999999999995E-2</v>
      </c>
      <c r="CA34" s="65">
        <f t="shared" si="84"/>
        <v>3.7899999999999996E-2</v>
      </c>
      <c r="CB34" s="66">
        <f t="shared" si="84"/>
        <v>3.3499999999999995E-2</v>
      </c>
      <c r="CE34" s="15" t="s">
        <v>19</v>
      </c>
      <c r="CF34" s="16">
        <f t="shared" ref="CF34:DE34" si="85">SUM(CF23:CF33)</f>
        <v>-45177.103940984452</v>
      </c>
      <c r="CG34" s="17">
        <f t="shared" si="85"/>
        <v>-31217.875981124052</v>
      </c>
      <c r="CH34" s="16">
        <f t="shared" si="85"/>
        <v>-38449.84626524114</v>
      </c>
      <c r="CI34" s="17">
        <f t="shared" si="85"/>
        <v>-24594.109754843998</v>
      </c>
      <c r="CJ34" s="16">
        <f t="shared" si="85"/>
        <v>-44461.376057010704</v>
      </c>
      <c r="CK34" s="17">
        <f t="shared" si="85"/>
        <v>-28125.120927237396</v>
      </c>
      <c r="CL34" s="16">
        <f t="shared" si="85"/>
        <v>-46409.482839159973</v>
      </c>
      <c r="CM34" s="17">
        <f t="shared" si="85"/>
        <v>-37164.802563718542</v>
      </c>
      <c r="CN34" s="16">
        <f t="shared" si="85"/>
        <v>-33778.484933332438</v>
      </c>
      <c r="CO34" s="17">
        <f t="shared" si="85"/>
        <v>-34120.267090823763</v>
      </c>
      <c r="CP34" s="16">
        <f t="shared" si="85"/>
        <v>-92235.942332559047</v>
      </c>
      <c r="CQ34" s="17">
        <f t="shared" si="85"/>
        <v>-66684.419236789952</v>
      </c>
      <c r="CR34" s="16">
        <f t="shared" si="85"/>
        <v>-73208.037265277802</v>
      </c>
      <c r="CS34" s="17">
        <f t="shared" si="85"/>
        <v>-60324.420138138208</v>
      </c>
      <c r="CT34" s="16">
        <f t="shared" si="85"/>
        <v>-47037.615471680823</v>
      </c>
      <c r="CU34" s="17">
        <f t="shared" si="85"/>
        <v>-38358.505052196859</v>
      </c>
      <c r="CV34" s="16">
        <f t="shared" si="85"/>
        <v>-41023.713059322261</v>
      </c>
      <c r="CW34" s="17">
        <f t="shared" si="85"/>
        <v>-23117.356439665971</v>
      </c>
      <c r="CX34" s="16">
        <f t="shared" si="85"/>
        <v>-29148.889865733963</v>
      </c>
      <c r="CY34" s="17">
        <f t="shared" si="85"/>
        <v>-13899.738450926048</v>
      </c>
      <c r="CZ34" s="16">
        <f t="shared" si="85"/>
        <v>-31071.394225790518</v>
      </c>
      <c r="DA34" s="17">
        <f t="shared" si="85"/>
        <v>-15972.492472940925</v>
      </c>
      <c r="DB34" s="16">
        <f t="shared" si="85"/>
        <v>-58912.995230647306</v>
      </c>
      <c r="DC34" s="17">
        <f t="shared" si="85"/>
        <v>-34140.967865172614</v>
      </c>
      <c r="DD34" s="16">
        <f t="shared" si="85"/>
        <v>-580914.88148674043</v>
      </c>
      <c r="DE34" s="18">
        <f t="shared" si="85"/>
        <v>-407720.07597357832</v>
      </c>
    </row>
    <row r="35" spans="1:109" x14ac:dyDescent="0.2">
      <c r="A35" s="148" t="s">
        <v>19</v>
      </c>
      <c r="B35" s="141">
        <f>SUM(B23:B34)</f>
        <v>-86703.124008081926</v>
      </c>
      <c r="C35" s="140">
        <f t="shared" ref="C35:AA35" si="86">SUM(C23:C34)</f>
        <v>-66104.897188081915</v>
      </c>
      <c r="D35" s="141">
        <f t="shared" si="86"/>
        <v>-78980.86080393169</v>
      </c>
      <c r="E35" s="140">
        <f t="shared" si="86"/>
        <v>-51068.39416125085</v>
      </c>
      <c r="F35" s="141">
        <f t="shared" si="86"/>
        <v>-93162.20476966571</v>
      </c>
      <c r="G35" s="140">
        <f t="shared" si="86"/>
        <v>-55255.798808272026</v>
      </c>
      <c r="H35" s="141">
        <f t="shared" si="86"/>
        <v>-91998.72363320124</v>
      </c>
      <c r="I35" s="140">
        <f t="shared" si="86"/>
        <v>-72652.858112945774</v>
      </c>
      <c r="J35" s="141">
        <f t="shared" si="86"/>
        <v>-82771.158088131982</v>
      </c>
      <c r="K35" s="140">
        <f t="shared" si="86"/>
        <v>-62776.107646122757</v>
      </c>
      <c r="L35" s="141">
        <f t="shared" si="86"/>
        <v>-220419.23611395329</v>
      </c>
      <c r="M35" s="140">
        <f t="shared" si="86"/>
        <v>-127821.17496398384</v>
      </c>
      <c r="N35" s="141">
        <f t="shared" si="86"/>
        <v>-167906.35095969102</v>
      </c>
      <c r="O35" s="140">
        <f t="shared" si="86"/>
        <v>-122085.78162014473</v>
      </c>
      <c r="P35" s="141">
        <f t="shared" si="86"/>
        <v>-127847.17312097074</v>
      </c>
      <c r="Q35" s="140">
        <f t="shared" si="86"/>
        <v>-72298.470669804781</v>
      </c>
      <c r="R35" s="141">
        <f t="shared" si="86"/>
        <v>-103556.41751385486</v>
      </c>
      <c r="S35" s="140">
        <f t="shared" si="86"/>
        <v>-59627.811242009862</v>
      </c>
      <c r="T35" s="141">
        <f t="shared" si="86"/>
        <v>-63371.336416919155</v>
      </c>
      <c r="U35" s="140">
        <f t="shared" si="86"/>
        <v>-33569.834935215513</v>
      </c>
      <c r="V35" s="141">
        <f t="shared" si="86"/>
        <v>-62584.078467120118</v>
      </c>
      <c r="W35" s="140">
        <f t="shared" si="86"/>
        <v>-35001.961693482626</v>
      </c>
      <c r="X35" s="141">
        <f t="shared" si="86"/>
        <v>-115007.44613215634</v>
      </c>
      <c r="Y35" s="140">
        <f t="shared" si="86"/>
        <v>-74731.886068324631</v>
      </c>
      <c r="Z35" s="107">
        <f t="shared" si="86"/>
        <v>-1294308.1100276781</v>
      </c>
      <c r="AA35" s="108">
        <f t="shared" si="86"/>
        <v>-832994.97710963944</v>
      </c>
    </row>
    <row r="36" spans="1:109" ht="13.5" thickBot="1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</row>
    <row r="37" spans="1:109" ht="13.5" thickBot="1" x14ac:dyDescent="0.25">
      <c r="A37" s="111" t="s">
        <v>22</v>
      </c>
      <c r="CE37" s="19" t="s">
        <v>45</v>
      </c>
    </row>
    <row r="38" spans="1:109" x14ac:dyDescent="0.2">
      <c r="A38" s="112"/>
      <c r="B38" s="113" t="s">
        <v>0</v>
      </c>
      <c r="C38" s="114" t="s">
        <v>1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5"/>
      <c r="CE38" s="1"/>
      <c r="CF38" s="1" t="s">
        <v>0</v>
      </c>
      <c r="CG38" s="2" t="s">
        <v>1</v>
      </c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3"/>
    </row>
    <row r="39" spans="1:109" x14ac:dyDescent="0.2">
      <c r="A39" s="116"/>
      <c r="B39" s="98" t="s">
        <v>2</v>
      </c>
      <c r="C39" s="99"/>
      <c r="D39" s="98" t="s">
        <v>3</v>
      </c>
      <c r="E39" s="99"/>
      <c r="F39" s="98" t="s">
        <v>4</v>
      </c>
      <c r="G39" s="99"/>
      <c r="H39" s="98" t="s">
        <v>5</v>
      </c>
      <c r="I39" s="99"/>
      <c r="J39" s="98" t="s">
        <v>6</v>
      </c>
      <c r="K39" s="99"/>
      <c r="L39" s="98" t="s">
        <v>7</v>
      </c>
      <c r="M39" s="99"/>
      <c r="N39" s="98" t="s">
        <v>8</v>
      </c>
      <c r="O39" s="99"/>
      <c r="P39" s="98" t="s">
        <v>9</v>
      </c>
      <c r="Q39" s="99"/>
      <c r="R39" s="98" t="s">
        <v>10</v>
      </c>
      <c r="S39" s="99"/>
      <c r="T39" s="98" t="s">
        <v>11</v>
      </c>
      <c r="U39" s="99"/>
      <c r="V39" s="98" t="s">
        <v>12</v>
      </c>
      <c r="W39" s="99"/>
      <c r="X39" s="98" t="s">
        <v>13</v>
      </c>
      <c r="Y39" s="99"/>
      <c r="Z39" s="98" t="s">
        <v>14</v>
      </c>
      <c r="AA39" s="117" t="s">
        <v>15</v>
      </c>
      <c r="CE39" s="4"/>
      <c r="CF39" s="1" t="s">
        <v>2</v>
      </c>
      <c r="CG39" s="2"/>
      <c r="CH39" s="1" t="s">
        <v>3</v>
      </c>
      <c r="CI39" s="2"/>
      <c r="CJ39" s="1" t="s">
        <v>4</v>
      </c>
      <c r="CK39" s="2"/>
      <c r="CL39" s="1" t="s">
        <v>5</v>
      </c>
      <c r="CM39" s="2"/>
      <c r="CN39" s="1" t="s">
        <v>6</v>
      </c>
      <c r="CO39" s="2"/>
      <c r="CP39" s="1" t="s">
        <v>7</v>
      </c>
      <c r="CQ39" s="2"/>
      <c r="CR39" s="1" t="s">
        <v>8</v>
      </c>
      <c r="CS39" s="2"/>
      <c r="CT39" s="1" t="s">
        <v>9</v>
      </c>
      <c r="CU39" s="2"/>
      <c r="CV39" s="1" t="s">
        <v>10</v>
      </c>
      <c r="CW39" s="2"/>
      <c r="CX39" s="1" t="s">
        <v>11</v>
      </c>
      <c r="CY39" s="2"/>
      <c r="CZ39" s="1" t="s">
        <v>12</v>
      </c>
      <c r="DA39" s="2"/>
      <c r="DB39" s="1" t="s">
        <v>13</v>
      </c>
      <c r="DC39" s="2"/>
      <c r="DD39" s="1" t="s">
        <v>14</v>
      </c>
      <c r="DE39" s="5" t="s">
        <v>15</v>
      </c>
    </row>
    <row r="40" spans="1:109" x14ac:dyDescent="0.2">
      <c r="A40" s="118" t="s">
        <v>16</v>
      </c>
      <c r="B40" s="98" t="s">
        <v>17</v>
      </c>
      <c r="C40" s="103" t="s">
        <v>18</v>
      </c>
      <c r="D40" s="98" t="s">
        <v>17</v>
      </c>
      <c r="E40" s="103" t="s">
        <v>18</v>
      </c>
      <c r="F40" s="98" t="s">
        <v>17</v>
      </c>
      <c r="G40" s="103" t="s">
        <v>18</v>
      </c>
      <c r="H40" s="98" t="s">
        <v>17</v>
      </c>
      <c r="I40" s="103" t="s">
        <v>18</v>
      </c>
      <c r="J40" s="98" t="s">
        <v>17</v>
      </c>
      <c r="K40" s="103" t="s">
        <v>18</v>
      </c>
      <c r="L40" s="98" t="s">
        <v>17</v>
      </c>
      <c r="M40" s="103" t="s">
        <v>18</v>
      </c>
      <c r="N40" s="98" t="s">
        <v>17</v>
      </c>
      <c r="O40" s="103" t="s">
        <v>18</v>
      </c>
      <c r="P40" s="98" t="s">
        <v>17</v>
      </c>
      <c r="Q40" s="103" t="s">
        <v>18</v>
      </c>
      <c r="R40" s="98" t="s">
        <v>17</v>
      </c>
      <c r="S40" s="103" t="s">
        <v>18</v>
      </c>
      <c r="T40" s="98" t="s">
        <v>17</v>
      </c>
      <c r="U40" s="103" t="s">
        <v>18</v>
      </c>
      <c r="V40" s="98" t="s">
        <v>17</v>
      </c>
      <c r="W40" s="103" t="s">
        <v>18</v>
      </c>
      <c r="X40" s="98" t="s">
        <v>17</v>
      </c>
      <c r="Y40" s="103" t="s">
        <v>18</v>
      </c>
      <c r="Z40" s="101"/>
      <c r="AA40" s="119"/>
      <c r="CE40" s="1" t="s">
        <v>16</v>
      </c>
      <c r="CF40" s="1" t="s">
        <v>17</v>
      </c>
      <c r="CG40" s="6" t="s">
        <v>18</v>
      </c>
      <c r="CH40" s="1" t="s">
        <v>17</v>
      </c>
      <c r="CI40" s="6" t="s">
        <v>18</v>
      </c>
      <c r="CJ40" s="1" t="s">
        <v>17</v>
      </c>
      <c r="CK40" s="6" t="s">
        <v>18</v>
      </c>
      <c r="CL40" s="1" t="s">
        <v>17</v>
      </c>
      <c r="CM40" s="6" t="s">
        <v>18</v>
      </c>
      <c r="CN40" s="1" t="s">
        <v>17</v>
      </c>
      <c r="CO40" s="6" t="s">
        <v>18</v>
      </c>
      <c r="CP40" s="1" t="s">
        <v>17</v>
      </c>
      <c r="CQ40" s="6" t="s">
        <v>18</v>
      </c>
      <c r="CR40" s="1" t="s">
        <v>17</v>
      </c>
      <c r="CS40" s="6" t="s">
        <v>18</v>
      </c>
      <c r="CT40" s="1" t="s">
        <v>17</v>
      </c>
      <c r="CU40" s="6" t="s">
        <v>18</v>
      </c>
      <c r="CV40" s="1" t="s">
        <v>17</v>
      </c>
      <c r="CW40" s="6" t="s">
        <v>18</v>
      </c>
      <c r="CX40" s="1" t="s">
        <v>17</v>
      </c>
      <c r="CY40" s="6" t="s">
        <v>18</v>
      </c>
      <c r="CZ40" s="1" t="s">
        <v>17</v>
      </c>
      <c r="DA40" s="6" t="s">
        <v>18</v>
      </c>
      <c r="DB40" s="1" t="s">
        <v>17</v>
      </c>
      <c r="DC40" s="6" t="s">
        <v>18</v>
      </c>
      <c r="DD40" s="4"/>
      <c r="DE40" s="7"/>
    </row>
    <row r="41" spans="1:109" x14ac:dyDescent="0.2">
      <c r="A41" s="149">
        <v>2001</v>
      </c>
      <c r="B41" s="142">
        <f>SUM(CF41,CF58)</f>
        <v>0</v>
      </c>
      <c r="C41" s="142">
        <f t="shared" ref="C41:C51" si="87">SUM(CG41,CG58)</f>
        <v>0</v>
      </c>
      <c r="D41" s="142">
        <f t="shared" ref="D41:D51" si="88">SUM(CH41,CH58)</f>
        <v>0</v>
      </c>
      <c r="E41" s="142">
        <f t="shared" ref="E41:E51" si="89">SUM(CI41,CI58)</f>
        <v>0</v>
      </c>
      <c r="F41" s="142">
        <f t="shared" ref="F41:F51" si="90">SUM(CJ41,CJ58)</f>
        <v>0</v>
      </c>
      <c r="G41" s="142">
        <f t="shared" ref="G41:G51" si="91">SUM(CK41,CK58)</f>
        <v>0</v>
      </c>
      <c r="H41" s="142">
        <f t="shared" ref="H41:H51" si="92">SUM(CL41,CL58)</f>
        <v>0</v>
      </c>
      <c r="I41" s="142">
        <f t="shared" ref="I41:I51" si="93">SUM(CM41,CM58)</f>
        <v>0</v>
      </c>
      <c r="J41" s="142">
        <f t="shared" ref="J41:J51" si="94">SUM(CN41,CN58)</f>
        <v>0</v>
      </c>
      <c r="K41" s="142">
        <f t="shared" ref="K41:K51" si="95">SUM(CO41,CO58)</f>
        <v>0</v>
      </c>
      <c r="L41" s="142">
        <f t="shared" ref="L41:L51" si="96">SUM(CP41,CP58)</f>
        <v>0</v>
      </c>
      <c r="M41" s="142">
        <f t="shared" ref="M41:M51" si="97">SUM(CQ41,CQ58)</f>
        <v>0</v>
      </c>
      <c r="N41" s="142">
        <f t="shared" ref="N41:N51" si="98">SUM(CR41,CR58)</f>
        <v>0</v>
      </c>
      <c r="O41" s="142">
        <f t="shared" ref="O41:O51" si="99">SUM(CS41,CS58)</f>
        <v>0</v>
      </c>
      <c r="P41" s="142">
        <f t="shared" ref="P41:P51" si="100">SUM(CT41,CT58)</f>
        <v>0</v>
      </c>
      <c r="Q41" s="142">
        <f t="shared" ref="Q41:Q51" si="101">SUM(CU41,CU58)</f>
        <v>0</v>
      </c>
      <c r="R41" s="142">
        <f t="shared" ref="R41:R51" si="102">SUM(CV41,CV58)</f>
        <v>0</v>
      </c>
      <c r="S41" s="142">
        <f t="shared" ref="S41:S51" si="103">SUM(CW41,CW58)</f>
        <v>0</v>
      </c>
      <c r="T41" s="142">
        <f t="shared" ref="T41:T51" si="104">SUM(CX41,CX58)</f>
        <v>0</v>
      </c>
      <c r="U41" s="142">
        <f t="shared" ref="U41:U51" si="105">SUM(CY41,CY58)</f>
        <v>0</v>
      </c>
      <c r="V41" s="142">
        <f t="shared" ref="V41:V51" si="106">SUM(CZ41,CZ58)</f>
        <v>0</v>
      </c>
      <c r="W41" s="142">
        <f t="shared" ref="W41:W51" si="107">SUM(DA41,DA58)</f>
        <v>0</v>
      </c>
      <c r="X41" s="142">
        <f t="shared" ref="X41:X51" si="108">SUM(DB41,DB58)</f>
        <v>-16210.46793928184</v>
      </c>
      <c r="Y41" s="142">
        <f t="shared" ref="Y41:Y51" si="109">SUM(DC41,DC58)</f>
        <v>-10394.390182006364</v>
      </c>
      <c r="Z41" s="142">
        <f t="shared" ref="Z41:Z52" si="110">SUM(B41,D41,F41,H41,J41,L41,N41,P41,R41,T41,V41,X41)</f>
        <v>-16210.46793928184</v>
      </c>
      <c r="AA41" s="142">
        <f t="shared" ref="AA41:AA52" si="111">SUM(C41,E41,G41,I41,K41,M41,O41,Q41,S41,U41,W41,Y41)</f>
        <v>-10394.390182006364</v>
      </c>
      <c r="CE41" s="1">
        <v>2001</v>
      </c>
      <c r="CF41" s="8">
        <f>B77*AE23</f>
        <v>0</v>
      </c>
      <c r="CG41" s="8">
        <f t="shared" ref="CG41:CG51" si="112">C77*AF23</f>
        <v>0</v>
      </c>
      <c r="CH41" s="8">
        <f t="shared" ref="CH41:CH51" si="113">D77*AG23</f>
        <v>0</v>
      </c>
      <c r="CI41" s="8">
        <f t="shared" ref="CI41:CI51" si="114">E77*AH23</f>
        <v>0</v>
      </c>
      <c r="CJ41" s="8">
        <f t="shared" ref="CJ41:CJ51" si="115">F77*AI23</f>
        <v>0</v>
      </c>
      <c r="CK41" s="8">
        <f t="shared" ref="CK41:CK51" si="116">G77*AJ23</f>
        <v>0</v>
      </c>
      <c r="CL41" s="8">
        <f t="shared" ref="CL41:CL51" si="117">H77*AK23</f>
        <v>0</v>
      </c>
      <c r="CM41" s="8">
        <f t="shared" ref="CM41:CM51" si="118">I77*AL23</f>
        <v>0</v>
      </c>
      <c r="CN41" s="8">
        <f t="shared" ref="CN41:CN51" si="119">J77*AM23</f>
        <v>0</v>
      </c>
      <c r="CO41" s="8">
        <f t="shared" ref="CO41:CO51" si="120">K77*AN23</f>
        <v>0</v>
      </c>
      <c r="CP41" s="8">
        <f t="shared" ref="CP41:CP51" si="121">L77*AO23</f>
        <v>0</v>
      </c>
      <c r="CQ41" s="8">
        <f t="shared" ref="CQ41:CQ51" si="122">M77*AP23</f>
        <v>0</v>
      </c>
      <c r="CR41" s="8">
        <f t="shared" ref="CR41:CR51" si="123">N77*AQ23</f>
        <v>0</v>
      </c>
      <c r="CS41" s="8">
        <f t="shared" ref="CS41:CS51" si="124">O77*AR23</f>
        <v>0</v>
      </c>
      <c r="CT41" s="8">
        <f t="shared" ref="CT41:CT51" si="125">P77*AS23</f>
        <v>0</v>
      </c>
      <c r="CU41" s="8">
        <f t="shared" ref="CU41:CU51" si="126">Q77*AT23</f>
        <v>0</v>
      </c>
      <c r="CV41" s="8">
        <f t="shared" ref="CV41:CV51" si="127">R77*AU23</f>
        <v>0</v>
      </c>
      <c r="CW41" s="8">
        <f t="shared" ref="CW41:CW51" si="128">S77*AV23</f>
        <v>0</v>
      </c>
      <c r="CX41" s="8">
        <f t="shared" ref="CX41:CX51" si="129">T77*AW23</f>
        <v>0</v>
      </c>
      <c r="CY41" s="8">
        <f t="shared" ref="CY41:CY51" si="130">U77*AX23</f>
        <v>0</v>
      </c>
      <c r="CZ41" s="8">
        <f t="shared" ref="CZ41:CZ51" si="131">V77*AY23</f>
        <v>0</v>
      </c>
      <c r="DA41" s="8">
        <f t="shared" ref="DA41:DA51" si="132">W77*AZ23</f>
        <v>0</v>
      </c>
      <c r="DB41" s="8">
        <f t="shared" ref="DB41:DB51" si="133">X77*BA23</f>
        <v>-6878.1599684844687</v>
      </c>
      <c r="DC41" s="8">
        <f t="shared" ref="DC41:DC51" si="134">Y77*BB23</f>
        <v>-4733.11931932676</v>
      </c>
      <c r="DD41" s="8">
        <f>SUM(CF41,CH41,CJ41,CL41,CN41,CP41,CR41,CT41,CV41,CX41,CZ41,DB41)</f>
        <v>-6878.1599684844687</v>
      </c>
      <c r="DE41" s="10">
        <f>SUM(CG41,CI41,CK41,CM41,CO41,CQ41,CS41,CU41,CW41,CY41,DA41,DC41)</f>
        <v>-4733.11931932676</v>
      </c>
    </row>
    <row r="42" spans="1:109" x14ac:dyDescent="0.2">
      <c r="A42" s="149">
        <v>2002</v>
      </c>
      <c r="B42" s="142">
        <f>SUM(CF42,CF59)</f>
        <v>-17256.424710111583</v>
      </c>
      <c r="C42" s="142">
        <f t="shared" si="87"/>
        <v>-9840.1191945379069</v>
      </c>
      <c r="D42" s="142">
        <f t="shared" si="88"/>
        <v>-16665.722399710859</v>
      </c>
      <c r="E42" s="142">
        <f t="shared" si="89"/>
        <v>-9004.6115682400741</v>
      </c>
      <c r="F42" s="142">
        <f t="shared" si="90"/>
        <v>-17612.637722542309</v>
      </c>
      <c r="G42" s="142">
        <f t="shared" si="91"/>
        <v>-10017.139478640474</v>
      </c>
      <c r="H42" s="142">
        <f t="shared" si="92"/>
        <v>-14125.149259762657</v>
      </c>
      <c r="I42" s="142">
        <f t="shared" si="93"/>
        <v>-7160.3111889378515</v>
      </c>
      <c r="J42" s="142">
        <f t="shared" si="94"/>
        <v>-14625.764917917681</v>
      </c>
      <c r="K42" s="142">
        <f t="shared" si="95"/>
        <v>-8054.4208668644515</v>
      </c>
      <c r="L42" s="142">
        <f t="shared" si="96"/>
        <v>-14360.470000613112</v>
      </c>
      <c r="M42" s="142">
        <f t="shared" si="97"/>
        <v>-8132.4566753256004</v>
      </c>
      <c r="N42" s="142">
        <f t="shared" si="98"/>
        <v>-14672.458252371925</v>
      </c>
      <c r="O42" s="142">
        <f t="shared" si="99"/>
        <v>-8138.2043496862261</v>
      </c>
      <c r="P42" s="142">
        <f t="shared" si="100"/>
        <v>-15201.558312932368</v>
      </c>
      <c r="Q42" s="142">
        <f t="shared" si="101"/>
        <v>-7682.9908267762894</v>
      </c>
      <c r="R42" s="142">
        <f t="shared" si="102"/>
        <v>-13410.880289120509</v>
      </c>
      <c r="S42" s="142">
        <f t="shared" si="103"/>
        <v>-8227.2296045987987</v>
      </c>
      <c r="T42" s="142">
        <f t="shared" si="104"/>
        <v>-14217.982620962788</v>
      </c>
      <c r="U42" s="142">
        <f t="shared" si="105"/>
        <v>-7073.3843665032382</v>
      </c>
      <c r="V42" s="142">
        <f t="shared" si="106"/>
        <v>-12134.515579612502</v>
      </c>
      <c r="W42" s="142">
        <f t="shared" si="107"/>
        <v>-7103.5007683745316</v>
      </c>
      <c r="X42" s="142">
        <f t="shared" si="108"/>
        <v>-11344.983753844655</v>
      </c>
      <c r="Y42" s="142">
        <f t="shared" si="109"/>
        <v>-7149.0091935582004</v>
      </c>
      <c r="Z42" s="142">
        <f t="shared" si="110"/>
        <v>-175628.54781950291</v>
      </c>
      <c r="AA42" s="142">
        <f t="shared" si="111"/>
        <v>-97583.378082043651</v>
      </c>
      <c r="CE42" s="11">
        <v>2002</v>
      </c>
      <c r="CF42" s="8">
        <f t="shared" ref="CF42:CF51" si="135">B78*AE24</f>
        <v>-7328.3753633727156</v>
      </c>
      <c r="CG42" s="8">
        <f t="shared" si="112"/>
        <v>-4523.5383107116413</v>
      </c>
      <c r="CH42" s="8">
        <f t="shared" si="113"/>
        <v>-7008.3303391612744</v>
      </c>
      <c r="CI42" s="8">
        <f t="shared" si="114"/>
        <v>-4097.0925086547386</v>
      </c>
      <c r="CJ42" s="8">
        <f t="shared" si="115"/>
        <v>-7438.3258447073958</v>
      </c>
      <c r="CK42" s="8">
        <f t="shared" si="116"/>
        <v>-4543.3303846645049</v>
      </c>
      <c r="CL42" s="8">
        <f t="shared" si="117"/>
        <v>-6129.681355962467</v>
      </c>
      <c r="CM42" s="8">
        <f t="shared" si="118"/>
        <v>-3402.8851036767514</v>
      </c>
      <c r="CN42" s="8">
        <f t="shared" si="119"/>
        <v>-6276.7824283800119</v>
      </c>
      <c r="CO42" s="8">
        <f t="shared" si="120"/>
        <v>-3757.7393962868618</v>
      </c>
      <c r="CP42" s="8">
        <f t="shared" si="121"/>
        <v>-6176.7009015713575</v>
      </c>
      <c r="CQ42" s="8">
        <f t="shared" si="122"/>
        <v>-3762.2984995860752</v>
      </c>
      <c r="CR42" s="8">
        <f t="shared" si="123"/>
        <v>-6003.0390472594663</v>
      </c>
      <c r="CS42" s="8">
        <f t="shared" si="124"/>
        <v>-3628.9325754168258</v>
      </c>
      <c r="CT42" s="8">
        <f t="shared" si="125"/>
        <v>-6303.1995635301937</v>
      </c>
      <c r="CU42" s="8">
        <f t="shared" si="126"/>
        <v>-3455.7155019214401</v>
      </c>
      <c r="CV42" s="8">
        <f t="shared" si="127"/>
        <v>-5632.4416099860464</v>
      </c>
      <c r="CW42" s="8">
        <f t="shared" si="128"/>
        <v>-3759.3422783429678</v>
      </c>
      <c r="CX42" s="8">
        <f t="shared" si="129"/>
        <v>-6036.488824556398</v>
      </c>
      <c r="CY42" s="8">
        <f t="shared" si="130"/>
        <v>-3300.3353468849159</v>
      </c>
      <c r="CZ42" s="8">
        <f t="shared" si="131"/>
        <v>-4954.4301306594707</v>
      </c>
      <c r="DA42" s="8">
        <f t="shared" si="132"/>
        <v>-3152.7667830231944</v>
      </c>
      <c r="DB42" s="8">
        <f t="shared" si="133"/>
        <v>-4597.9612412010229</v>
      </c>
      <c r="DC42" s="8">
        <f t="shared" si="134"/>
        <v>-3163.5416454385086</v>
      </c>
      <c r="DD42" s="12">
        <f t="shared" ref="DD42:DD51" si="136">SUM(CF42,CH42,CJ42,CL42,CN42,CP42,CR42,CT42,CV42,CX42,CZ42,DB42)</f>
        <v>-73885.756650347816</v>
      </c>
      <c r="DE42" s="14">
        <f t="shared" ref="DE42:DE51" si="137">SUM(CG42,CI42,CK42,CM42,CO42,CQ42,CS42,CU42,CW42,CY42,DA42,DC42)</f>
        <v>-44547.518334608423</v>
      </c>
    </row>
    <row r="43" spans="1:109" x14ac:dyDescent="0.2">
      <c r="A43" s="149">
        <v>2003</v>
      </c>
      <c r="B43" s="142">
        <f t="shared" ref="B43:B51" si="138">SUM(CF43,CF60)</f>
        <v>-12125.729414352001</v>
      </c>
      <c r="C43" s="142">
        <f t="shared" si="87"/>
        <v>-6950.1056215656863</v>
      </c>
      <c r="D43" s="142">
        <f t="shared" si="88"/>
        <v>-11829.412009796557</v>
      </c>
      <c r="E43" s="142">
        <f t="shared" si="89"/>
        <v>-6443.8649607467087</v>
      </c>
      <c r="F43" s="142">
        <f t="shared" si="90"/>
        <v>-12221.325641553147</v>
      </c>
      <c r="G43" s="142">
        <f t="shared" si="91"/>
        <v>-6958.0440249754956</v>
      </c>
      <c r="H43" s="142">
        <f t="shared" si="92"/>
        <v>-10085.003416750045</v>
      </c>
      <c r="I43" s="142">
        <f t="shared" si="93"/>
        <v>-5099.6015723684668</v>
      </c>
      <c r="J43" s="142">
        <f t="shared" si="94"/>
        <v>-10314.951866846939</v>
      </c>
      <c r="K43" s="142">
        <f t="shared" si="95"/>
        <v>-5810.4343315425685</v>
      </c>
      <c r="L43" s="142">
        <f t="shared" si="96"/>
        <v>-10453.525552799701</v>
      </c>
      <c r="M43" s="142">
        <f t="shared" si="97"/>
        <v>-5821.7508014165051</v>
      </c>
      <c r="N43" s="142">
        <f t="shared" si="98"/>
        <v>-10821.649952526117</v>
      </c>
      <c r="O43" s="142">
        <f t="shared" si="99"/>
        <v>-5976.6687385091718</v>
      </c>
      <c r="P43" s="142">
        <f t="shared" si="100"/>
        <v>-10409.786247751697</v>
      </c>
      <c r="Q43" s="142">
        <f t="shared" si="101"/>
        <v>-5825.6519744041179</v>
      </c>
      <c r="R43" s="142">
        <f t="shared" si="102"/>
        <v>-9848.043898371554</v>
      </c>
      <c r="S43" s="142">
        <f t="shared" si="103"/>
        <v>-5481.6723673198339</v>
      </c>
      <c r="T43" s="142">
        <f t="shared" si="104"/>
        <v>-9563.8342729045035</v>
      </c>
      <c r="U43" s="142">
        <f t="shared" si="105"/>
        <v>-4753.9066345830779</v>
      </c>
      <c r="V43" s="142">
        <f t="shared" si="106"/>
        <v>-7848.289422913067</v>
      </c>
      <c r="W43" s="142">
        <f t="shared" si="107"/>
        <v>-5056.8986280611261</v>
      </c>
      <c r="X43" s="142">
        <f t="shared" si="108"/>
        <v>-7861.1101650950513</v>
      </c>
      <c r="Y43" s="142">
        <f t="shared" si="109"/>
        <v>-4439.1573041554475</v>
      </c>
      <c r="Z43" s="142">
        <f t="shared" si="110"/>
        <v>-123382.6618616604</v>
      </c>
      <c r="AA43" s="142">
        <f t="shared" si="111"/>
        <v>-68617.756959648206</v>
      </c>
      <c r="CE43" s="11">
        <v>2003</v>
      </c>
      <c r="CF43" s="8">
        <f t="shared" si="135"/>
        <v>-5038.895610515614</v>
      </c>
      <c r="CG43" s="8">
        <f t="shared" si="112"/>
        <v>-3182.7745253061144</v>
      </c>
      <c r="CH43" s="8">
        <f t="shared" si="113"/>
        <v>-4903.6570050791925</v>
      </c>
      <c r="CI43" s="8">
        <f t="shared" si="114"/>
        <v>-2937.2046255987302</v>
      </c>
      <c r="CJ43" s="8">
        <f t="shared" si="115"/>
        <v>-4994.3829678696929</v>
      </c>
      <c r="CK43" s="8">
        <f t="shared" si="116"/>
        <v>-3108.7586568786678</v>
      </c>
      <c r="CL43" s="8">
        <f t="shared" si="117"/>
        <v>-4305.6341255166017</v>
      </c>
      <c r="CM43" s="8">
        <f t="shared" si="118"/>
        <v>-2367.9208218548106</v>
      </c>
      <c r="CN43" s="8">
        <f t="shared" si="119"/>
        <v>-4332.8928529180903</v>
      </c>
      <c r="CO43" s="8">
        <f t="shared" si="120"/>
        <v>-2607.4159099103354</v>
      </c>
      <c r="CP43" s="8">
        <f t="shared" si="121"/>
        <v>-4384.7752063018133</v>
      </c>
      <c r="CQ43" s="8">
        <f t="shared" si="122"/>
        <v>-2616.2635118078106</v>
      </c>
      <c r="CR43" s="8">
        <f t="shared" si="123"/>
        <v>-4500.9188523038119</v>
      </c>
      <c r="CS43" s="8">
        <f t="shared" si="124"/>
        <v>-2667.1415815137261</v>
      </c>
      <c r="CT43" s="8">
        <f t="shared" si="125"/>
        <v>-4323.8013757066092</v>
      </c>
      <c r="CU43" s="8">
        <f t="shared" si="126"/>
        <v>-2574.3167586669729</v>
      </c>
      <c r="CV43" s="8">
        <f t="shared" si="127"/>
        <v>-4007.9476852079906</v>
      </c>
      <c r="CW43" s="8">
        <f t="shared" si="128"/>
        <v>-2404.6467747201996</v>
      </c>
      <c r="CX43" s="8">
        <f t="shared" si="129"/>
        <v>-4032.7593281357126</v>
      </c>
      <c r="CY43" s="8">
        <f t="shared" si="130"/>
        <v>-2195.4556388053306</v>
      </c>
      <c r="CZ43" s="8">
        <f t="shared" si="131"/>
        <v>-3265.1086907340555</v>
      </c>
      <c r="DA43" s="8">
        <f t="shared" si="132"/>
        <v>-2267.4972187378771</v>
      </c>
      <c r="DB43" s="8">
        <f t="shared" si="133"/>
        <v>-3217.6023622750076</v>
      </c>
      <c r="DC43" s="8">
        <f t="shared" si="134"/>
        <v>-1967.6623460390849</v>
      </c>
      <c r="DD43" s="12">
        <f t="shared" si="136"/>
        <v>-51308.376062564188</v>
      </c>
      <c r="DE43" s="14">
        <f t="shared" si="137"/>
        <v>-30897.058369839662</v>
      </c>
    </row>
    <row r="44" spans="1:109" x14ac:dyDescent="0.2">
      <c r="A44" s="149">
        <v>2004</v>
      </c>
      <c r="B44" s="142">
        <f t="shared" si="138"/>
        <v>-7598.8027630256402</v>
      </c>
      <c r="C44" s="142">
        <f t="shared" si="87"/>
        <v>-4359.3765251867844</v>
      </c>
      <c r="D44" s="142">
        <f t="shared" si="88"/>
        <v>-7565.5486174130356</v>
      </c>
      <c r="E44" s="142">
        <f t="shared" si="89"/>
        <v>-4399.6185978642188</v>
      </c>
      <c r="F44" s="142">
        <f t="shared" si="90"/>
        <v>-8140.9655555489026</v>
      </c>
      <c r="G44" s="142">
        <f t="shared" si="91"/>
        <v>-4068.5239937606084</v>
      </c>
      <c r="H44" s="142">
        <f t="shared" si="92"/>
        <v>-6667.9360248224148</v>
      </c>
      <c r="I44" s="142">
        <f t="shared" si="93"/>
        <v>-3298.4299457998623</v>
      </c>
      <c r="J44" s="142">
        <f t="shared" si="94"/>
        <v>-6272.0324116028805</v>
      </c>
      <c r="K44" s="142">
        <f t="shared" si="95"/>
        <v>-3819.5401977540341</v>
      </c>
      <c r="L44" s="142">
        <f t="shared" si="96"/>
        <v>-6676.6700383890784</v>
      </c>
      <c r="M44" s="142">
        <f t="shared" si="97"/>
        <v>-3302.3134818009758</v>
      </c>
      <c r="N44" s="142">
        <f t="shared" si="98"/>
        <v>-6028.5356696282661</v>
      </c>
      <c r="O44" s="142">
        <f t="shared" si="99"/>
        <v>-3340.9256341632013</v>
      </c>
      <c r="P44" s="142">
        <f t="shared" si="100"/>
        <v>-5589.712159425113</v>
      </c>
      <c r="Q44" s="142">
        <f t="shared" si="101"/>
        <v>-3089.5328014883803</v>
      </c>
      <c r="R44" s="142">
        <f t="shared" si="102"/>
        <v>-5071.9245444859607</v>
      </c>
      <c r="S44" s="142">
        <f t="shared" si="103"/>
        <v>-2796.735145095538</v>
      </c>
      <c r="T44" s="142">
        <f t="shared" si="104"/>
        <v>-4687.7214821939706</v>
      </c>
      <c r="U44" s="142">
        <f t="shared" si="105"/>
        <v>-2566.1476621294069</v>
      </c>
      <c r="V44" s="142">
        <f t="shared" si="106"/>
        <v>-4182.5987232941552</v>
      </c>
      <c r="W44" s="142">
        <f t="shared" si="107"/>
        <v>-2307.9001565345452</v>
      </c>
      <c r="X44" s="142">
        <f t="shared" si="108"/>
        <v>-4087.2058042760136</v>
      </c>
      <c r="Y44" s="142">
        <f t="shared" si="109"/>
        <v>-2187.8036468414139</v>
      </c>
      <c r="Z44" s="142">
        <f t="shared" si="110"/>
        <v>-72569.653794105441</v>
      </c>
      <c r="AA44" s="142">
        <f t="shared" si="111"/>
        <v>-39536.847788418971</v>
      </c>
      <c r="CE44" s="11">
        <v>2004</v>
      </c>
      <c r="CF44" s="8">
        <f t="shared" si="135"/>
        <v>-3141.9838561024903</v>
      </c>
      <c r="CG44" s="8">
        <f t="shared" si="112"/>
        <v>-1939.3963113204532</v>
      </c>
      <c r="CH44" s="8">
        <f t="shared" si="113"/>
        <v>-3116.2410881595615</v>
      </c>
      <c r="CI44" s="8">
        <f t="shared" si="114"/>
        <v>-1957.9062586597731</v>
      </c>
      <c r="CJ44" s="8">
        <f t="shared" si="115"/>
        <v>-3356.9407461580108</v>
      </c>
      <c r="CK44" s="8">
        <f t="shared" si="116"/>
        <v>-1813.2344784337358</v>
      </c>
      <c r="CL44" s="8">
        <f t="shared" si="117"/>
        <v>-2892.2173517684118</v>
      </c>
      <c r="CM44" s="8">
        <f t="shared" si="118"/>
        <v>-1582.7361997620824</v>
      </c>
      <c r="CN44" s="8">
        <f t="shared" si="119"/>
        <v>-2765.0425964812844</v>
      </c>
      <c r="CO44" s="8">
        <f t="shared" si="120"/>
        <v>-1832.5422004745506</v>
      </c>
      <c r="CP44" s="8">
        <f t="shared" si="121"/>
        <v>-2978.3810465741544</v>
      </c>
      <c r="CQ44" s="8">
        <f t="shared" si="122"/>
        <v>-1603.6509917849878</v>
      </c>
      <c r="CR44" s="8">
        <f t="shared" si="123"/>
        <v>-2725.0236015249948</v>
      </c>
      <c r="CS44" s="8">
        <f t="shared" si="124"/>
        <v>-1606.2860376833746</v>
      </c>
      <c r="CT44" s="8">
        <f t="shared" si="125"/>
        <v>-2608.8671448797099</v>
      </c>
      <c r="CU44" s="8">
        <f t="shared" si="126"/>
        <v>-1523.2566218159141</v>
      </c>
      <c r="CV44" s="8">
        <f t="shared" si="127"/>
        <v>-2406.2131767389656</v>
      </c>
      <c r="CW44" s="8">
        <f t="shared" si="128"/>
        <v>-1421.6308971522383</v>
      </c>
      <c r="CX44" s="8">
        <f t="shared" si="129"/>
        <v>-2293.5999366145634</v>
      </c>
      <c r="CY44" s="8">
        <f t="shared" si="130"/>
        <v>-1350.7198803856995</v>
      </c>
      <c r="CZ44" s="8">
        <f t="shared" si="131"/>
        <v>-2068.6189384107561</v>
      </c>
      <c r="DA44" s="8">
        <f t="shared" si="132"/>
        <v>-1257.5914041627891</v>
      </c>
      <c r="DB44" s="8">
        <f t="shared" si="133"/>
        <v>-1973.3946037673784</v>
      </c>
      <c r="DC44" s="8">
        <f t="shared" si="134"/>
        <v>-1183.4408398925766</v>
      </c>
      <c r="DD44" s="12">
        <f t="shared" si="136"/>
        <v>-32326.524087180278</v>
      </c>
      <c r="DE44" s="14">
        <f t="shared" si="137"/>
        <v>-19072.392121528173</v>
      </c>
    </row>
    <row r="45" spans="1:109" x14ac:dyDescent="0.2">
      <c r="A45" s="149">
        <v>2005</v>
      </c>
      <c r="B45" s="142">
        <f t="shared" si="138"/>
        <v>-3419.5198210174913</v>
      </c>
      <c r="C45" s="142">
        <f t="shared" si="87"/>
        <v>-1952.5204926078118</v>
      </c>
      <c r="D45" s="142">
        <f t="shared" si="88"/>
        <v>-3548.4731382576083</v>
      </c>
      <c r="E45" s="142">
        <f t="shared" si="89"/>
        <v>-1757.8072691244852</v>
      </c>
      <c r="F45" s="142">
        <f t="shared" si="90"/>
        <v>-3818.9599607371511</v>
      </c>
      <c r="G45" s="142">
        <f t="shared" si="91"/>
        <v>-1774.8167604092041</v>
      </c>
      <c r="H45" s="142">
        <f t="shared" si="92"/>
        <v>-3777.2899861469605</v>
      </c>
      <c r="I45" s="142">
        <f t="shared" si="93"/>
        <v>-1760.0650740301173</v>
      </c>
      <c r="J45" s="142">
        <f t="shared" si="94"/>
        <v>-3663.9877097904373</v>
      </c>
      <c r="K45" s="142">
        <f t="shared" si="95"/>
        <v>-2052.5667370553983</v>
      </c>
      <c r="L45" s="142">
        <f t="shared" si="96"/>
        <v>-4054.5148466827477</v>
      </c>
      <c r="M45" s="142">
        <f t="shared" si="97"/>
        <v>-1883.2543369946784</v>
      </c>
      <c r="N45" s="142">
        <f t="shared" si="98"/>
        <v>-3830.6178989182658</v>
      </c>
      <c r="O45" s="142">
        <f t="shared" si="99"/>
        <v>-2165.9780546521088</v>
      </c>
      <c r="P45" s="142">
        <f t="shared" si="100"/>
        <v>-3730.0753017309908</v>
      </c>
      <c r="Q45" s="142">
        <f t="shared" si="101"/>
        <v>-1799.083363141669</v>
      </c>
      <c r="R45" s="142">
        <f t="shared" si="102"/>
        <v>-3457.1343337430053</v>
      </c>
      <c r="S45" s="142">
        <f t="shared" si="103"/>
        <v>-1879.6239597061654</v>
      </c>
      <c r="T45" s="142">
        <f t="shared" si="104"/>
        <v>-3349.4231050938165</v>
      </c>
      <c r="U45" s="142">
        <f t="shared" si="105"/>
        <v>-1854.758598097811</v>
      </c>
      <c r="V45" s="142">
        <f t="shared" si="106"/>
        <v>-2971.7882561526003</v>
      </c>
      <c r="W45" s="142">
        <f t="shared" si="107"/>
        <v>-1689.9257578261775</v>
      </c>
      <c r="X45" s="142">
        <f t="shared" si="108"/>
        <v>-2893.5251319760137</v>
      </c>
      <c r="Y45" s="142">
        <f t="shared" si="109"/>
        <v>-1632.3221553435201</v>
      </c>
      <c r="Z45" s="142">
        <f t="shared" si="110"/>
        <v>-42515.309490247091</v>
      </c>
      <c r="AA45" s="142">
        <f t="shared" si="111"/>
        <v>-22202.72255898915</v>
      </c>
      <c r="CE45" s="11">
        <v>2005</v>
      </c>
      <c r="CF45" s="8">
        <f t="shared" si="135"/>
        <v>-1772.169485957161</v>
      </c>
      <c r="CG45" s="8">
        <f t="shared" si="112"/>
        <v>-1161.5170216404733</v>
      </c>
      <c r="CH45" s="8">
        <f t="shared" si="113"/>
        <v>-1851.6367816546847</v>
      </c>
      <c r="CI45" s="8">
        <f t="shared" si="114"/>
        <v>-1055.4713345191908</v>
      </c>
      <c r="CJ45" s="8">
        <f t="shared" si="115"/>
        <v>-2005.1208791548447</v>
      </c>
      <c r="CK45" s="8">
        <f t="shared" si="116"/>
        <v>-1068.6368372248282</v>
      </c>
      <c r="CL45" s="8">
        <f t="shared" si="117"/>
        <v>-1964.7834882851732</v>
      </c>
      <c r="CM45" s="8">
        <f t="shared" si="118"/>
        <v>-1054.3636073335783</v>
      </c>
      <c r="CN45" s="8">
        <f t="shared" si="119"/>
        <v>-1917.9212990388082</v>
      </c>
      <c r="CO45" s="8">
        <f t="shared" si="120"/>
        <v>-1218.9790687660491</v>
      </c>
      <c r="CP45" s="8">
        <f t="shared" si="121"/>
        <v>-2107.0169808207679</v>
      </c>
      <c r="CQ45" s="8">
        <f t="shared" si="122"/>
        <v>-1106.8086906667309</v>
      </c>
      <c r="CR45" s="8">
        <f t="shared" si="123"/>
        <v>-1971.0690518284594</v>
      </c>
      <c r="CS45" s="8">
        <f t="shared" si="124"/>
        <v>-1256.1476817111034</v>
      </c>
      <c r="CT45" s="8">
        <f t="shared" si="125"/>
        <v>-2154.4472150817164</v>
      </c>
      <c r="CU45" s="8">
        <f t="shared" si="126"/>
        <v>-1115.818611248766</v>
      </c>
      <c r="CV45" s="8">
        <f t="shared" si="127"/>
        <v>-1997.3024711920825</v>
      </c>
      <c r="CW45" s="8">
        <f t="shared" si="128"/>
        <v>-1163.9721185925705</v>
      </c>
      <c r="CX45" s="8">
        <f t="shared" si="129"/>
        <v>-1957.5404072356232</v>
      </c>
      <c r="CY45" s="8">
        <f t="shared" si="130"/>
        <v>-1153.147782210209</v>
      </c>
      <c r="CZ45" s="8">
        <f t="shared" si="131"/>
        <v>-1719.8466261106596</v>
      </c>
      <c r="DA45" s="8">
        <f t="shared" si="132"/>
        <v>-1047.7491654255857</v>
      </c>
      <c r="DB45" s="8">
        <f t="shared" si="133"/>
        <v>-1663.4679302567217</v>
      </c>
      <c r="DC45" s="8">
        <f t="shared" si="134"/>
        <v>-1005.3270659315061</v>
      </c>
      <c r="DD45" s="12">
        <f t="shared" si="136"/>
        <v>-23082.322616616704</v>
      </c>
      <c r="DE45" s="14">
        <f t="shared" si="137"/>
        <v>-13407.938985270592</v>
      </c>
    </row>
    <row r="46" spans="1:109" x14ac:dyDescent="0.2">
      <c r="A46" s="149">
        <v>2006</v>
      </c>
      <c r="B46" s="142">
        <f t="shared" si="138"/>
        <v>-2697.6227839740254</v>
      </c>
      <c r="C46" s="142">
        <f t="shared" si="87"/>
        <v>-1646.5215650647401</v>
      </c>
      <c r="D46" s="142">
        <f t="shared" si="88"/>
        <v>-1808.3187723545791</v>
      </c>
      <c r="E46" s="142">
        <f t="shared" si="89"/>
        <v>-915.07872403278748</v>
      </c>
      <c r="F46" s="142">
        <f t="shared" si="90"/>
        <v>-1904.407562123989</v>
      </c>
      <c r="G46" s="142">
        <f t="shared" si="91"/>
        <v>-895.00035670694933</v>
      </c>
      <c r="H46" s="142">
        <f t="shared" si="92"/>
        <v>-1495.8556762515871</v>
      </c>
      <c r="I46" s="142">
        <f t="shared" si="93"/>
        <v>-712.69219879135426</v>
      </c>
      <c r="J46" s="142">
        <f t="shared" si="94"/>
        <v>-1562.8798702601007</v>
      </c>
      <c r="K46" s="142">
        <f t="shared" si="95"/>
        <v>-714.27722039305911</v>
      </c>
      <c r="L46" s="142">
        <f t="shared" si="96"/>
        <v>-1692.9056119963907</v>
      </c>
      <c r="M46" s="142">
        <f t="shared" si="97"/>
        <v>-695.12009754936082</v>
      </c>
      <c r="N46" s="142">
        <f t="shared" si="98"/>
        <v>-1583.1832521322553</v>
      </c>
      <c r="O46" s="142">
        <f t="shared" si="99"/>
        <v>-778.37535565489884</v>
      </c>
      <c r="P46" s="142">
        <f t="shared" si="100"/>
        <v>-811.18893901441947</v>
      </c>
      <c r="Q46" s="142">
        <f t="shared" si="101"/>
        <v>-467.41013216488341</v>
      </c>
      <c r="R46" s="142">
        <f t="shared" si="102"/>
        <v>-734.75994923081169</v>
      </c>
      <c r="S46" s="142">
        <f t="shared" si="103"/>
        <v>-477.53925890309455</v>
      </c>
      <c r="T46" s="142">
        <f t="shared" si="104"/>
        <v>-704.49187026445622</v>
      </c>
      <c r="U46" s="142">
        <f t="shared" si="105"/>
        <v>-450.17098362037393</v>
      </c>
      <c r="V46" s="142">
        <f t="shared" si="106"/>
        <v>-661.46078333951095</v>
      </c>
      <c r="W46" s="142">
        <f t="shared" si="107"/>
        <v>-426.31544869458941</v>
      </c>
      <c r="X46" s="142">
        <f t="shared" si="108"/>
        <v>-622.4599207408678</v>
      </c>
      <c r="Y46" s="142">
        <f t="shared" si="109"/>
        <v>-427.56277734291677</v>
      </c>
      <c r="Z46" s="142">
        <f t="shared" si="110"/>
        <v>-16279.534991682991</v>
      </c>
      <c r="AA46" s="142">
        <f t="shared" si="111"/>
        <v>-8606.0641189190083</v>
      </c>
      <c r="CE46" s="11">
        <v>2006</v>
      </c>
      <c r="CF46" s="8">
        <f t="shared" si="135"/>
        <v>-1568.1012038520241</v>
      </c>
      <c r="CG46" s="8">
        <f t="shared" si="112"/>
        <v>-1024.6024345876676</v>
      </c>
      <c r="CH46" s="8">
        <f t="shared" si="113"/>
        <v>-1099.1232901716621</v>
      </c>
      <c r="CI46" s="8">
        <f t="shared" si="114"/>
        <v>-632.85950551455267</v>
      </c>
      <c r="CJ46" s="8">
        <f t="shared" si="115"/>
        <v>-1161.2193188014489</v>
      </c>
      <c r="CK46" s="8">
        <f t="shared" si="116"/>
        <v>-626.54448739105908</v>
      </c>
      <c r="CL46" s="8">
        <f t="shared" si="117"/>
        <v>-893.30614282081956</v>
      </c>
      <c r="CM46" s="8">
        <f t="shared" si="118"/>
        <v>-490.32799729500147</v>
      </c>
      <c r="CN46" s="8">
        <f t="shared" si="119"/>
        <v>-939.37438538646109</v>
      </c>
      <c r="CO46" s="8">
        <f t="shared" si="120"/>
        <v>-500.69310797490834</v>
      </c>
      <c r="CP46" s="8">
        <f t="shared" si="121"/>
        <v>-1004.6107803863134</v>
      </c>
      <c r="CQ46" s="8">
        <f t="shared" si="122"/>
        <v>-481.95105083218584</v>
      </c>
      <c r="CR46" s="8">
        <f t="shared" si="123"/>
        <v>-938.21401247836025</v>
      </c>
      <c r="CS46" s="8">
        <f t="shared" si="124"/>
        <v>-537.41847339428375</v>
      </c>
      <c r="CT46" s="8">
        <f t="shared" si="125"/>
        <v>-571.72958152802426</v>
      </c>
      <c r="CU46" s="8">
        <f t="shared" si="126"/>
        <v>-364.64635123803038</v>
      </c>
      <c r="CV46" s="8">
        <f t="shared" si="127"/>
        <v>-519.49951179794562</v>
      </c>
      <c r="CW46" s="8">
        <f t="shared" si="128"/>
        <v>-371.10790604544081</v>
      </c>
      <c r="CX46" s="8">
        <f t="shared" si="129"/>
        <v>-518.99207392632263</v>
      </c>
      <c r="CY46" s="8">
        <f t="shared" si="130"/>
        <v>-369.61132626137277</v>
      </c>
      <c r="CZ46" s="8">
        <f t="shared" si="131"/>
        <v>-479.60242466725038</v>
      </c>
      <c r="DA46" s="8">
        <f t="shared" si="132"/>
        <v>-349.28960459559858</v>
      </c>
      <c r="DB46" s="8">
        <f t="shared" si="133"/>
        <v>-453.53110452456349</v>
      </c>
      <c r="DC46" s="8">
        <f t="shared" si="134"/>
        <v>-354.74860583986231</v>
      </c>
      <c r="DD46" s="12">
        <f t="shared" si="136"/>
        <v>-10147.303830341194</v>
      </c>
      <c r="DE46" s="14">
        <f t="shared" si="137"/>
        <v>-6103.800850969963</v>
      </c>
    </row>
    <row r="47" spans="1:109" x14ac:dyDescent="0.2">
      <c r="A47" s="149">
        <v>2007</v>
      </c>
      <c r="B47" s="142">
        <f t="shared" si="138"/>
        <v>-617.02677425284651</v>
      </c>
      <c r="C47" s="142">
        <f t="shared" si="87"/>
        <v>-383.66102078178665</v>
      </c>
      <c r="D47" s="142">
        <f t="shared" si="88"/>
        <v>-602.67654018064604</v>
      </c>
      <c r="E47" s="142">
        <f t="shared" si="89"/>
        <v>-364.91084507124378</v>
      </c>
      <c r="F47" s="142">
        <f t="shared" si="90"/>
        <v>-639.70010495744305</v>
      </c>
      <c r="G47" s="142">
        <f t="shared" si="91"/>
        <v>-369.20033464254993</v>
      </c>
      <c r="H47" s="142">
        <f t="shared" si="92"/>
        <v>-598.62934101466885</v>
      </c>
      <c r="I47" s="142">
        <f t="shared" si="93"/>
        <v>-386.00500363474214</v>
      </c>
      <c r="J47" s="142">
        <f t="shared" si="94"/>
        <v>-632.84358117609872</v>
      </c>
      <c r="K47" s="142">
        <f t="shared" si="95"/>
        <v>-404.69234713259618</v>
      </c>
      <c r="L47" s="142">
        <f t="shared" si="96"/>
        <v>-661.22910148121275</v>
      </c>
      <c r="M47" s="142">
        <f t="shared" si="97"/>
        <v>-390.52070262987962</v>
      </c>
      <c r="N47" s="142">
        <f t="shared" si="98"/>
        <v>-644.30417197662825</v>
      </c>
      <c r="O47" s="142">
        <f t="shared" si="99"/>
        <v>-446.19465043593203</v>
      </c>
      <c r="P47" s="142">
        <f t="shared" si="100"/>
        <v>-691.91350728045813</v>
      </c>
      <c r="Q47" s="142">
        <f t="shared" si="101"/>
        <v>-405.61841359722649</v>
      </c>
      <c r="R47" s="142">
        <f t="shared" si="102"/>
        <v>-603.07485597050174</v>
      </c>
      <c r="S47" s="142">
        <f t="shared" si="103"/>
        <v>-434.56435865101304</v>
      </c>
      <c r="T47" s="142">
        <f t="shared" si="104"/>
        <v>-661.03643816768965</v>
      </c>
      <c r="U47" s="142">
        <f t="shared" si="105"/>
        <v>-392.44074613044194</v>
      </c>
      <c r="V47" s="142">
        <f t="shared" si="106"/>
        <v>-598.23375272350313</v>
      </c>
      <c r="W47" s="142">
        <f t="shared" si="107"/>
        <v>-391.73221331314551</v>
      </c>
      <c r="X47" s="142">
        <f t="shared" si="108"/>
        <v>-566.91944669295845</v>
      </c>
      <c r="Y47" s="142">
        <f t="shared" si="109"/>
        <v>-394.64881435919699</v>
      </c>
      <c r="Z47" s="142">
        <f t="shared" si="110"/>
        <v>-7517.587615874656</v>
      </c>
      <c r="AA47" s="142">
        <f t="shared" si="111"/>
        <v>-4764.1894503797539</v>
      </c>
      <c r="CE47" s="11">
        <v>2007</v>
      </c>
      <c r="CF47" s="8">
        <f t="shared" si="135"/>
        <v>-468.58949923586681</v>
      </c>
      <c r="CG47" s="8">
        <f t="shared" si="112"/>
        <v>-328.47109612832236</v>
      </c>
      <c r="CH47" s="8">
        <f t="shared" si="113"/>
        <v>-457.29427467480303</v>
      </c>
      <c r="CI47" s="8">
        <f t="shared" si="114"/>
        <v>-308.23044506045142</v>
      </c>
      <c r="CJ47" s="8">
        <f t="shared" si="115"/>
        <v>-492.23562846727754</v>
      </c>
      <c r="CK47" s="8">
        <f t="shared" si="116"/>
        <v>-316.21780364574022</v>
      </c>
      <c r="CL47" s="8">
        <f t="shared" si="117"/>
        <v>-459.2710341899749</v>
      </c>
      <c r="CM47" s="8">
        <f t="shared" si="118"/>
        <v>-325.02835192704367</v>
      </c>
      <c r="CN47" s="8">
        <f t="shared" si="119"/>
        <v>-482.61276779496495</v>
      </c>
      <c r="CO47" s="8">
        <f t="shared" si="120"/>
        <v>-336.67125863309502</v>
      </c>
      <c r="CP47" s="8">
        <f t="shared" si="121"/>
        <v>-500.79210169994133</v>
      </c>
      <c r="CQ47" s="8">
        <f t="shared" si="122"/>
        <v>-321.5398987661373</v>
      </c>
      <c r="CR47" s="8">
        <f t="shared" si="123"/>
        <v>-483.04406696674494</v>
      </c>
      <c r="CS47" s="8">
        <f t="shared" si="124"/>
        <v>-363.90337407302269</v>
      </c>
      <c r="CT47" s="8">
        <f t="shared" si="125"/>
        <v>-522.40742649591675</v>
      </c>
      <c r="CU47" s="8">
        <f t="shared" si="126"/>
        <v>-332.56000823265975</v>
      </c>
      <c r="CV47" s="8">
        <f t="shared" si="127"/>
        <v>-455.90435757681087</v>
      </c>
      <c r="CW47" s="8">
        <f t="shared" si="128"/>
        <v>-355.59466716690685</v>
      </c>
      <c r="CX47" s="8">
        <f t="shared" si="129"/>
        <v>-506.52609089368042</v>
      </c>
      <c r="CY47" s="8">
        <f t="shared" si="130"/>
        <v>-329.32698333103809</v>
      </c>
      <c r="CZ47" s="8">
        <f t="shared" si="131"/>
        <v>-450.61951853878753</v>
      </c>
      <c r="DA47" s="8">
        <f t="shared" si="132"/>
        <v>-328.18164662673342</v>
      </c>
      <c r="DB47" s="8">
        <f t="shared" si="133"/>
        <v>-426.11290337045847</v>
      </c>
      <c r="DC47" s="8">
        <f t="shared" si="134"/>
        <v>-333.30229590208643</v>
      </c>
      <c r="DD47" s="12">
        <f t="shared" si="136"/>
        <v>-5705.4096699052279</v>
      </c>
      <c r="DE47" s="14">
        <f t="shared" si="137"/>
        <v>-3979.0278294932368</v>
      </c>
    </row>
    <row r="48" spans="1:109" x14ac:dyDescent="0.2">
      <c r="A48" s="149">
        <v>2008</v>
      </c>
      <c r="B48" s="142">
        <f t="shared" si="138"/>
        <v>-579.53642968967768</v>
      </c>
      <c r="C48" s="142">
        <f t="shared" si="87"/>
        <v>-360.34990291014606</v>
      </c>
      <c r="D48" s="142">
        <f t="shared" si="88"/>
        <v>-589.98268344113387</v>
      </c>
      <c r="E48" s="142">
        <f t="shared" si="89"/>
        <v>-352.01928993225579</v>
      </c>
      <c r="F48" s="142">
        <f t="shared" si="90"/>
        <v>-577.44622926194597</v>
      </c>
      <c r="G48" s="142">
        <f t="shared" si="91"/>
        <v>-365.20835529691681</v>
      </c>
      <c r="H48" s="142">
        <f t="shared" si="92"/>
        <v>-584.58944031381066</v>
      </c>
      <c r="I48" s="142">
        <f t="shared" si="93"/>
        <v>-343.15698428152638</v>
      </c>
      <c r="J48" s="142">
        <f t="shared" si="94"/>
        <v>-588.53805262027925</v>
      </c>
      <c r="K48" s="142">
        <f t="shared" si="95"/>
        <v>-378.16097830241085</v>
      </c>
      <c r="L48" s="142">
        <f t="shared" si="96"/>
        <v>-596.59553248768043</v>
      </c>
      <c r="M48" s="142">
        <f t="shared" si="97"/>
        <v>-385.93030656899748</v>
      </c>
      <c r="N48" s="142">
        <f t="shared" si="98"/>
        <v>-626.50889518867484</v>
      </c>
      <c r="O48" s="142">
        <f t="shared" si="99"/>
        <v>-396.41177915979608</v>
      </c>
      <c r="P48" s="142">
        <f t="shared" si="100"/>
        <v>-619.13107151589304</v>
      </c>
      <c r="Q48" s="142">
        <f t="shared" si="101"/>
        <v>-399.70028971811382</v>
      </c>
      <c r="R48" s="142">
        <f t="shared" si="102"/>
        <v>-589.93003913285202</v>
      </c>
      <c r="S48" s="142">
        <f t="shared" si="103"/>
        <v>-385.74327778621188</v>
      </c>
      <c r="T48" s="142">
        <f t="shared" si="104"/>
        <v>-617.00882946458341</v>
      </c>
      <c r="U48" s="142">
        <f t="shared" si="105"/>
        <v>-366.45540255492938</v>
      </c>
      <c r="V48" s="142">
        <f t="shared" si="106"/>
        <v>-533.00287870675197</v>
      </c>
      <c r="W48" s="142">
        <f t="shared" si="107"/>
        <v>-384.90849906821677</v>
      </c>
      <c r="X48" s="142">
        <f t="shared" si="108"/>
        <v>-553.47030228926769</v>
      </c>
      <c r="Y48" s="142">
        <f t="shared" si="109"/>
        <v>-350.25360293621327</v>
      </c>
      <c r="Z48" s="142">
        <f t="shared" si="110"/>
        <v>-7055.7403841125506</v>
      </c>
      <c r="AA48" s="142">
        <f t="shared" si="111"/>
        <v>-4468.2986685157348</v>
      </c>
      <c r="CE48" s="11">
        <v>2008</v>
      </c>
      <c r="CF48" s="8">
        <f t="shared" si="135"/>
        <v>-440.11815485002893</v>
      </c>
      <c r="CG48" s="8">
        <f t="shared" si="112"/>
        <v>-308.51329998924217</v>
      </c>
      <c r="CH48" s="8">
        <f t="shared" si="113"/>
        <v>-447.48367571051642</v>
      </c>
      <c r="CI48" s="8">
        <f t="shared" si="114"/>
        <v>-297.41360206203763</v>
      </c>
      <c r="CJ48" s="8">
        <f t="shared" si="115"/>
        <v>-444.5316973446416</v>
      </c>
      <c r="CK48" s="8">
        <f t="shared" si="116"/>
        <v>-312.43229548647554</v>
      </c>
      <c r="CL48" s="8">
        <f t="shared" si="117"/>
        <v>-448.35016911004442</v>
      </c>
      <c r="CM48" s="8">
        <f t="shared" si="118"/>
        <v>-289.24515569590807</v>
      </c>
      <c r="CN48" s="8">
        <f t="shared" si="119"/>
        <v>-451.11594257570806</v>
      </c>
      <c r="CO48" s="8">
        <f t="shared" si="120"/>
        <v>-315.5828468260969</v>
      </c>
      <c r="CP48" s="8">
        <f t="shared" si="121"/>
        <v>-452.60928232099013</v>
      </c>
      <c r="CQ48" s="8">
        <f t="shared" si="122"/>
        <v>-318.39931345835481</v>
      </c>
      <c r="CR48" s="8">
        <f t="shared" si="123"/>
        <v>-471.09642389436704</v>
      </c>
      <c r="CS48" s="8">
        <f t="shared" si="124"/>
        <v>-324.48766394111277</v>
      </c>
      <c r="CT48" s="8">
        <f t="shared" si="125"/>
        <v>-470.00167646650374</v>
      </c>
      <c r="CU48" s="8">
        <f t="shared" si="126"/>
        <v>-328.4768829661154</v>
      </c>
      <c r="CV48" s="8">
        <f t="shared" si="127"/>
        <v>-446.44109366069682</v>
      </c>
      <c r="CW48" s="8">
        <f t="shared" si="128"/>
        <v>-316.76291594577901</v>
      </c>
      <c r="CX48" s="8">
        <f t="shared" si="129"/>
        <v>-474.30577454003804</v>
      </c>
      <c r="CY48" s="8">
        <f t="shared" si="130"/>
        <v>-308.37836927643849</v>
      </c>
      <c r="CZ48" s="8">
        <f t="shared" si="131"/>
        <v>-404.11675783068421</v>
      </c>
      <c r="DA48" s="8">
        <f t="shared" si="132"/>
        <v>-323.14010555982907</v>
      </c>
      <c r="DB48" s="8">
        <f t="shared" si="133"/>
        <v>-415.80479143944206</v>
      </c>
      <c r="DC48" s="8">
        <f t="shared" si="134"/>
        <v>-296.96431226464415</v>
      </c>
      <c r="DD48" s="12">
        <f t="shared" si="136"/>
        <v>-5365.9754397436609</v>
      </c>
      <c r="DE48" s="14">
        <f t="shared" si="137"/>
        <v>-3739.7967634720344</v>
      </c>
    </row>
    <row r="49" spans="1:109" x14ac:dyDescent="0.2">
      <c r="A49" s="149">
        <v>2009</v>
      </c>
      <c r="B49" s="142">
        <f t="shared" si="138"/>
        <v>-537.44399283430948</v>
      </c>
      <c r="C49" s="142">
        <f t="shared" si="87"/>
        <v>-336.09920977546699</v>
      </c>
      <c r="D49" s="142">
        <f t="shared" si="88"/>
        <v>-528.26601978716224</v>
      </c>
      <c r="E49" s="142">
        <f t="shared" si="89"/>
        <v>-319.98194084184843</v>
      </c>
      <c r="F49" s="142">
        <f t="shared" si="90"/>
        <v>-542.3243422586927</v>
      </c>
      <c r="G49" s="142">
        <f t="shared" si="91"/>
        <v>-341.39286627480766</v>
      </c>
      <c r="H49" s="142">
        <f t="shared" si="92"/>
        <v>-545.9086033175862</v>
      </c>
      <c r="I49" s="142">
        <f t="shared" si="93"/>
        <v>-320.55137109979199</v>
      </c>
      <c r="J49" s="142">
        <f t="shared" si="94"/>
        <v>-529.7461512313813</v>
      </c>
      <c r="K49" s="142">
        <f t="shared" si="95"/>
        <v>-372.54957867586489</v>
      </c>
      <c r="L49" s="142">
        <f t="shared" si="96"/>
        <v>-582.00012799002047</v>
      </c>
      <c r="M49" s="142">
        <f t="shared" si="97"/>
        <v>-342.4517959091246</v>
      </c>
      <c r="N49" s="142">
        <f t="shared" si="98"/>
        <v>-590.35061932788722</v>
      </c>
      <c r="O49" s="142">
        <f t="shared" si="99"/>
        <v>-371.99159688966444</v>
      </c>
      <c r="P49" s="142">
        <f t="shared" si="100"/>
        <v>-580.61979023665913</v>
      </c>
      <c r="Q49" s="142">
        <f t="shared" si="101"/>
        <v>-374.83807395653514</v>
      </c>
      <c r="R49" s="142">
        <f t="shared" si="102"/>
        <v>-545.0493646837358</v>
      </c>
      <c r="S49" s="142">
        <f t="shared" si="103"/>
        <v>-356.52638584653994</v>
      </c>
      <c r="T49" s="142">
        <f t="shared" si="104"/>
        <v>-569.21879813220187</v>
      </c>
      <c r="U49" s="142">
        <f t="shared" si="105"/>
        <v>-339.87356810071185</v>
      </c>
      <c r="V49" s="142">
        <f t="shared" si="106"/>
        <v>-496.78156335802009</v>
      </c>
      <c r="W49" s="142">
        <f t="shared" si="107"/>
        <v>-358.41769016543708</v>
      </c>
      <c r="X49" s="142">
        <f t="shared" si="108"/>
        <v>-474.10197803738708</v>
      </c>
      <c r="Y49" s="142">
        <f t="shared" si="109"/>
        <v>-312.91078429401182</v>
      </c>
      <c r="Z49" s="142">
        <f t="shared" si="110"/>
        <v>-6521.8113511950442</v>
      </c>
      <c r="AA49" s="142">
        <f t="shared" si="111"/>
        <v>-4147.584861829805</v>
      </c>
      <c r="CE49" s="11">
        <v>2009</v>
      </c>
      <c r="CF49" s="8">
        <f t="shared" si="135"/>
        <v>-410.43345763049581</v>
      </c>
      <c r="CG49" s="8">
        <f t="shared" si="112"/>
        <v>-288.56872651042266</v>
      </c>
      <c r="CH49" s="8">
        <f t="shared" si="113"/>
        <v>-401.98715973365273</v>
      </c>
      <c r="CI49" s="8">
        <f t="shared" si="114"/>
        <v>-270.95174380086684</v>
      </c>
      <c r="CJ49" s="8">
        <f t="shared" si="115"/>
        <v>-417.79198869792708</v>
      </c>
      <c r="CK49" s="8">
        <f t="shared" si="116"/>
        <v>-292.81997533362977</v>
      </c>
      <c r="CL49" s="8">
        <f t="shared" si="117"/>
        <v>-420.01724167195442</v>
      </c>
      <c r="CM49" s="8">
        <f t="shared" si="118"/>
        <v>-270.96667032270466</v>
      </c>
      <c r="CN49" s="8">
        <f t="shared" si="119"/>
        <v>-406.21079399804245</v>
      </c>
      <c r="CO49" s="8">
        <f t="shared" si="120"/>
        <v>-310.66824163654843</v>
      </c>
      <c r="CP49" s="8">
        <f t="shared" si="121"/>
        <v>-441.40451325498032</v>
      </c>
      <c r="CQ49" s="8">
        <f t="shared" si="122"/>
        <v>-282.70473443734926</v>
      </c>
      <c r="CR49" s="8">
        <f t="shared" si="123"/>
        <v>-443.11813473177358</v>
      </c>
      <c r="CS49" s="8">
        <f t="shared" si="124"/>
        <v>-304.45215088839217</v>
      </c>
      <c r="CT49" s="8">
        <f t="shared" si="125"/>
        <v>-440.76656358516226</v>
      </c>
      <c r="CU49" s="8">
        <f t="shared" si="126"/>
        <v>-308.04491594714256</v>
      </c>
      <c r="CV49" s="8">
        <f t="shared" si="127"/>
        <v>-418.79698945479714</v>
      </c>
      <c r="CW49" s="8">
        <f t="shared" si="128"/>
        <v>-297.14862151520197</v>
      </c>
      <c r="CX49" s="8">
        <f t="shared" si="129"/>
        <v>-444.33843942437426</v>
      </c>
      <c r="CY49" s="8">
        <f t="shared" si="130"/>
        <v>-289.27170635740805</v>
      </c>
      <c r="CZ49" s="8">
        <f t="shared" si="131"/>
        <v>-380.01146113958345</v>
      </c>
      <c r="DA49" s="8">
        <f t="shared" si="132"/>
        <v>-303.48637548600948</v>
      </c>
      <c r="DB49" s="8">
        <f t="shared" si="133"/>
        <v>-383.87646942565272</v>
      </c>
      <c r="DC49" s="8">
        <f t="shared" si="134"/>
        <v>-276.38621358096674</v>
      </c>
      <c r="DD49" s="12">
        <f t="shared" si="136"/>
        <v>-5008.7532127483964</v>
      </c>
      <c r="DE49" s="14">
        <f t="shared" si="137"/>
        <v>-3495.4700758166432</v>
      </c>
    </row>
    <row r="50" spans="1:109" x14ac:dyDescent="0.2">
      <c r="A50" s="149">
        <v>2010</v>
      </c>
      <c r="B50" s="142">
        <f t="shared" si="138"/>
        <v>-433.42268074916706</v>
      </c>
      <c r="C50" s="142">
        <f t="shared" si="87"/>
        <v>-312.56628824529861</v>
      </c>
      <c r="D50" s="142">
        <f t="shared" si="88"/>
        <v>-440.14277257022553</v>
      </c>
      <c r="E50" s="142">
        <f t="shared" si="89"/>
        <v>-277.9294388246002</v>
      </c>
      <c r="F50" s="142">
        <f t="shared" si="90"/>
        <v>-469.8921170461</v>
      </c>
      <c r="G50" s="142">
        <f t="shared" si="91"/>
        <v>-283.23414823390692</v>
      </c>
      <c r="H50" s="142">
        <f t="shared" si="92"/>
        <v>-447.47756561794438</v>
      </c>
      <c r="I50" s="142">
        <f t="shared" si="93"/>
        <v>-272.60696052882633</v>
      </c>
      <c r="J50" s="142">
        <f t="shared" si="94"/>
        <v>-431.31757932527523</v>
      </c>
      <c r="K50" s="142">
        <f t="shared" si="95"/>
        <v>-314.02994184712844</v>
      </c>
      <c r="L50" s="142">
        <f t="shared" si="96"/>
        <v>-470.74302118354075</v>
      </c>
      <c r="M50" s="142">
        <f t="shared" si="97"/>
        <v>-286.37010674591392</v>
      </c>
      <c r="N50" s="142">
        <f t="shared" si="98"/>
        <v>-430.22380816039004</v>
      </c>
      <c r="O50" s="142">
        <f t="shared" si="99"/>
        <v>-283.36353783415797</v>
      </c>
      <c r="P50" s="142">
        <f t="shared" si="100"/>
        <v>-427.70012476860029</v>
      </c>
      <c r="Q50" s="142">
        <f t="shared" si="101"/>
        <v>-283.90897800668932</v>
      </c>
      <c r="R50" s="142">
        <f t="shared" si="102"/>
        <v>-385.64723063410077</v>
      </c>
      <c r="S50" s="142">
        <f t="shared" si="103"/>
        <v>-256.57214942287015</v>
      </c>
      <c r="T50" s="142">
        <f t="shared" si="104"/>
        <v>-114.00788708509867</v>
      </c>
      <c r="U50" s="142">
        <f t="shared" si="105"/>
        <v>-56.17262015684382</v>
      </c>
      <c r="V50" s="142">
        <f t="shared" si="106"/>
        <v>-104.43152040361461</v>
      </c>
      <c r="W50" s="142">
        <f t="shared" si="107"/>
        <v>-49.949075371169492</v>
      </c>
      <c r="X50" s="142">
        <f t="shared" si="108"/>
        <v>-113.72312255342494</v>
      </c>
      <c r="Y50" s="142">
        <f t="shared" si="109"/>
        <v>-50.241124452242957</v>
      </c>
      <c r="Z50" s="142">
        <f t="shared" si="110"/>
        <v>-4268.7294300974827</v>
      </c>
      <c r="AA50" s="142">
        <f t="shared" si="111"/>
        <v>-2726.944369669648</v>
      </c>
      <c r="CE50" s="11">
        <v>2010</v>
      </c>
      <c r="CF50" s="8">
        <f t="shared" si="135"/>
        <v>-360.60295234943669</v>
      </c>
      <c r="CG50" s="8">
        <f t="shared" si="112"/>
        <v>-280.49753105047495</v>
      </c>
      <c r="CH50" s="8">
        <f t="shared" si="113"/>
        <v>-366.76489830597336</v>
      </c>
      <c r="CI50" s="8">
        <f t="shared" si="114"/>
        <v>-249.70127795557121</v>
      </c>
      <c r="CJ50" s="8">
        <f t="shared" si="115"/>
        <v>-396.30299449510733</v>
      </c>
      <c r="CK50" s="8">
        <f t="shared" si="116"/>
        <v>-256.83823752095498</v>
      </c>
      <c r="CL50" s="8">
        <f t="shared" si="117"/>
        <v>-378.90973473179645</v>
      </c>
      <c r="CM50" s="8">
        <f t="shared" si="118"/>
        <v>-246.51341915385748</v>
      </c>
      <c r="CN50" s="8">
        <f t="shared" si="119"/>
        <v>-367.01533262492433</v>
      </c>
      <c r="CO50" s="8">
        <f t="shared" si="120"/>
        <v>-282.80248381135107</v>
      </c>
      <c r="CP50" s="8">
        <f t="shared" si="121"/>
        <v>-397.41846549050211</v>
      </c>
      <c r="CQ50" s="8">
        <f t="shared" si="122"/>
        <v>-256.54744789932067</v>
      </c>
      <c r="CR50" s="8">
        <f t="shared" si="123"/>
        <v>-362.25388703588339</v>
      </c>
      <c r="CS50" s="8">
        <f t="shared" si="124"/>
        <v>-253.2123557399598</v>
      </c>
      <c r="CT50" s="8">
        <f t="shared" si="125"/>
        <v>-362.07280741991264</v>
      </c>
      <c r="CU50" s="8">
        <f t="shared" si="126"/>
        <v>-255.28854879840694</v>
      </c>
      <c r="CV50" s="8">
        <f t="shared" si="127"/>
        <v>-318.2591168951364</v>
      </c>
      <c r="CW50" s="8">
        <f t="shared" si="128"/>
        <v>-226.21372051873507</v>
      </c>
      <c r="CX50" s="8">
        <f t="shared" si="129"/>
        <v>-50.060515927306611</v>
      </c>
      <c r="CY50" s="8">
        <f t="shared" si="130"/>
        <v>-28.83574422481567</v>
      </c>
      <c r="CZ50" s="8">
        <f t="shared" si="131"/>
        <v>-44.278840612465316</v>
      </c>
      <c r="DA50" s="8">
        <f t="shared" si="132"/>
        <v>-25.212418424529776</v>
      </c>
      <c r="DB50" s="8">
        <f t="shared" si="133"/>
        <v>-46.205148699851009</v>
      </c>
      <c r="DC50" s="8">
        <f t="shared" si="134"/>
        <v>-24.756470041917495</v>
      </c>
      <c r="DD50" s="12">
        <f t="shared" si="136"/>
        <v>-3450.1446945882963</v>
      </c>
      <c r="DE50" s="14">
        <f t="shared" si="137"/>
        <v>-2386.4196551398954</v>
      </c>
    </row>
    <row r="51" spans="1:109" x14ac:dyDescent="0.2">
      <c r="A51" s="149">
        <v>2011</v>
      </c>
      <c r="B51" s="142">
        <f t="shared" si="138"/>
        <v>-75.436749506071095</v>
      </c>
      <c r="C51" s="142">
        <f t="shared" si="87"/>
        <v>-37.502835213771007</v>
      </c>
      <c r="D51" s="142">
        <f t="shared" si="88"/>
        <v>-78.061257930552401</v>
      </c>
      <c r="E51" s="142">
        <f t="shared" si="89"/>
        <v>-37.490681638243693</v>
      </c>
      <c r="F51" s="142">
        <f t="shared" si="90"/>
        <v>-80.447395928330963</v>
      </c>
      <c r="G51" s="142">
        <f t="shared" si="91"/>
        <v>-35.445308594230113</v>
      </c>
      <c r="H51" s="142">
        <f t="shared" si="92"/>
        <v>-76.087838455080643</v>
      </c>
      <c r="I51" s="142">
        <f t="shared" si="93"/>
        <v>-36.286188371117532</v>
      </c>
      <c r="J51" s="142">
        <f t="shared" si="94"/>
        <v>-61.881803805102521</v>
      </c>
      <c r="K51" s="142">
        <f t="shared" si="95"/>
        <v>-35.223475456515544</v>
      </c>
      <c r="L51" s="142">
        <f t="shared" si="96"/>
        <v>-52.899446619345269</v>
      </c>
      <c r="M51" s="142">
        <f t="shared" si="97"/>
        <v>-26.654893929911353</v>
      </c>
      <c r="N51" s="142">
        <f t="shared" si="98"/>
        <v>-49.345179338915031</v>
      </c>
      <c r="O51" s="142">
        <f t="shared" si="99"/>
        <v>-29.910485969973166</v>
      </c>
      <c r="P51" s="142">
        <f t="shared" si="100"/>
        <v>0</v>
      </c>
      <c r="Q51" s="142">
        <f t="shared" si="101"/>
        <v>0</v>
      </c>
      <c r="R51" s="142">
        <f t="shared" si="102"/>
        <v>0</v>
      </c>
      <c r="S51" s="142">
        <f t="shared" si="103"/>
        <v>0</v>
      </c>
      <c r="T51" s="142">
        <f t="shared" si="104"/>
        <v>0</v>
      </c>
      <c r="U51" s="142">
        <f t="shared" si="105"/>
        <v>0</v>
      </c>
      <c r="V51" s="142">
        <f t="shared" si="106"/>
        <v>0</v>
      </c>
      <c r="W51" s="142">
        <f t="shared" si="107"/>
        <v>0</v>
      </c>
      <c r="X51" s="142">
        <f t="shared" si="108"/>
        <v>0</v>
      </c>
      <c r="Y51" s="142">
        <f t="shared" si="109"/>
        <v>0</v>
      </c>
      <c r="Z51" s="142">
        <f t="shared" si="110"/>
        <v>-474.15967158339794</v>
      </c>
      <c r="AA51" s="142">
        <f t="shared" si="111"/>
        <v>-238.5138691737624</v>
      </c>
      <c r="CE51" s="11">
        <v>2011</v>
      </c>
      <c r="CF51" s="8">
        <f t="shared" si="135"/>
        <v>-32.937644716289313</v>
      </c>
      <c r="CG51" s="8">
        <f t="shared" si="112"/>
        <v>-19.251486879770503</v>
      </c>
      <c r="CH51" s="8">
        <f t="shared" si="113"/>
        <v>-36.171661741055068</v>
      </c>
      <c r="CI51" s="8">
        <f t="shared" si="114"/>
        <v>-21.121242746781039</v>
      </c>
      <c r="CJ51" s="8">
        <f t="shared" si="115"/>
        <v>-37.594108080162385</v>
      </c>
      <c r="CK51" s="8">
        <f t="shared" si="116"/>
        <v>-19.645095279596362</v>
      </c>
      <c r="CL51" s="8">
        <f t="shared" si="117"/>
        <v>-35.395628253913451</v>
      </c>
      <c r="CM51" s="8">
        <f t="shared" si="118"/>
        <v>-19.727518777124391</v>
      </c>
      <c r="CN51" s="8">
        <f t="shared" si="119"/>
        <v>-29.691095971737333</v>
      </c>
      <c r="CO51" s="8">
        <f t="shared" si="120"/>
        <v>-19.672531650545622</v>
      </c>
      <c r="CP51" s="8">
        <f t="shared" si="121"/>
        <v>-22.76410820659931</v>
      </c>
      <c r="CQ51" s="8">
        <f t="shared" si="122"/>
        <v>-13.941408327510674</v>
      </c>
      <c r="CR51" s="8">
        <f t="shared" si="123"/>
        <v>-20.011765856248889</v>
      </c>
      <c r="CS51" s="8">
        <f t="shared" si="124"/>
        <v>-14.988680408586958</v>
      </c>
      <c r="CT51" s="8">
        <f t="shared" si="125"/>
        <v>0</v>
      </c>
      <c r="CU51" s="8">
        <f t="shared" si="126"/>
        <v>0</v>
      </c>
      <c r="CV51" s="8">
        <f t="shared" si="127"/>
        <v>0</v>
      </c>
      <c r="CW51" s="8">
        <f t="shared" si="128"/>
        <v>0</v>
      </c>
      <c r="CX51" s="8">
        <f t="shared" si="129"/>
        <v>0</v>
      </c>
      <c r="CY51" s="8">
        <f t="shared" si="130"/>
        <v>0</v>
      </c>
      <c r="CZ51" s="8">
        <f t="shared" si="131"/>
        <v>0</v>
      </c>
      <c r="DA51" s="8">
        <f t="shared" si="132"/>
        <v>0</v>
      </c>
      <c r="DB51" s="8">
        <f t="shared" si="133"/>
        <v>0</v>
      </c>
      <c r="DC51" s="8">
        <f t="shared" si="134"/>
        <v>0</v>
      </c>
      <c r="DD51" s="12">
        <f t="shared" si="136"/>
        <v>-214.56601282600576</v>
      </c>
      <c r="DE51" s="14">
        <f t="shared" si="137"/>
        <v>-128.34796406991555</v>
      </c>
    </row>
    <row r="52" spans="1:109" x14ac:dyDescent="0.2">
      <c r="A52" s="149">
        <v>2012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>
        <f t="shared" si="110"/>
        <v>0</v>
      </c>
      <c r="AA52" s="142">
        <f t="shared" si="111"/>
        <v>0</v>
      </c>
      <c r="CE52" s="15" t="s">
        <v>19</v>
      </c>
      <c r="CF52" s="16">
        <f t="shared" ref="CF52:DE52" si="139">SUM(CF41:CF51)</f>
        <v>-20562.207228582123</v>
      </c>
      <c r="CG52" s="17">
        <f t="shared" si="139"/>
        <v>-13057.130744124583</v>
      </c>
      <c r="CH52" s="16">
        <f t="shared" si="139"/>
        <v>-19688.690174392374</v>
      </c>
      <c r="CI52" s="17">
        <f t="shared" si="139"/>
        <v>-11827.952544572694</v>
      </c>
      <c r="CJ52" s="16">
        <f t="shared" si="139"/>
        <v>-20744.446173776512</v>
      </c>
      <c r="CK52" s="17">
        <f t="shared" si="139"/>
        <v>-12358.458251859194</v>
      </c>
      <c r="CL52" s="16">
        <f t="shared" si="139"/>
        <v>-17927.566272311156</v>
      </c>
      <c r="CM52" s="17">
        <f t="shared" si="139"/>
        <v>-10049.714845798864</v>
      </c>
      <c r="CN52" s="16">
        <f t="shared" si="139"/>
        <v>-17968.659495170032</v>
      </c>
      <c r="CO52" s="17">
        <f t="shared" si="139"/>
        <v>-11182.767045970344</v>
      </c>
      <c r="CP52" s="16">
        <f t="shared" si="139"/>
        <v>-18466.473386627425</v>
      </c>
      <c r="CQ52" s="17">
        <f t="shared" si="139"/>
        <v>-10764.105547566463</v>
      </c>
      <c r="CR52" s="16">
        <f t="shared" si="139"/>
        <v>-17917.788843880109</v>
      </c>
      <c r="CS52" s="17">
        <f t="shared" si="139"/>
        <v>-10956.970574770387</v>
      </c>
      <c r="CT52" s="16">
        <f t="shared" si="139"/>
        <v>-17757.293354693753</v>
      </c>
      <c r="CU52" s="17">
        <f t="shared" si="139"/>
        <v>-10258.124200835449</v>
      </c>
      <c r="CV52" s="16">
        <f t="shared" si="139"/>
        <v>-16202.806012510469</v>
      </c>
      <c r="CW52" s="17">
        <f t="shared" si="139"/>
        <v>-10316.419900000041</v>
      </c>
      <c r="CX52" s="16">
        <f t="shared" si="139"/>
        <v>-16314.61139125402</v>
      </c>
      <c r="CY52" s="17">
        <f t="shared" si="139"/>
        <v>-9325.0827777372288</v>
      </c>
      <c r="CZ52" s="16">
        <f t="shared" si="139"/>
        <v>-13766.633388703713</v>
      </c>
      <c r="DA52" s="17">
        <f t="shared" si="139"/>
        <v>-9054.9147220421455</v>
      </c>
      <c r="DB52" s="16">
        <f t="shared" si="139"/>
        <v>-20056.116523444565</v>
      </c>
      <c r="DC52" s="17">
        <f t="shared" si="139"/>
        <v>-13339.249114257915</v>
      </c>
      <c r="DD52" s="16">
        <f t="shared" si="139"/>
        <v>-217373.29224534621</v>
      </c>
      <c r="DE52" s="18">
        <f t="shared" si="139"/>
        <v>-132490.8902695353</v>
      </c>
    </row>
    <row r="53" spans="1:109" ht="13.5" thickBot="1" x14ac:dyDescent="0.25">
      <c r="A53" s="150" t="s">
        <v>19</v>
      </c>
      <c r="B53" s="151">
        <f>SUM(B41:B52)</f>
        <v>-45340.966119512821</v>
      </c>
      <c r="C53" s="152">
        <f t="shared" ref="C53:AA53" si="140">SUM(C41:C52)</f>
        <v>-26178.822655889402</v>
      </c>
      <c r="D53" s="151">
        <f t="shared" si="140"/>
        <v>-43656.604211442354</v>
      </c>
      <c r="E53" s="152">
        <f t="shared" si="140"/>
        <v>-23873.313316316471</v>
      </c>
      <c r="F53" s="151">
        <f t="shared" si="140"/>
        <v>-46008.106631958006</v>
      </c>
      <c r="G53" s="152">
        <f t="shared" si="140"/>
        <v>-25108.005627535145</v>
      </c>
      <c r="H53" s="151">
        <f t="shared" si="140"/>
        <v>-38403.92715245275</v>
      </c>
      <c r="I53" s="152">
        <f t="shared" si="140"/>
        <v>-19389.706487843658</v>
      </c>
      <c r="J53" s="151">
        <f t="shared" si="140"/>
        <v>-38683.943944576175</v>
      </c>
      <c r="K53" s="152">
        <f t="shared" si="140"/>
        <v>-21955.895675024029</v>
      </c>
      <c r="L53" s="151">
        <f t="shared" si="140"/>
        <v>-39601.553280242828</v>
      </c>
      <c r="M53" s="152">
        <f t="shared" si="140"/>
        <v>-21266.823198870949</v>
      </c>
      <c r="N53" s="151">
        <f t="shared" si="140"/>
        <v>-39277.177699569329</v>
      </c>
      <c r="O53" s="152">
        <f t="shared" si="140"/>
        <v>-21928.024182955131</v>
      </c>
      <c r="P53" s="151">
        <f t="shared" si="140"/>
        <v>-38061.685454656195</v>
      </c>
      <c r="Q53" s="152">
        <f t="shared" si="140"/>
        <v>-20328.734853253907</v>
      </c>
      <c r="R53" s="151">
        <f t="shared" si="140"/>
        <v>-34646.444505373031</v>
      </c>
      <c r="S53" s="152">
        <f t="shared" si="140"/>
        <v>-20296.206507330069</v>
      </c>
      <c r="T53" s="151">
        <f t="shared" si="140"/>
        <v>-34484.725304269108</v>
      </c>
      <c r="U53" s="152">
        <f t="shared" si="140"/>
        <v>-17853.310581876838</v>
      </c>
      <c r="V53" s="151">
        <f t="shared" si="140"/>
        <v>-29531.102480503727</v>
      </c>
      <c r="W53" s="152">
        <f t="shared" si="140"/>
        <v>-17769.548237408933</v>
      </c>
      <c r="X53" s="151">
        <f t="shared" si="140"/>
        <v>-44727.967564787476</v>
      </c>
      <c r="Y53" s="152">
        <f t="shared" si="140"/>
        <v>-27338.299585289526</v>
      </c>
      <c r="Z53" s="151">
        <f t="shared" si="140"/>
        <v>-472424.20434934384</v>
      </c>
      <c r="AA53" s="153">
        <f t="shared" si="140"/>
        <v>-263286.69090959406</v>
      </c>
    </row>
    <row r="54" spans="1:109" ht="13.5" thickBot="1" x14ac:dyDescent="0.25">
      <c r="CE54" s="19" t="s">
        <v>46</v>
      </c>
    </row>
    <row r="55" spans="1:109" ht="13.5" thickBot="1" x14ac:dyDescent="0.25">
      <c r="A55" s="96" t="s">
        <v>23</v>
      </c>
      <c r="CE55" s="1"/>
      <c r="CF55" s="1" t="s">
        <v>0</v>
      </c>
      <c r="CG55" s="2" t="s">
        <v>1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3"/>
    </row>
    <row r="56" spans="1:109" x14ac:dyDescent="0.2">
      <c r="A56" s="74"/>
      <c r="B56" s="75" t="s">
        <v>0</v>
      </c>
      <c r="C56" s="76" t="s">
        <v>1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7"/>
      <c r="CE56" s="4"/>
      <c r="CF56" s="1" t="s">
        <v>2</v>
      </c>
      <c r="CG56" s="2"/>
      <c r="CH56" s="1" t="s">
        <v>3</v>
      </c>
      <c r="CI56" s="2"/>
      <c r="CJ56" s="1" t="s">
        <v>4</v>
      </c>
      <c r="CK56" s="2"/>
      <c r="CL56" s="1" t="s">
        <v>5</v>
      </c>
      <c r="CM56" s="2"/>
      <c r="CN56" s="1" t="s">
        <v>6</v>
      </c>
      <c r="CO56" s="2"/>
      <c r="CP56" s="1" t="s">
        <v>7</v>
      </c>
      <c r="CQ56" s="2"/>
      <c r="CR56" s="1" t="s">
        <v>8</v>
      </c>
      <c r="CS56" s="2"/>
      <c r="CT56" s="1" t="s">
        <v>9</v>
      </c>
      <c r="CU56" s="2"/>
      <c r="CV56" s="1" t="s">
        <v>10</v>
      </c>
      <c r="CW56" s="2"/>
      <c r="CX56" s="1" t="s">
        <v>11</v>
      </c>
      <c r="CY56" s="2"/>
      <c r="CZ56" s="1" t="s">
        <v>12</v>
      </c>
      <c r="DA56" s="2"/>
      <c r="DB56" s="1" t="s">
        <v>13</v>
      </c>
      <c r="DC56" s="2"/>
      <c r="DD56" s="1" t="s">
        <v>14</v>
      </c>
      <c r="DE56" s="5" t="s">
        <v>15</v>
      </c>
    </row>
    <row r="57" spans="1:109" x14ac:dyDescent="0.2">
      <c r="A57" s="78"/>
      <c r="B57" s="70" t="s">
        <v>2</v>
      </c>
      <c r="C57" s="71"/>
      <c r="D57" s="70" t="s">
        <v>3</v>
      </c>
      <c r="E57" s="71"/>
      <c r="F57" s="70" t="s">
        <v>4</v>
      </c>
      <c r="G57" s="71"/>
      <c r="H57" s="70" t="s">
        <v>5</v>
      </c>
      <c r="I57" s="71"/>
      <c r="J57" s="70" t="s">
        <v>6</v>
      </c>
      <c r="K57" s="71"/>
      <c r="L57" s="70" t="s">
        <v>7</v>
      </c>
      <c r="M57" s="71"/>
      <c r="N57" s="70" t="s">
        <v>8</v>
      </c>
      <c r="O57" s="71"/>
      <c r="P57" s="70" t="s">
        <v>9</v>
      </c>
      <c r="Q57" s="71"/>
      <c r="R57" s="70" t="s">
        <v>10</v>
      </c>
      <c r="S57" s="71"/>
      <c r="T57" s="70" t="s">
        <v>11</v>
      </c>
      <c r="U57" s="71"/>
      <c r="V57" s="70" t="s">
        <v>12</v>
      </c>
      <c r="W57" s="71"/>
      <c r="X57" s="70" t="s">
        <v>13</v>
      </c>
      <c r="Y57" s="71"/>
      <c r="Z57" s="70" t="s">
        <v>14</v>
      </c>
      <c r="AA57" s="79" t="s">
        <v>15</v>
      </c>
      <c r="CE57" s="1" t="s">
        <v>16</v>
      </c>
      <c r="CF57" s="1" t="s">
        <v>17</v>
      </c>
      <c r="CG57" s="6" t="s">
        <v>18</v>
      </c>
      <c r="CH57" s="1" t="s">
        <v>17</v>
      </c>
      <c r="CI57" s="6" t="s">
        <v>18</v>
      </c>
      <c r="CJ57" s="1" t="s">
        <v>17</v>
      </c>
      <c r="CK57" s="6" t="s">
        <v>18</v>
      </c>
      <c r="CL57" s="1" t="s">
        <v>17</v>
      </c>
      <c r="CM57" s="6" t="s">
        <v>18</v>
      </c>
      <c r="CN57" s="1" t="s">
        <v>17</v>
      </c>
      <c r="CO57" s="6" t="s">
        <v>18</v>
      </c>
      <c r="CP57" s="1" t="s">
        <v>17</v>
      </c>
      <c r="CQ57" s="6" t="s">
        <v>18</v>
      </c>
      <c r="CR57" s="1" t="s">
        <v>17</v>
      </c>
      <c r="CS57" s="6" t="s">
        <v>18</v>
      </c>
      <c r="CT57" s="1" t="s">
        <v>17</v>
      </c>
      <c r="CU57" s="6" t="s">
        <v>18</v>
      </c>
      <c r="CV57" s="1" t="s">
        <v>17</v>
      </c>
      <c r="CW57" s="6" t="s">
        <v>18</v>
      </c>
      <c r="CX57" s="1" t="s">
        <v>17</v>
      </c>
      <c r="CY57" s="6" t="s">
        <v>18</v>
      </c>
      <c r="CZ57" s="1" t="s">
        <v>17</v>
      </c>
      <c r="DA57" s="6" t="s">
        <v>18</v>
      </c>
      <c r="DB57" s="1" t="s">
        <v>17</v>
      </c>
      <c r="DC57" s="6" t="s">
        <v>18</v>
      </c>
      <c r="DD57" s="4"/>
      <c r="DE57" s="7"/>
    </row>
    <row r="58" spans="1:109" x14ac:dyDescent="0.2">
      <c r="A58" s="80" t="s">
        <v>16</v>
      </c>
      <c r="B58" s="70" t="s">
        <v>17</v>
      </c>
      <c r="C58" s="73" t="s">
        <v>18</v>
      </c>
      <c r="D58" s="70" t="s">
        <v>17</v>
      </c>
      <c r="E58" s="73" t="s">
        <v>18</v>
      </c>
      <c r="F58" s="70" t="s">
        <v>17</v>
      </c>
      <c r="G58" s="73" t="s">
        <v>18</v>
      </c>
      <c r="H58" s="70" t="s">
        <v>17</v>
      </c>
      <c r="I58" s="73" t="s">
        <v>18</v>
      </c>
      <c r="J58" s="70" t="s">
        <v>17</v>
      </c>
      <c r="K58" s="73" t="s">
        <v>18</v>
      </c>
      <c r="L58" s="70" t="s">
        <v>17</v>
      </c>
      <c r="M58" s="73" t="s">
        <v>18</v>
      </c>
      <c r="N58" s="70" t="s">
        <v>17</v>
      </c>
      <c r="O58" s="73" t="s">
        <v>18</v>
      </c>
      <c r="P58" s="70" t="s">
        <v>17</v>
      </c>
      <c r="Q58" s="73" t="s">
        <v>18</v>
      </c>
      <c r="R58" s="70" t="s">
        <v>17</v>
      </c>
      <c r="S58" s="73" t="s">
        <v>18</v>
      </c>
      <c r="T58" s="70" t="s">
        <v>17</v>
      </c>
      <c r="U58" s="73" t="s">
        <v>18</v>
      </c>
      <c r="V58" s="70" t="s">
        <v>17</v>
      </c>
      <c r="W58" s="73" t="s">
        <v>18</v>
      </c>
      <c r="X58" s="70" t="s">
        <v>17</v>
      </c>
      <c r="Y58" s="73" t="s">
        <v>18</v>
      </c>
      <c r="Z58" s="72"/>
      <c r="AA58" s="81"/>
      <c r="CE58" s="1">
        <v>2001</v>
      </c>
      <c r="CF58" s="8">
        <f>B94*BE23</f>
        <v>0</v>
      </c>
      <c r="CG58" s="8">
        <f t="shared" ref="CG58:CG68" si="141">C94*BF23</f>
        <v>0</v>
      </c>
      <c r="CH58" s="8">
        <f t="shared" ref="CH58:CH68" si="142">D94*BG23</f>
        <v>0</v>
      </c>
      <c r="CI58" s="8">
        <f t="shared" ref="CI58:CI68" si="143">E94*BH23</f>
        <v>0</v>
      </c>
      <c r="CJ58" s="8">
        <f t="shared" ref="CJ58:CJ68" si="144">F94*BI23</f>
        <v>0</v>
      </c>
      <c r="CK58" s="8">
        <f t="shared" ref="CK58:CK68" si="145">G94*BJ23</f>
        <v>0</v>
      </c>
      <c r="CL58" s="8">
        <f t="shared" ref="CL58:CL68" si="146">H94*BK23</f>
        <v>0</v>
      </c>
      <c r="CM58" s="8">
        <f t="shared" ref="CM58:CM68" si="147">I94*BL23</f>
        <v>0</v>
      </c>
      <c r="CN58" s="8">
        <f t="shared" ref="CN58:CN68" si="148">J94*BM23</f>
        <v>0</v>
      </c>
      <c r="CO58" s="8">
        <f t="shared" ref="CO58:CO68" si="149">K94*BN23</f>
        <v>0</v>
      </c>
      <c r="CP58" s="8">
        <f t="shared" ref="CP58:CP68" si="150">L94*BO23</f>
        <v>0</v>
      </c>
      <c r="CQ58" s="8">
        <f t="shared" ref="CQ58:CQ68" si="151">M94*BP23</f>
        <v>0</v>
      </c>
      <c r="CR58" s="8">
        <f t="shared" ref="CR58:CR68" si="152">N94*BQ23</f>
        <v>0</v>
      </c>
      <c r="CS58" s="8">
        <f t="shared" ref="CS58:CS68" si="153">O94*BR23</f>
        <v>0</v>
      </c>
      <c r="CT58" s="8">
        <f t="shared" ref="CT58:CT68" si="154">P94*BS23</f>
        <v>0</v>
      </c>
      <c r="CU58" s="8">
        <f t="shared" ref="CU58:CU68" si="155">Q94*BT23</f>
        <v>0</v>
      </c>
      <c r="CV58" s="8">
        <f t="shared" ref="CV58:CV68" si="156">R94*BU23</f>
        <v>0</v>
      </c>
      <c r="CW58" s="8">
        <f t="shared" ref="CW58:CW68" si="157">S94*BV23</f>
        <v>0</v>
      </c>
      <c r="CX58" s="8">
        <f t="shared" ref="CX58:CX68" si="158">T94*BW23</f>
        <v>0</v>
      </c>
      <c r="CY58" s="8">
        <f t="shared" ref="CY58:CY68" si="159">U94*BX23</f>
        <v>0</v>
      </c>
      <c r="CZ58" s="8">
        <f t="shared" ref="CZ58:CZ68" si="160">V94*BY23</f>
        <v>0</v>
      </c>
      <c r="DA58" s="8">
        <f t="shared" ref="DA58:DA68" si="161">W94*BZ23</f>
        <v>0</v>
      </c>
      <c r="DB58" s="8">
        <f t="shared" ref="DB58:DB68" si="162">X94*CA23</f>
        <v>-9332.3079707973702</v>
      </c>
      <c r="DC58" s="8">
        <f t="shared" ref="DC58:DC68" si="163">Y94*CB23</f>
        <v>-5661.2708626796039</v>
      </c>
      <c r="DD58" s="8">
        <f t="shared" ref="DD58:DD68" si="164">SUM(CF58,CH58,CJ58,CL58,CN58,CP58,CR58,CT58,CV58,CX58,CZ58,DB58)</f>
        <v>-9332.3079707973702</v>
      </c>
      <c r="DE58" s="10">
        <f t="shared" ref="DE58:DE68" si="165">SUM(CG58,CI58,CK58,CM58,CO58,CQ58,CS58,CU58,CW58,CY58,DA58,DC58)</f>
        <v>-5661.2708626796039</v>
      </c>
    </row>
    <row r="59" spans="1:109" x14ac:dyDescent="0.2">
      <c r="A59" s="158">
        <v>2001</v>
      </c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>
        <v>525630.23837220366</v>
      </c>
      <c r="Y59" s="159">
        <v>285209.46918411058</v>
      </c>
      <c r="Z59" s="159">
        <f>SUM(B59,D59,F59,H59,J59,L59,N59,P59,R59,T59,V59,X59)</f>
        <v>525630.23837220366</v>
      </c>
      <c r="AA59" s="159">
        <f>SUM(C59,E59,G59,I59,K59,M59,O59,Q59,S59,U59,W59,Y59)</f>
        <v>285209.46918411058</v>
      </c>
      <c r="CE59" s="11">
        <v>2002</v>
      </c>
      <c r="CF59" s="8">
        <f t="shared" ref="CF59:CF68" si="166">B95*BE24</f>
        <v>-9928.0493467388696</v>
      </c>
      <c r="CG59" s="8">
        <f t="shared" si="141"/>
        <v>-5316.5808838262656</v>
      </c>
      <c r="CH59" s="8">
        <f t="shared" si="142"/>
        <v>-9657.3920605495841</v>
      </c>
      <c r="CI59" s="8">
        <f t="shared" si="143"/>
        <v>-4907.5190595853355</v>
      </c>
      <c r="CJ59" s="8">
        <f t="shared" si="144"/>
        <v>-10174.311877834913</v>
      </c>
      <c r="CK59" s="8">
        <f t="shared" si="145"/>
        <v>-5473.8090939759704</v>
      </c>
      <c r="CL59" s="8">
        <f t="shared" si="146"/>
        <v>-7995.4679038001896</v>
      </c>
      <c r="CM59" s="8">
        <f t="shared" si="147"/>
        <v>-3757.4260852611001</v>
      </c>
      <c r="CN59" s="8">
        <f t="shared" si="148"/>
        <v>-8348.9824895376678</v>
      </c>
      <c r="CO59" s="8">
        <f t="shared" si="149"/>
        <v>-4296.6814705775896</v>
      </c>
      <c r="CP59" s="8">
        <f t="shared" si="150"/>
        <v>-8183.7690990417541</v>
      </c>
      <c r="CQ59" s="8">
        <f t="shared" si="151"/>
        <v>-4370.1581757395252</v>
      </c>
      <c r="CR59" s="8">
        <f t="shared" si="152"/>
        <v>-8669.4192051124592</v>
      </c>
      <c r="CS59" s="8">
        <f t="shared" si="153"/>
        <v>-4509.2717742694003</v>
      </c>
      <c r="CT59" s="8">
        <f t="shared" si="154"/>
        <v>-8898.358749402174</v>
      </c>
      <c r="CU59" s="8">
        <f t="shared" si="155"/>
        <v>-4227.2753248548497</v>
      </c>
      <c r="CV59" s="8">
        <f t="shared" si="156"/>
        <v>-7778.4386791344623</v>
      </c>
      <c r="CW59" s="8">
        <f t="shared" si="157"/>
        <v>-4467.8873262558309</v>
      </c>
      <c r="CX59" s="8">
        <f t="shared" si="158"/>
        <v>-8181.4937964063902</v>
      </c>
      <c r="CY59" s="8">
        <f t="shared" si="159"/>
        <v>-3773.0490196183227</v>
      </c>
      <c r="CZ59" s="8">
        <f t="shared" si="160"/>
        <v>-7180.0854489530311</v>
      </c>
      <c r="DA59" s="8">
        <f t="shared" si="161"/>
        <v>-3950.7339853513372</v>
      </c>
      <c r="DB59" s="8">
        <f t="shared" si="162"/>
        <v>-6747.0225126436326</v>
      </c>
      <c r="DC59" s="8">
        <f t="shared" si="163"/>
        <v>-3985.4675481196923</v>
      </c>
      <c r="DD59" s="12">
        <f t="shared" si="164"/>
        <v>-101742.79116915511</v>
      </c>
      <c r="DE59" s="14">
        <f t="shared" si="165"/>
        <v>-53035.859747435228</v>
      </c>
    </row>
    <row r="60" spans="1:109" x14ac:dyDescent="0.2">
      <c r="A60" s="158">
        <v>2002</v>
      </c>
      <c r="B60" s="159">
        <v>607839.64920171839</v>
      </c>
      <c r="C60" s="159">
        <v>274240.00365454925</v>
      </c>
      <c r="D60" s="159">
        <v>562905.62746104645</v>
      </c>
      <c r="E60" s="159">
        <v>243318.42969548295</v>
      </c>
      <c r="F60" s="159">
        <v>621157.42655000999</v>
      </c>
      <c r="G60" s="159">
        <v>275666.21464060363</v>
      </c>
      <c r="H60" s="159">
        <v>409624.92600753903</v>
      </c>
      <c r="I60" s="159">
        <v>197414.13895795803</v>
      </c>
      <c r="J60" s="159">
        <v>412569.35416803614</v>
      </c>
      <c r="K60" s="159">
        <v>215473.29508980538</v>
      </c>
      <c r="L60" s="159">
        <v>393693.9226868549</v>
      </c>
      <c r="M60" s="159">
        <v>211582.02938599317</v>
      </c>
      <c r="N60" s="159">
        <v>502815.33233934385</v>
      </c>
      <c r="O60" s="159">
        <v>221241.22748151934</v>
      </c>
      <c r="P60" s="159">
        <v>512811.54776388319</v>
      </c>
      <c r="Q60" s="159">
        <v>205201.09158328825</v>
      </c>
      <c r="R60" s="159">
        <v>450329.2888279687</v>
      </c>
      <c r="S60" s="159">
        <v>219390.08161754828</v>
      </c>
      <c r="T60" s="159">
        <v>454989.8226207798</v>
      </c>
      <c r="U60" s="159">
        <v>204144.4275172363</v>
      </c>
      <c r="V60" s="159">
        <v>401555.90573588229</v>
      </c>
      <c r="W60" s="159">
        <v>196214.47292674467</v>
      </c>
      <c r="X60" s="159">
        <v>395548.17272025597</v>
      </c>
      <c r="Y60" s="159">
        <v>205099.12880175127</v>
      </c>
      <c r="Z60" s="159">
        <f t="shared" ref="Z60:Z70" si="167">SUM(B60,D60,F60,H60,J60,L60,N60,P60,R60,T60,V60,X60)</f>
        <v>5725840.9760833187</v>
      </c>
      <c r="AA60" s="159">
        <f t="shared" ref="AA60:AA70" si="168">SUM(C60,E60,G60,I60,K60,M60,O60,Q60,S60,U60,W60,Y60)</f>
        <v>2668984.5413524811</v>
      </c>
      <c r="CE60" s="11">
        <v>2003</v>
      </c>
      <c r="CF60" s="8">
        <f t="shared" si="166"/>
        <v>-7086.8338038363881</v>
      </c>
      <c r="CG60" s="8">
        <f t="shared" si="141"/>
        <v>-3767.3310962595724</v>
      </c>
      <c r="CH60" s="8">
        <f t="shared" si="142"/>
        <v>-6925.7550047173645</v>
      </c>
      <c r="CI60" s="8">
        <f t="shared" si="143"/>
        <v>-3506.660335147978</v>
      </c>
      <c r="CJ60" s="8">
        <f t="shared" si="144"/>
        <v>-7226.942673683453</v>
      </c>
      <c r="CK60" s="8">
        <f t="shared" si="145"/>
        <v>-3849.2853680968283</v>
      </c>
      <c r="CL60" s="8">
        <f t="shared" si="146"/>
        <v>-5779.3692912334436</v>
      </c>
      <c r="CM60" s="8">
        <f t="shared" si="147"/>
        <v>-2731.6807505136558</v>
      </c>
      <c r="CN60" s="8">
        <f t="shared" si="148"/>
        <v>-5982.0590139288488</v>
      </c>
      <c r="CO60" s="8">
        <f t="shared" si="149"/>
        <v>-3203.0184216322336</v>
      </c>
      <c r="CP60" s="8">
        <f t="shared" si="150"/>
        <v>-6068.7503464978881</v>
      </c>
      <c r="CQ60" s="8">
        <f t="shared" si="151"/>
        <v>-3205.4872896086945</v>
      </c>
      <c r="CR60" s="8">
        <f t="shared" si="152"/>
        <v>-6320.7311002223041</v>
      </c>
      <c r="CS60" s="8">
        <f t="shared" si="153"/>
        <v>-3309.5271569954457</v>
      </c>
      <c r="CT60" s="8">
        <f t="shared" si="154"/>
        <v>-6085.9848720450882</v>
      </c>
      <c r="CU60" s="8">
        <f t="shared" si="155"/>
        <v>-3251.3352157371451</v>
      </c>
      <c r="CV60" s="8">
        <f t="shared" si="156"/>
        <v>-5840.0962131635633</v>
      </c>
      <c r="CW60" s="8">
        <f t="shared" si="157"/>
        <v>-3077.0255925996348</v>
      </c>
      <c r="CX60" s="8">
        <f t="shared" si="158"/>
        <v>-5531.0749447687913</v>
      </c>
      <c r="CY60" s="8">
        <f t="shared" si="159"/>
        <v>-2558.4509957777477</v>
      </c>
      <c r="CZ60" s="8">
        <f t="shared" si="160"/>
        <v>-4583.1807321790111</v>
      </c>
      <c r="DA60" s="8">
        <f t="shared" si="161"/>
        <v>-2789.401409323249</v>
      </c>
      <c r="DB60" s="8">
        <f t="shared" si="162"/>
        <v>-4643.5078028200433</v>
      </c>
      <c r="DC60" s="8">
        <f t="shared" si="163"/>
        <v>-2471.4949581163628</v>
      </c>
      <c r="DD60" s="12">
        <f t="shared" si="164"/>
        <v>-72074.285799096193</v>
      </c>
      <c r="DE60" s="14">
        <f t="shared" si="165"/>
        <v>-37720.698589808548</v>
      </c>
    </row>
    <row r="61" spans="1:109" x14ac:dyDescent="0.2">
      <c r="A61" s="158">
        <v>2003</v>
      </c>
      <c r="B61" s="159">
        <v>416697.19359785778</v>
      </c>
      <c r="C61" s="159">
        <v>185109.69141843365</v>
      </c>
      <c r="D61" s="159">
        <v>384284.79258984543</v>
      </c>
      <c r="E61" s="159">
        <v>163374.41654046922</v>
      </c>
      <c r="F61" s="159">
        <v>409172.55038975674</v>
      </c>
      <c r="G61" s="159">
        <v>182512.14657807586</v>
      </c>
      <c r="H61" s="159">
        <v>333727.52541950863</v>
      </c>
      <c r="I61" s="159">
        <v>154559.4641262771</v>
      </c>
      <c r="J61" s="159">
        <v>341011.03035919415</v>
      </c>
      <c r="K61" s="159">
        <v>167718.66113698692</v>
      </c>
      <c r="L61" s="159">
        <v>328254.77418929321</v>
      </c>
      <c r="M61" s="159">
        <v>162818.06927054888</v>
      </c>
      <c r="N61" s="159">
        <v>341835.24436440569</v>
      </c>
      <c r="O61" s="159">
        <v>165546.39641895035</v>
      </c>
      <c r="P61" s="159">
        <v>337546.24115927098</v>
      </c>
      <c r="Q61" s="159">
        <v>164750.16155849039</v>
      </c>
      <c r="R61" s="159">
        <v>319337.95066536107</v>
      </c>
      <c r="S61" s="159">
        <v>155788.47381725104</v>
      </c>
      <c r="T61" s="159">
        <v>331857.62553465675</v>
      </c>
      <c r="U61" s="159">
        <v>144427.18231907435</v>
      </c>
      <c r="V61" s="159">
        <v>288974.87553042488</v>
      </c>
      <c r="W61" s="159">
        <v>151187.4663529362</v>
      </c>
      <c r="X61" s="159">
        <v>306237.9483116208</v>
      </c>
      <c r="Y61" s="159">
        <v>141228.03513504277</v>
      </c>
      <c r="Z61" s="159">
        <f t="shared" si="167"/>
        <v>4138937.7521111965</v>
      </c>
      <c r="AA61" s="159">
        <f t="shared" si="168"/>
        <v>1939020.164672537</v>
      </c>
      <c r="CE61" s="11">
        <v>2004</v>
      </c>
      <c r="CF61" s="8">
        <f t="shared" si="166"/>
        <v>-4456.8189069231503</v>
      </c>
      <c r="CG61" s="8">
        <f t="shared" si="141"/>
        <v>-2419.9802138663317</v>
      </c>
      <c r="CH61" s="8">
        <f t="shared" si="142"/>
        <v>-4449.3075292534741</v>
      </c>
      <c r="CI61" s="8">
        <f t="shared" si="143"/>
        <v>-2441.7123392044455</v>
      </c>
      <c r="CJ61" s="8">
        <f t="shared" si="144"/>
        <v>-4784.0248093908922</v>
      </c>
      <c r="CK61" s="8">
        <f t="shared" si="145"/>
        <v>-2255.2895153268723</v>
      </c>
      <c r="CL61" s="8">
        <f t="shared" si="146"/>
        <v>-3775.7186730540025</v>
      </c>
      <c r="CM61" s="8">
        <f t="shared" si="147"/>
        <v>-1715.6937460377801</v>
      </c>
      <c r="CN61" s="8">
        <f t="shared" si="148"/>
        <v>-3506.9898151215966</v>
      </c>
      <c r="CO61" s="8">
        <f t="shared" si="149"/>
        <v>-1986.9979972794836</v>
      </c>
      <c r="CP61" s="8">
        <f t="shared" si="150"/>
        <v>-3698.288991814924</v>
      </c>
      <c r="CQ61" s="8">
        <f t="shared" si="151"/>
        <v>-1698.6624900159882</v>
      </c>
      <c r="CR61" s="8">
        <f t="shared" si="152"/>
        <v>-3303.5120681032713</v>
      </c>
      <c r="CS61" s="8">
        <f t="shared" si="153"/>
        <v>-1734.6395964798267</v>
      </c>
      <c r="CT61" s="8">
        <f t="shared" si="154"/>
        <v>-2980.845014545403</v>
      </c>
      <c r="CU61" s="8">
        <f t="shared" si="155"/>
        <v>-1566.2761796724662</v>
      </c>
      <c r="CV61" s="8">
        <f t="shared" si="156"/>
        <v>-2665.7113677469952</v>
      </c>
      <c r="CW61" s="8">
        <f t="shared" si="157"/>
        <v>-1375.1042479432997</v>
      </c>
      <c r="CX61" s="8">
        <f t="shared" si="158"/>
        <v>-2394.1215455794077</v>
      </c>
      <c r="CY61" s="8">
        <f t="shared" si="159"/>
        <v>-1215.4277817437076</v>
      </c>
      <c r="CZ61" s="8">
        <f t="shared" si="160"/>
        <v>-2113.9797848833991</v>
      </c>
      <c r="DA61" s="8">
        <f t="shared" si="161"/>
        <v>-1050.3087523717561</v>
      </c>
      <c r="DB61" s="8">
        <f t="shared" si="162"/>
        <v>-2113.8112005086355</v>
      </c>
      <c r="DC61" s="8">
        <f t="shared" si="163"/>
        <v>-1004.3628069488371</v>
      </c>
      <c r="DD61" s="12">
        <f t="shared" si="164"/>
        <v>-40243.129706925152</v>
      </c>
      <c r="DE61" s="14">
        <f t="shared" si="165"/>
        <v>-20464.455666890794</v>
      </c>
    </row>
    <row r="62" spans="1:109" x14ac:dyDescent="0.2">
      <c r="A62" s="158">
        <v>2004</v>
      </c>
      <c r="B62" s="159">
        <v>198317.74559307477</v>
      </c>
      <c r="C62" s="159">
        <v>108739.34346865829</v>
      </c>
      <c r="D62" s="159">
        <v>183862.82824777692</v>
      </c>
      <c r="E62" s="159">
        <v>102889.21356013254</v>
      </c>
      <c r="F62" s="159">
        <v>209094.37983172885</v>
      </c>
      <c r="G62" s="159">
        <v>104659.80835530948</v>
      </c>
      <c r="H62" s="159">
        <v>170542.2223804275</v>
      </c>
      <c r="I62" s="159">
        <v>86699.311209272943</v>
      </c>
      <c r="J62" s="159">
        <v>162319.66062301162</v>
      </c>
      <c r="K62" s="159">
        <v>98011.726496895528</v>
      </c>
      <c r="L62" s="159">
        <v>159947.77346807206</v>
      </c>
      <c r="M62" s="159">
        <v>82922.102708503997</v>
      </c>
      <c r="N62" s="159">
        <v>158925.15178143609</v>
      </c>
      <c r="O62" s="159">
        <v>90298.88052593336</v>
      </c>
      <c r="P62" s="159">
        <v>156880.94925464236</v>
      </c>
      <c r="Q62" s="159">
        <v>88366.477415076602</v>
      </c>
      <c r="R62" s="159">
        <v>151952.2991804583</v>
      </c>
      <c r="S62" s="159">
        <v>87332.588513062423</v>
      </c>
      <c r="T62" s="159">
        <v>145299.89807143225</v>
      </c>
      <c r="U62" s="159">
        <v>78094.030223153342</v>
      </c>
      <c r="V62" s="159">
        <v>138760.32303741487</v>
      </c>
      <c r="W62" s="159">
        <v>74645.065496898547</v>
      </c>
      <c r="X62" s="159">
        <v>142286.0675900178</v>
      </c>
      <c r="Y62" s="159">
        <v>75807.707294116219</v>
      </c>
      <c r="Z62" s="159">
        <f t="shared" si="167"/>
        <v>1978189.2990594932</v>
      </c>
      <c r="AA62" s="159">
        <f t="shared" si="168"/>
        <v>1078466.2552670133</v>
      </c>
      <c r="CE62" s="11">
        <v>2005</v>
      </c>
      <c r="CF62" s="8">
        <f t="shared" si="166"/>
        <v>-1647.3503350603301</v>
      </c>
      <c r="CG62" s="8">
        <f t="shared" si="141"/>
        <v>-791.00347096733844</v>
      </c>
      <c r="CH62" s="8">
        <f t="shared" si="142"/>
        <v>-1696.8363566029238</v>
      </c>
      <c r="CI62" s="8">
        <f t="shared" si="143"/>
        <v>-702.33593460529448</v>
      </c>
      <c r="CJ62" s="8">
        <f t="shared" si="144"/>
        <v>-1813.8390815823063</v>
      </c>
      <c r="CK62" s="8">
        <f t="shared" si="145"/>
        <v>-706.17992318437598</v>
      </c>
      <c r="CL62" s="8">
        <f t="shared" si="146"/>
        <v>-1812.506497861787</v>
      </c>
      <c r="CM62" s="8">
        <f t="shared" si="147"/>
        <v>-705.701466696539</v>
      </c>
      <c r="CN62" s="8">
        <f t="shared" si="148"/>
        <v>-1746.0664107516291</v>
      </c>
      <c r="CO62" s="8">
        <f t="shared" si="149"/>
        <v>-833.58766828934927</v>
      </c>
      <c r="CP62" s="8">
        <f t="shared" si="150"/>
        <v>-1947.4978658619796</v>
      </c>
      <c r="CQ62" s="8">
        <f t="shared" si="151"/>
        <v>-776.44564632794766</v>
      </c>
      <c r="CR62" s="8">
        <f t="shared" si="152"/>
        <v>-1859.5488470898065</v>
      </c>
      <c r="CS62" s="8">
        <f t="shared" si="153"/>
        <v>-909.83037294100563</v>
      </c>
      <c r="CT62" s="8">
        <f t="shared" si="154"/>
        <v>-1575.6280866492746</v>
      </c>
      <c r="CU62" s="8">
        <f t="shared" si="155"/>
        <v>-683.26475189290284</v>
      </c>
      <c r="CV62" s="8">
        <f t="shared" si="156"/>
        <v>-1459.8318625509228</v>
      </c>
      <c r="CW62" s="8">
        <f t="shared" si="157"/>
        <v>-715.65184111359486</v>
      </c>
      <c r="CX62" s="8">
        <f t="shared" si="158"/>
        <v>-1391.8826978581933</v>
      </c>
      <c r="CY62" s="8">
        <f t="shared" si="159"/>
        <v>-701.61081588760214</v>
      </c>
      <c r="CZ62" s="8">
        <f t="shared" si="160"/>
        <v>-1251.9416300419409</v>
      </c>
      <c r="DA62" s="8">
        <f t="shared" si="161"/>
        <v>-642.17659240059174</v>
      </c>
      <c r="DB62" s="8">
        <f t="shared" si="162"/>
        <v>-1230.0572017192919</v>
      </c>
      <c r="DC62" s="8">
        <f t="shared" si="163"/>
        <v>-626.99508941201395</v>
      </c>
      <c r="DD62" s="12">
        <f t="shared" si="164"/>
        <v>-19432.986873630387</v>
      </c>
      <c r="DE62" s="14">
        <f t="shared" si="165"/>
        <v>-8794.783573718556</v>
      </c>
    </row>
    <row r="63" spans="1:109" x14ac:dyDescent="0.2">
      <c r="A63" s="158">
        <v>2005</v>
      </c>
      <c r="B63" s="159">
        <v>123557.38876507981</v>
      </c>
      <c r="C63" s="159">
        <v>71152.455291659498</v>
      </c>
      <c r="D63" s="159">
        <v>120412.95634748072</v>
      </c>
      <c r="E63" s="159">
        <v>59578.77865040613</v>
      </c>
      <c r="F63" s="159">
        <v>134385.9599898686</v>
      </c>
      <c r="G63" s="159">
        <v>63722.751175420846</v>
      </c>
      <c r="H63" s="159">
        <v>126910.0620594162</v>
      </c>
      <c r="I63" s="159">
        <v>61290.670877821482</v>
      </c>
      <c r="J63" s="159">
        <v>122956.76230843709</v>
      </c>
      <c r="K63" s="159">
        <v>68754.438420857288</v>
      </c>
      <c r="L63" s="159">
        <v>129217.08495970682</v>
      </c>
      <c r="M63" s="159">
        <v>60440.285898128845</v>
      </c>
      <c r="N63" s="159">
        <v>120164.56195073397</v>
      </c>
      <c r="O63" s="159">
        <v>66228.003298765514</v>
      </c>
      <c r="P63" s="159">
        <v>118547.74935839712</v>
      </c>
      <c r="Q63" s="159">
        <v>56808.850046841842</v>
      </c>
      <c r="R63" s="159">
        <v>108779.419028488</v>
      </c>
      <c r="S63" s="159">
        <v>57722.883231360611</v>
      </c>
      <c r="T63" s="159">
        <v>110602.49192107655</v>
      </c>
      <c r="U63" s="159">
        <v>59716.262647675969</v>
      </c>
      <c r="V63" s="159">
        <v>107809.87241383494</v>
      </c>
      <c r="W63" s="159">
        <v>57973.008474876216</v>
      </c>
      <c r="X63" s="159">
        <v>109497.16326237764</v>
      </c>
      <c r="Y63" s="159">
        <v>59669.717153016885</v>
      </c>
      <c r="Z63" s="159">
        <f t="shared" si="167"/>
        <v>1432841.4723648976</v>
      </c>
      <c r="AA63" s="159">
        <f t="shared" si="168"/>
        <v>743058.10516683105</v>
      </c>
      <c r="CE63" s="11">
        <v>2006</v>
      </c>
      <c r="CF63" s="8">
        <f t="shared" si="166"/>
        <v>-1129.5215801220013</v>
      </c>
      <c r="CG63" s="8">
        <f t="shared" si="141"/>
        <v>-621.9191304770726</v>
      </c>
      <c r="CH63" s="8">
        <f t="shared" si="142"/>
        <v>-709.19548218291698</v>
      </c>
      <c r="CI63" s="8">
        <f t="shared" si="143"/>
        <v>-282.21921851823475</v>
      </c>
      <c r="CJ63" s="8">
        <f t="shared" si="144"/>
        <v>-743.18824332254007</v>
      </c>
      <c r="CK63" s="8">
        <f t="shared" si="145"/>
        <v>-268.45586931589031</v>
      </c>
      <c r="CL63" s="8">
        <f t="shared" si="146"/>
        <v>-602.5495334307675</v>
      </c>
      <c r="CM63" s="8">
        <f t="shared" si="147"/>
        <v>-222.36420149635273</v>
      </c>
      <c r="CN63" s="8">
        <f t="shared" si="148"/>
        <v>-623.50548487363949</v>
      </c>
      <c r="CO63" s="8">
        <f t="shared" si="149"/>
        <v>-213.58411241815074</v>
      </c>
      <c r="CP63" s="8">
        <f t="shared" si="150"/>
        <v>-688.29483161007738</v>
      </c>
      <c r="CQ63" s="8">
        <f t="shared" si="151"/>
        <v>-213.16904671717501</v>
      </c>
      <c r="CR63" s="8">
        <f t="shared" si="152"/>
        <v>-644.96923965389499</v>
      </c>
      <c r="CS63" s="8">
        <f t="shared" si="153"/>
        <v>-240.95688226061515</v>
      </c>
      <c r="CT63" s="8">
        <f t="shared" si="154"/>
        <v>-239.45935748639522</v>
      </c>
      <c r="CU63" s="8">
        <f t="shared" si="155"/>
        <v>-102.76378092685306</v>
      </c>
      <c r="CV63" s="8">
        <f t="shared" si="156"/>
        <v>-215.2604374328661</v>
      </c>
      <c r="CW63" s="8">
        <f t="shared" si="157"/>
        <v>-106.43135285765372</v>
      </c>
      <c r="CX63" s="8">
        <f t="shared" si="158"/>
        <v>-185.49979633813362</v>
      </c>
      <c r="CY63" s="8">
        <f t="shared" si="159"/>
        <v>-80.559657359001193</v>
      </c>
      <c r="CZ63" s="8">
        <f t="shared" si="160"/>
        <v>-181.85835867226055</v>
      </c>
      <c r="DA63" s="8">
        <f t="shared" si="161"/>
        <v>-77.025844098990845</v>
      </c>
      <c r="DB63" s="8">
        <f t="shared" si="162"/>
        <v>-168.92881621630426</v>
      </c>
      <c r="DC63" s="8">
        <f t="shared" si="163"/>
        <v>-72.814171503054439</v>
      </c>
      <c r="DD63" s="12">
        <f t="shared" si="164"/>
        <v>-6132.2311613417969</v>
      </c>
      <c r="DE63" s="14">
        <f t="shared" si="165"/>
        <v>-2502.2632679490439</v>
      </c>
    </row>
    <row r="64" spans="1:109" x14ac:dyDescent="0.2">
      <c r="A64" s="158">
        <v>2006</v>
      </c>
      <c r="B64" s="159">
        <v>90223.590384168623</v>
      </c>
      <c r="C64" s="159">
        <v>51196.518048213286</v>
      </c>
      <c r="D64" s="159">
        <v>87425.452398848895</v>
      </c>
      <c r="E64" s="159">
        <v>32029.904101934859</v>
      </c>
      <c r="F64" s="159">
        <v>98095.584650018704</v>
      </c>
      <c r="G64" s="159">
        <v>32696.384510320677</v>
      </c>
      <c r="H64" s="159">
        <v>75805.152849576072</v>
      </c>
      <c r="I64" s="159">
        <v>26520.198917080128</v>
      </c>
      <c r="J64" s="159">
        <v>81989.632238508319</v>
      </c>
      <c r="K64" s="159">
        <v>26530.134516074417</v>
      </c>
      <c r="L64" s="159">
        <v>82974.978385525785</v>
      </c>
      <c r="M64" s="159">
        <v>27244.492105922778</v>
      </c>
      <c r="N64" s="159">
        <v>75959.733722333258</v>
      </c>
      <c r="O64" s="159">
        <v>34188.431010992026</v>
      </c>
      <c r="P64" s="159">
        <v>76998.290210297302</v>
      </c>
      <c r="Q64" s="159">
        <v>23621.447552102287</v>
      </c>
      <c r="R64" s="159">
        <v>68661.961125346512</v>
      </c>
      <c r="S64" s="159">
        <v>23891.879648622053</v>
      </c>
      <c r="T64" s="159">
        <v>71289.392904925873</v>
      </c>
      <c r="U64" s="159">
        <v>22048.972675156845</v>
      </c>
      <c r="V64" s="159">
        <v>68970.256992694471</v>
      </c>
      <c r="W64" s="159">
        <v>21432.034820982601</v>
      </c>
      <c r="X64" s="159">
        <v>66278.758084047775</v>
      </c>
      <c r="Y64" s="159">
        <v>22903.485575873165</v>
      </c>
      <c r="Z64" s="159">
        <f t="shared" si="167"/>
        <v>944672.78394629154</v>
      </c>
      <c r="AA64" s="159">
        <f t="shared" si="168"/>
        <v>344303.88348327513</v>
      </c>
      <c r="CE64" s="11">
        <v>2007</v>
      </c>
      <c r="CF64" s="8">
        <f t="shared" si="166"/>
        <v>-148.43727501697973</v>
      </c>
      <c r="CG64" s="8">
        <f t="shared" si="141"/>
        <v>-55.18992465346426</v>
      </c>
      <c r="CH64" s="8">
        <f t="shared" si="142"/>
        <v>-145.38226550584304</v>
      </c>
      <c r="CI64" s="8">
        <f t="shared" si="143"/>
        <v>-56.680400010792383</v>
      </c>
      <c r="CJ64" s="8">
        <f t="shared" si="144"/>
        <v>-147.46447649016548</v>
      </c>
      <c r="CK64" s="8">
        <f t="shared" si="145"/>
        <v>-52.982530996809714</v>
      </c>
      <c r="CL64" s="8">
        <f t="shared" si="146"/>
        <v>-139.35830682469393</v>
      </c>
      <c r="CM64" s="8">
        <f t="shared" si="147"/>
        <v>-60.976651707698494</v>
      </c>
      <c r="CN64" s="8">
        <f t="shared" si="148"/>
        <v>-150.23081338113371</v>
      </c>
      <c r="CO64" s="8">
        <f t="shared" si="149"/>
        <v>-68.021088499501147</v>
      </c>
      <c r="CP64" s="8">
        <f t="shared" si="150"/>
        <v>-160.43699978127145</v>
      </c>
      <c r="CQ64" s="8">
        <f t="shared" si="151"/>
        <v>-68.980803863742324</v>
      </c>
      <c r="CR64" s="8">
        <f t="shared" si="152"/>
        <v>-161.26010500988335</v>
      </c>
      <c r="CS64" s="8">
        <f t="shared" si="153"/>
        <v>-82.291276362909358</v>
      </c>
      <c r="CT64" s="8">
        <f t="shared" si="154"/>
        <v>-169.50608078454141</v>
      </c>
      <c r="CU64" s="8">
        <f t="shared" si="155"/>
        <v>-73.058405364566752</v>
      </c>
      <c r="CV64" s="8">
        <f t="shared" si="156"/>
        <v>-147.17049839369091</v>
      </c>
      <c r="CW64" s="8">
        <f t="shared" si="157"/>
        <v>-78.969691484106207</v>
      </c>
      <c r="CX64" s="8">
        <f t="shared" si="158"/>
        <v>-154.51034727400921</v>
      </c>
      <c r="CY64" s="8">
        <f t="shared" si="159"/>
        <v>-63.11376279940383</v>
      </c>
      <c r="CZ64" s="8">
        <f t="shared" si="160"/>
        <v>-147.61423418471557</v>
      </c>
      <c r="DA64" s="8">
        <f t="shared" si="161"/>
        <v>-63.550566686412097</v>
      </c>
      <c r="DB64" s="8">
        <f t="shared" si="162"/>
        <v>-140.80654332249995</v>
      </c>
      <c r="DC64" s="8">
        <f t="shared" si="163"/>
        <v>-61.346518457110534</v>
      </c>
      <c r="DD64" s="12">
        <f t="shared" si="164"/>
        <v>-1812.1779459694276</v>
      </c>
      <c r="DE64" s="14">
        <f t="shared" si="165"/>
        <v>-785.16162088651708</v>
      </c>
    </row>
    <row r="65" spans="1:109" x14ac:dyDescent="0.2">
      <c r="A65" s="158">
        <v>2007</v>
      </c>
      <c r="B65" s="159">
        <v>93459.512038259709</v>
      </c>
      <c r="C65" s="159">
        <v>57761.902686872752</v>
      </c>
      <c r="D65" s="159">
        <v>85413.783975519909</v>
      </c>
      <c r="E65" s="159">
        <v>50771.747635302192</v>
      </c>
      <c r="F65" s="159">
        <v>104361.3116804477</v>
      </c>
      <c r="G65" s="159">
        <v>54527.85527320164</v>
      </c>
      <c r="H65" s="159">
        <v>82526.572708083768</v>
      </c>
      <c r="I65" s="159">
        <v>55449.154139807695</v>
      </c>
      <c r="J65" s="159">
        <v>86761.016489422051</v>
      </c>
      <c r="K65" s="159">
        <v>56583.561285035656</v>
      </c>
      <c r="L65" s="159">
        <v>85688.474928099065</v>
      </c>
      <c r="M65" s="159">
        <v>52669.425413348508</v>
      </c>
      <c r="N65" s="159">
        <v>83305.041226386908</v>
      </c>
      <c r="O65" s="159">
        <v>59308.418309814791</v>
      </c>
      <c r="P65" s="159">
        <v>88678.577381066745</v>
      </c>
      <c r="Q65" s="159">
        <v>53764.488945376695</v>
      </c>
      <c r="R65" s="159">
        <v>77960.047904667503</v>
      </c>
      <c r="S65" s="159">
        <v>57056.164721379806</v>
      </c>
      <c r="T65" s="159">
        <v>87506.170647896797</v>
      </c>
      <c r="U65" s="159">
        <v>52674.961622398281</v>
      </c>
      <c r="V65" s="159">
        <v>82044.315114178287</v>
      </c>
      <c r="W65" s="159">
        <v>53669.351124922716</v>
      </c>
      <c r="X65" s="159">
        <v>80435.792810502753</v>
      </c>
      <c r="Y65" s="159">
        <v>57155.566543728855</v>
      </c>
      <c r="Z65" s="159">
        <f t="shared" si="167"/>
        <v>1038140.6169045311</v>
      </c>
      <c r="AA65" s="159">
        <f t="shared" si="168"/>
        <v>661392.59770118957</v>
      </c>
      <c r="CE65" s="11">
        <v>2008</v>
      </c>
      <c r="CF65" s="8">
        <f t="shared" si="166"/>
        <v>-139.41827483964872</v>
      </c>
      <c r="CG65" s="8">
        <f t="shared" si="141"/>
        <v>-51.836602920903864</v>
      </c>
      <c r="CH65" s="8">
        <f t="shared" si="142"/>
        <v>-142.49900773061742</v>
      </c>
      <c r="CI65" s="8">
        <f t="shared" si="143"/>
        <v>-54.605687870218134</v>
      </c>
      <c r="CJ65" s="8">
        <f t="shared" si="144"/>
        <v>-132.91453191730443</v>
      </c>
      <c r="CK65" s="8">
        <f t="shared" si="145"/>
        <v>-52.77605981044124</v>
      </c>
      <c r="CL65" s="8">
        <f t="shared" si="146"/>
        <v>-136.23927120376629</v>
      </c>
      <c r="CM65" s="8">
        <f t="shared" si="147"/>
        <v>-53.911828585618316</v>
      </c>
      <c r="CN65" s="8">
        <f t="shared" si="148"/>
        <v>-137.42211004457116</v>
      </c>
      <c r="CO65" s="8">
        <f t="shared" si="149"/>
        <v>-62.578131476313985</v>
      </c>
      <c r="CP65" s="8">
        <f t="shared" si="150"/>
        <v>-143.98625016669027</v>
      </c>
      <c r="CQ65" s="8">
        <f t="shared" si="151"/>
        <v>-67.53099311064264</v>
      </c>
      <c r="CR65" s="8">
        <f t="shared" si="152"/>
        <v>-155.41247129430786</v>
      </c>
      <c r="CS65" s="8">
        <f t="shared" si="153"/>
        <v>-71.92411521868334</v>
      </c>
      <c r="CT65" s="8">
        <f t="shared" si="154"/>
        <v>-149.12939504938933</v>
      </c>
      <c r="CU65" s="8">
        <f t="shared" si="155"/>
        <v>-71.223406751998397</v>
      </c>
      <c r="CV65" s="8">
        <f t="shared" si="156"/>
        <v>-143.48894547215522</v>
      </c>
      <c r="CW65" s="8">
        <f t="shared" si="157"/>
        <v>-68.980361840432863</v>
      </c>
      <c r="CX65" s="8">
        <f t="shared" si="158"/>
        <v>-142.70305492454537</v>
      </c>
      <c r="CY65" s="8">
        <f t="shared" si="159"/>
        <v>-58.077033278490909</v>
      </c>
      <c r="CZ65" s="8">
        <f t="shared" si="160"/>
        <v>-128.88612087606774</v>
      </c>
      <c r="DA65" s="8">
        <f t="shared" si="161"/>
        <v>-61.768393508387703</v>
      </c>
      <c r="DB65" s="8">
        <f t="shared" si="162"/>
        <v>-137.66551084982561</v>
      </c>
      <c r="DC65" s="8">
        <f t="shared" si="163"/>
        <v>-53.289290671569148</v>
      </c>
      <c r="DD65" s="12">
        <f t="shared" si="164"/>
        <v>-1689.7649443688892</v>
      </c>
      <c r="DE65" s="14">
        <f t="shared" si="165"/>
        <v>-728.50190504370062</v>
      </c>
    </row>
    <row r="66" spans="1:109" x14ac:dyDescent="0.2">
      <c r="A66" s="158">
        <v>2008</v>
      </c>
      <c r="B66" s="159">
        <v>39345.520913709348</v>
      </c>
      <c r="C66" s="159">
        <v>7229.3099155267819</v>
      </c>
      <c r="D66" s="159">
        <v>38664.071111465957</v>
      </c>
      <c r="E66" s="159">
        <v>6821.2121540321086</v>
      </c>
      <c r="F66" s="159">
        <v>37326.92723019392</v>
      </c>
      <c r="G66" s="159">
        <v>7181.5563688357242</v>
      </c>
      <c r="H66" s="159">
        <v>53010.830085584712</v>
      </c>
      <c r="I66" s="159">
        <v>6605.2659697342942</v>
      </c>
      <c r="J66" s="159">
        <v>52733.90517042188</v>
      </c>
      <c r="K66" s="159">
        <v>6924.325223810034</v>
      </c>
      <c r="L66" s="159">
        <v>51591.878786447582</v>
      </c>
      <c r="M66" s="159">
        <v>7587.6863211993887</v>
      </c>
      <c r="N66" s="159">
        <v>54228.208201051442</v>
      </c>
      <c r="O66" s="159">
        <v>7516.1379607918443</v>
      </c>
      <c r="P66" s="159">
        <v>51430.421323119925</v>
      </c>
      <c r="Q66" s="159">
        <v>5250.7323357952764</v>
      </c>
      <c r="R66" s="159">
        <v>51411.038560837893</v>
      </c>
      <c r="S66" s="159">
        <v>4952.6083117051148</v>
      </c>
      <c r="T66" s="159">
        <v>53963.399238264035</v>
      </c>
      <c r="U66" s="159">
        <v>4600.6275269482885</v>
      </c>
      <c r="V66" s="159">
        <v>47703.167622405708</v>
      </c>
      <c r="W66" s="159">
        <v>4708.1043190090049</v>
      </c>
      <c r="X66" s="159">
        <v>52731.017716979317</v>
      </c>
      <c r="Y66" s="159">
        <v>4696.8514670742679</v>
      </c>
      <c r="Z66" s="159">
        <f t="shared" si="167"/>
        <v>584140.38596048183</v>
      </c>
      <c r="AA66" s="159">
        <f t="shared" si="168"/>
        <v>74074.417874462131</v>
      </c>
      <c r="CE66" s="11">
        <v>2009</v>
      </c>
      <c r="CF66" s="8">
        <f t="shared" si="166"/>
        <v>-127.01053520381366</v>
      </c>
      <c r="CG66" s="8">
        <f t="shared" si="141"/>
        <v>-47.53048326504431</v>
      </c>
      <c r="CH66" s="8">
        <f t="shared" si="142"/>
        <v>-126.27886005350946</v>
      </c>
      <c r="CI66" s="8">
        <f t="shared" si="143"/>
        <v>-49.030197040981605</v>
      </c>
      <c r="CJ66" s="8">
        <f t="shared" si="144"/>
        <v>-124.53235356076566</v>
      </c>
      <c r="CK66" s="8">
        <f t="shared" si="145"/>
        <v>-48.57289094117791</v>
      </c>
      <c r="CL66" s="8">
        <f t="shared" si="146"/>
        <v>-125.89136164563173</v>
      </c>
      <c r="CM66" s="8">
        <f t="shared" si="147"/>
        <v>-49.584700777087335</v>
      </c>
      <c r="CN66" s="8">
        <f t="shared" si="148"/>
        <v>-123.5353572333389</v>
      </c>
      <c r="CO66" s="8">
        <f t="shared" si="149"/>
        <v>-61.88133703931647</v>
      </c>
      <c r="CP66" s="8">
        <f t="shared" si="150"/>
        <v>-140.59561473504013</v>
      </c>
      <c r="CQ66" s="8">
        <f t="shared" si="151"/>
        <v>-59.747061471775368</v>
      </c>
      <c r="CR66" s="8">
        <f t="shared" si="152"/>
        <v>-147.23248459611369</v>
      </c>
      <c r="CS66" s="8">
        <f t="shared" si="153"/>
        <v>-67.539446001272253</v>
      </c>
      <c r="CT66" s="8">
        <f t="shared" si="154"/>
        <v>-139.85322665149693</v>
      </c>
      <c r="CU66" s="8">
        <f t="shared" si="155"/>
        <v>-66.79315800939257</v>
      </c>
      <c r="CV66" s="8">
        <f t="shared" si="156"/>
        <v>-126.25237522893863</v>
      </c>
      <c r="CW66" s="8">
        <f t="shared" si="157"/>
        <v>-59.377764331337943</v>
      </c>
      <c r="CX66" s="8">
        <f t="shared" si="158"/>
        <v>-124.88035870782763</v>
      </c>
      <c r="CY66" s="8">
        <f t="shared" si="159"/>
        <v>-50.601861743303807</v>
      </c>
      <c r="CZ66" s="8">
        <f t="shared" si="160"/>
        <v>-116.77010221843662</v>
      </c>
      <c r="DA66" s="8">
        <f t="shared" si="161"/>
        <v>-54.931314679427594</v>
      </c>
      <c r="DB66" s="8">
        <f t="shared" si="162"/>
        <v>-90.225508611734398</v>
      </c>
      <c r="DC66" s="8">
        <f t="shared" si="163"/>
        <v>-36.524570713045094</v>
      </c>
      <c r="DD66" s="12">
        <f t="shared" si="164"/>
        <v>-1513.0581384466475</v>
      </c>
      <c r="DE66" s="14">
        <f t="shared" si="165"/>
        <v>-652.11478601316242</v>
      </c>
    </row>
    <row r="67" spans="1:109" x14ac:dyDescent="0.2">
      <c r="A67" s="158">
        <v>2009</v>
      </c>
      <c r="B67" s="159">
        <v>43879.208648077765</v>
      </c>
      <c r="C67" s="159">
        <v>20860.593456117153</v>
      </c>
      <c r="D67" s="159">
        <v>41275.574100426122</v>
      </c>
      <c r="E67" s="159">
        <v>18621.934583637722</v>
      </c>
      <c r="F67" s="159">
        <v>43313.011329171022</v>
      </c>
      <c r="G67" s="159">
        <v>20707.497313801108</v>
      </c>
      <c r="H67" s="159">
        <v>44109.8791677298</v>
      </c>
      <c r="I67" s="159">
        <v>19173.075357608788</v>
      </c>
      <c r="J67" s="159">
        <v>41818.753484663423</v>
      </c>
      <c r="K67" s="159">
        <v>21387.286634700125</v>
      </c>
      <c r="L67" s="159">
        <v>44882.638363101163</v>
      </c>
      <c r="M67" s="159">
        <v>19465.878362242038</v>
      </c>
      <c r="N67" s="159">
        <v>46026.811164420178</v>
      </c>
      <c r="O67" s="159">
        <v>20856.703029445765</v>
      </c>
      <c r="P67" s="159">
        <v>42625.492033625371</v>
      </c>
      <c r="Q67" s="159">
        <v>20651.257599694702</v>
      </c>
      <c r="R67" s="159">
        <v>42885.698935732187</v>
      </c>
      <c r="S67" s="159">
        <v>19964.896831291811</v>
      </c>
      <c r="T67" s="159">
        <v>44081.639096840998</v>
      </c>
      <c r="U67" s="159">
        <v>19100.81373159567</v>
      </c>
      <c r="V67" s="159">
        <v>41235.851837401024</v>
      </c>
      <c r="W67" s="159">
        <v>20481.486887655141</v>
      </c>
      <c r="X67" s="159">
        <v>39337.778515812897</v>
      </c>
      <c r="Y67" s="159">
        <v>19385.356431902615</v>
      </c>
      <c r="Z67" s="159">
        <f t="shared" si="167"/>
        <v>515472.33667700196</v>
      </c>
      <c r="AA67" s="159">
        <f t="shared" si="168"/>
        <v>240656.78021969265</v>
      </c>
      <c r="CE67" s="11">
        <v>2010</v>
      </c>
      <c r="CF67" s="8">
        <f t="shared" si="166"/>
        <v>-72.81972839973038</v>
      </c>
      <c r="CG67" s="8">
        <f t="shared" si="141"/>
        <v>-32.068757194823654</v>
      </c>
      <c r="CH67" s="8">
        <f t="shared" si="142"/>
        <v>-73.377874264252156</v>
      </c>
      <c r="CI67" s="8">
        <f t="shared" si="143"/>
        <v>-28.228160869028997</v>
      </c>
      <c r="CJ67" s="8">
        <f t="shared" si="144"/>
        <v>-73.589122550992698</v>
      </c>
      <c r="CK67" s="8">
        <f t="shared" si="145"/>
        <v>-26.395910712951935</v>
      </c>
      <c r="CL67" s="8">
        <f t="shared" si="146"/>
        <v>-68.567830886147931</v>
      </c>
      <c r="CM67" s="8">
        <f t="shared" si="147"/>
        <v>-26.093541374968822</v>
      </c>
      <c r="CN67" s="8">
        <f t="shared" si="148"/>
        <v>-64.302246700350878</v>
      </c>
      <c r="CO67" s="8">
        <f t="shared" si="149"/>
        <v>-31.227458035777357</v>
      </c>
      <c r="CP67" s="8">
        <f t="shared" si="150"/>
        <v>-73.324555693038633</v>
      </c>
      <c r="CQ67" s="8">
        <f t="shared" si="151"/>
        <v>-29.822658846593249</v>
      </c>
      <c r="CR67" s="8">
        <f t="shared" si="152"/>
        <v>-67.969921124506641</v>
      </c>
      <c r="CS67" s="8">
        <f t="shared" si="153"/>
        <v>-30.151182094198148</v>
      </c>
      <c r="CT67" s="8">
        <f t="shared" si="154"/>
        <v>-65.627317348687669</v>
      </c>
      <c r="CU67" s="8">
        <f t="shared" si="155"/>
        <v>-28.620429208282403</v>
      </c>
      <c r="CV67" s="8">
        <f t="shared" si="156"/>
        <v>-67.388113738964378</v>
      </c>
      <c r="CW67" s="8">
        <f t="shared" si="157"/>
        <v>-30.358428904135103</v>
      </c>
      <c r="CX67" s="8">
        <f t="shared" si="158"/>
        <v>-63.947371157792062</v>
      </c>
      <c r="CY67" s="8">
        <f t="shared" si="159"/>
        <v>-27.336875932028153</v>
      </c>
      <c r="CZ67" s="8">
        <f t="shared" si="160"/>
        <v>-60.152679791149296</v>
      </c>
      <c r="DA67" s="8">
        <f t="shared" si="161"/>
        <v>-24.736656946639716</v>
      </c>
      <c r="DB67" s="8">
        <f t="shared" si="162"/>
        <v>-67.517973853573935</v>
      </c>
      <c r="DC67" s="8">
        <f t="shared" si="163"/>
        <v>-25.484654410325462</v>
      </c>
      <c r="DD67" s="12">
        <f t="shared" si="164"/>
        <v>-818.58473550918688</v>
      </c>
      <c r="DE67" s="14">
        <f t="shared" si="165"/>
        <v>-340.52471452975294</v>
      </c>
    </row>
    <row r="68" spans="1:109" x14ac:dyDescent="0.2">
      <c r="A68" s="158">
        <v>2010</v>
      </c>
      <c r="B68" s="159">
        <v>33663.444419249092</v>
      </c>
      <c r="C68" s="159">
        <v>15961.253507818717</v>
      </c>
      <c r="D68" s="159">
        <v>33486.150917990992</v>
      </c>
      <c r="E68" s="159">
        <v>13789.763336178366</v>
      </c>
      <c r="F68" s="159">
        <v>36919.288365602835</v>
      </c>
      <c r="G68" s="159">
        <v>14690.638781801739</v>
      </c>
      <c r="H68" s="159">
        <v>35768.776553542026</v>
      </c>
      <c r="I68" s="159">
        <v>14250.531302833451</v>
      </c>
      <c r="J68" s="159">
        <v>33957.037698181732</v>
      </c>
      <c r="K68" s="159">
        <v>15791.236740767319</v>
      </c>
      <c r="L68" s="159">
        <v>36567.528011417227</v>
      </c>
      <c r="M68" s="159">
        <v>14560.132836188513</v>
      </c>
      <c r="N68" s="159">
        <v>34032.206318594057</v>
      </c>
      <c r="O68" s="159">
        <v>14181.258979502571</v>
      </c>
      <c r="P68" s="159">
        <v>33410.010200136443</v>
      </c>
      <c r="Q68" s="159">
        <v>14350.178081022932</v>
      </c>
      <c r="R68" s="159">
        <v>30534.826637377715</v>
      </c>
      <c r="S68" s="159">
        <v>10722.994813923462</v>
      </c>
      <c r="T68" s="159">
        <v>17075.523849210145</v>
      </c>
      <c r="U68" s="159">
        <v>3665.7874853030407</v>
      </c>
      <c r="V68" s="159">
        <v>17419.979992390436</v>
      </c>
      <c r="W68" s="159">
        <v>3858.7024548942145</v>
      </c>
      <c r="X68" s="159">
        <v>17884.523241902705</v>
      </c>
      <c r="Y68" s="159">
        <v>4482.861718164133</v>
      </c>
      <c r="Z68" s="159">
        <f t="shared" si="167"/>
        <v>360719.29620559537</v>
      </c>
      <c r="AA68" s="159">
        <f t="shared" si="168"/>
        <v>140305.34003839848</v>
      </c>
      <c r="CE68" s="11">
        <v>2011</v>
      </c>
      <c r="CF68" s="8">
        <f t="shared" si="166"/>
        <v>-42.499104789781782</v>
      </c>
      <c r="CG68" s="8">
        <f t="shared" si="141"/>
        <v>-18.251348334000504</v>
      </c>
      <c r="CH68" s="8">
        <f t="shared" si="142"/>
        <v>-41.889596189497333</v>
      </c>
      <c r="CI68" s="8">
        <f t="shared" si="143"/>
        <v>-16.369438891462654</v>
      </c>
      <c r="CJ68" s="8">
        <f t="shared" si="144"/>
        <v>-42.85328784816857</v>
      </c>
      <c r="CK68" s="8">
        <f t="shared" si="145"/>
        <v>-15.800213314633748</v>
      </c>
      <c r="CL68" s="8">
        <f t="shared" si="146"/>
        <v>-40.692210201167192</v>
      </c>
      <c r="CM68" s="8">
        <f t="shared" si="147"/>
        <v>-16.558669593993137</v>
      </c>
      <c r="CN68" s="8">
        <f t="shared" si="148"/>
        <v>-32.190707833365188</v>
      </c>
      <c r="CO68" s="8">
        <f t="shared" si="149"/>
        <v>-15.55094380596992</v>
      </c>
      <c r="CP68" s="8">
        <f t="shared" si="150"/>
        <v>-30.135338412745959</v>
      </c>
      <c r="CQ68" s="8">
        <f t="shared" si="151"/>
        <v>-12.713485602400681</v>
      </c>
      <c r="CR68" s="8">
        <f t="shared" si="152"/>
        <v>-29.333413482666145</v>
      </c>
      <c r="CS68" s="8">
        <f t="shared" si="153"/>
        <v>-14.92180556138621</v>
      </c>
      <c r="CT68" s="8">
        <f t="shared" si="154"/>
        <v>0</v>
      </c>
      <c r="CU68" s="8">
        <f t="shared" si="155"/>
        <v>0</v>
      </c>
      <c r="CV68" s="8">
        <f t="shared" si="156"/>
        <v>0</v>
      </c>
      <c r="CW68" s="8">
        <f t="shared" si="157"/>
        <v>0</v>
      </c>
      <c r="CX68" s="8">
        <f t="shared" si="158"/>
        <v>0</v>
      </c>
      <c r="CY68" s="8">
        <f t="shared" si="159"/>
        <v>0</v>
      </c>
      <c r="CZ68" s="8">
        <f t="shared" si="160"/>
        <v>0</v>
      </c>
      <c r="DA68" s="8">
        <f t="shared" si="161"/>
        <v>0</v>
      </c>
      <c r="DB68" s="8">
        <f t="shared" si="162"/>
        <v>0</v>
      </c>
      <c r="DC68" s="8">
        <f t="shared" si="163"/>
        <v>0</v>
      </c>
      <c r="DD68" s="12">
        <f t="shared" si="164"/>
        <v>-259.59365875739218</v>
      </c>
      <c r="DE68" s="14">
        <f t="shared" si="165"/>
        <v>-110.16590510384685</v>
      </c>
    </row>
    <row r="69" spans="1:109" x14ac:dyDescent="0.2">
      <c r="A69" s="158">
        <v>2011</v>
      </c>
      <c r="B69" s="159">
        <v>-3215.270661975248</v>
      </c>
      <c r="C69" s="159">
        <v>1755.4745408974431</v>
      </c>
      <c r="D69" s="159">
        <v>-2767.6756264144515</v>
      </c>
      <c r="E69" s="159">
        <v>1468.3821584162283</v>
      </c>
      <c r="F69" s="159">
        <v>-3922.8749573722298</v>
      </c>
      <c r="G69" s="159">
        <v>1558.5055393673742</v>
      </c>
      <c r="H69" s="159">
        <v>-3324.7086441887468</v>
      </c>
      <c r="I69" s="159">
        <v>1515.6192075461372</v>
      </c>
      <c r="J69" s="159">
        <v>-2794.9668789347652</v>
      </c>
      <c r="K69" s="159">
        <v>1305.1374383993948</v>
      </c>
      <c r="L69" s="159">
        <v>-3185.1523227196972</v>
      </c>
      <c r="M69" s="159">
        <v>1159.4858322615805</v>
      </c>
      <c r="N69" s="159">
        <v>-2043.6093887451125</v>
      </c>
      <c r="O69" s="159">
        <v>1299.290324624712</v>
      </c>
      <c r="P69" s="159">
        <v>-3571.8545878801688</v>
      </c>
      <c r="Q69" s="159">
        <v>96.494519628418146</v>
      </c>
      <c r="R69" s="159">
        <v>328.49696397754889</v>
      </c>
      <c r="S69" s="159">
        <v>101.24271522094141</v>
      </c>
      <c r="T69" s="159">
        <v>260.7967045867498</v>
      </c>
      <c r="U69" s="159">
        <v>85.600507000958203</v>
      </c>
      <c r="V69" s="159">
        <v>283.4499954089664</v>
      </c>
      <c r="W69" s="159">
        <v>100.47971881993776</v>
      </c>
      <c r="X69" s="159">
        <v>284.65703047376746</v>
      </c>
      <c r="Y69" s="159">
        <v>102.60832219840876</v>
      </c>
      <c r="Z69" s="159">
        <f t="shared" si="167"/>
        <v>-23668.71237378339</v>
      </c>
      <c r="AA69" s="159">
        <f t="shared" si="168"/>
        <v>10548.320824381533</v>
      </c>
      <c r="CE69" s="15" t="s">
        <v>19</v>
      </c>
      <c r="CF69" s="16">
        <f t="shared" ref="CF69:DE69" si="169">SUM(CF58:CF68)</f>
        <v>-24778.758890930691</v>
      </c>
      <c r="CG69" s="17">
        <f t="shared" si="169"/>
        <v>-13121.691911764819</v>
      </c>
      <c r="CH69" s="16">
        <f t="shared" si="169"/>
        <v>-23967.914037049981</v>
      </c>
      <c r="CI69" s="17">
        <f t="shared" si="169"/>
        <v>-12045.360771743772</v>
      </c>
      <c r="CJ69" s="16">
        <f t="shared" si="169"/>
        <v>-25263.660458181497</v>
      </c>
      <c r="CK69" s="17">
        <f t="shared" si="169"/>
        <v>-12749.547375675951</v>
      </c>
      <c r="CL69" s="16">
        <f t="shared" si="169"/>
        <v>-20476.360880141598</v>
      </c>
      <c r="CM69" s="17">
        <f t="shared" si="169"/>
        <v>-9339.9916420447935</v>
      </c>
      <c r="CN69" s="16">
        <f t="shared" si="169"/>
        <v>-20715.284449406143</v>
      </c>
      <c r="CO69" s="17">
        <f t="shared" si="169"/>
        <v>-10773.128629053686</v>
      </c>
      <c r="CP69" s="16">
        <f t="shared" si="169"/>
        <v>-21135.07989361541</v>
      </c>
      <c r="CQ69" s="17">
        <f t="shared" si="169"/>
        <v>-10502.717651304483</v>
      </c>
      <c r="CR69" s="16">
        <f t="shared" si="169"/>
        <v>-21359.388855689209</v>
      </c>
      <c r="CS69" s="17">
        <f t="shared" si="169"/>
        <v>-10971.053608184742</v>
      </c>
      <c r="CT69" s="16">
        <f t="shared" si="169"/>
        <v>-20304.392099962446</v>
      </c>
      <c r="CU69" s="17">
        <f t="shared" si="169"/>
        <v>-10070.610652418456</v>
      </c>
      <c r="CV69" s="16">
        <f t="shared" si="169"/>
        <v>-18443.638492862559</v>
      </c>
      <c r="CW69" s="17">
        <f t="shared" si="169"/>
        <v>-9979.7866073300265</v>
      </c>
      <c r="CX69" s="16">
        <f t="shared" si="169"/>
        <v>-18170.113913015091</v>
      </c>
      <c r="CY69" s="17">
        <f t="shared" si="169"/>
        <v>-8528.2278041396057</v>
      </c>
      <c r="CZ69" s="16">
        <f t="shared" si="169"/>
        <v>-15764.469091800014</v>
      </c>
      <c r="DA69" s="17">
        <f t="shared" si="169"/>
        <v>-8714.6335153667915</v>
      </c>
      <c r="DB69" s="16">
        <f t="shared" si="169"/>
        <v>-24671.85104134291</v>
      </c>
      <c r="DC69" s="17">
        <f t="shared" si="169"/>
        <v>-13999.050471031615</v>
      </c>
      <c r="DD69" s="16">
        <f t="shared" si="169"/>
        <v>-255050.91210399754</v>
      </c>
      <c r="DE69" s="18">
        <f t="shared" si="169"/>
        <v>-130795.80064005873</v>
      </c>
    </row>
    <row r="70" spans="1:109" x14ac:dyDescent="0.2">
      <c r="A70" s="158">
        <v>2012</v>
      </c>
      <c r="B70" s="159">
        <v>264.72071560968482</v>
      </c>
      <c r="C70" s="159">
        <v>107.72449758741587</v>
      </c>
      <c r="D70" s="159">
        <v>312.31968958622065</v>
      </c>
      <c r="E70" s="159">
        <v>98.976958494619538</v>
      </c>
      <c r="F70" s="159">
        <v>273.32343893813282</v>
      </c>
      <c r="G70" s="159">
        <v>80.485807841790376</v>
      </c>
      <c r="H70" s="159">
        <v>270.1051154501418</v>
      </c>
      <c r="I70" s="159">
        <v>89.193106973927215</v>
      </c>
      <c r="J70" s="159">
        <v>279.98530737440223</v>
      </c>
      <c r="K70" s="159">
        <v>90.515694193512275</v>
      </c>
      <c r="L70" s="159">
        <v>325.49324509638961</v>
      </c>
      <c r="M70" s="159">
        <v>94.736492091176615</v>
      </c>
      <c r="N70" s="159">
        <v>310.78089174607953</v>
      </c>
      <c r="O70" s="159">
        <v>103.01885056662996</v>
      </c>
      <c r="P70" s="159">
        <v>336.84128513539605</v>
      </c>
      <c r="Q70" s="159">
        <v>90.44982371024544</v>
      </c>
      <c r="R70" s="159">
        <v>286.80116736619357</v>
      </c>
      <c r="S70" s="159">
        <v>99.36166116937197</v>
      </c>
      <c r="T70" s="159">
        <v>260.89846293139698</v>
      </c>
      <c r="U70" s="159">
        <v>76.725303852911864</v>
      </c>
      <c r="V70" s="159"/>
      <c r="W70" s="159"/>
      <c r="X70" s="159"/>
      <c r="Y70" s="159"/>
      <c r="Z70" s="159">
        <f t="shared" si="167"/>
        <v>2921.269319234038</v>
      </c>
      <c r="AA70" s="159">
        <f t="shared" si="168"/>
        <v>931.18819648160104</v>
      </c>
    </row>
    <row r="71" spans="1:109" ht="13.5" thickBot="1" x14ac:dyDescent="0.25">
      <c r="A71" s="154" t="s">
        <v>19</v>
      </c>
      <c r="B71" s="155">
        <f>SUM(B59:B70)</f>
        <v>1644032.7036148298</v>
      </c>
      <c r="C71" s="156">
        <f t="shared" ref="C71:AA71" si="170">SUM(C59:C70)</f>
        <v>794114.27048633422</v>
      </c>
      <c r="D71" s="155">
        <f t="shared" si="170"/>
        <v>1535275.8812135735</v>
      </c>
      <c r="E71" s="156">
        <f t="shared" si="170"/>
        <v>692762.75937448686</v>
      </c>
      <c r="F71" s="155">
        <f t="shared" si="170"/>
        <v>1690176.8884983642</v>
      </c>
      <c r="G71" s="156">
        <f t="shared" si="170"/>
        <v>758003.84434457985</v>
      </c>
      <c r="H71" s="155">
        <f t="shared" si="170"/>
        <v>1328971.3437026693</v>
      </c>
      <c r="I71" s="156">
        <f t="shared" si="170"/>
        <v>623566.62317291403</v>
      </c>
      <c r="J71" s="155">
        <f t="shared" si="170"/>
        <v>1333602.170968316</v>
      </c>
      <c r="K71" s="156">
        <f t="shared" si="170"/>
        <v>678570.31867752573</v>
      </c>
      <c r="L71" s="155">
        <f t="shared" si="170"/>
        <v>1309959.3947008944</v>
      </c>
      <c r="M71" s="156">
        <f t="shared" si="170"/>
        <v>640544.32462642889</v>
      </c>
      <c r="N71" s="155">
        <f t="shared" si="170"/>
        <v>1415559.4625717064</v>
      </c>
      <c r="O71" s="156">
        <f t="shared" si="170"/>
        <v>680767.76619090675</v>
      </c>
      <c r="P71" s="155">
        <f t="shared" si="170"/>
        <v>1415694.2653816943</v>
      </c>
      <c r="Q71" s="156">
        <f t="shared" si="170"/>
        <v>632951.62946102768</v>
      </c>
      <c r="R71" s="155">
        <f t="shared" si="170"/>
        <v>1302467.8289975817</v>
      </c>
      <c r="S71" s="156">
        <f t="shared" si="170"/>
        <v>637023.17588253471</v>
      </c>
      <c r="T71" s="155">
        <f t="shared" si="170"/>
        <v>1317187.6590526015</v>
      </c>
      <c r="U71" s="156">
        <f t="shared" si="170"/>
        <v>588635.39155939594</v>
      </c>
      <c r="V71" s="155">
        <f t="shared" si="170"/>
        <v>1194757.998272036</v>
      </c>
      <c r="W71" s="156">
        <f t="shared" si="170"/>
        <v>584270.17257773923</v>
      </c>
      <c r="X71" s="155">
        <f t="shared" si="170"/>
        <v>1736152.1176561953</v>
      </c>
      <c r="Y71" s="156">
        <f t="shared" si="170"/>
        <v>875740.78762697906</v>
      </c>
      <c r="Z71" s="155">
        <f t="shared" si="170"/>
        <v>17223837.714630462</v>
      </c>
      <c r="AA71" s="157">
        <f t="shared" si="170"/>
        <v>8186951.0639808541</v>
      </c>
    </row>
    <row r="72" spans="1:109" ht="13.5" thickBot="1" x14ac:dyDescent="0.25"/>
    <row r="73" spans="1:109" ht="13.5" thickBot="1" x14ac:dyDescent="0.25">
      <c r="A73" s="82" t="s">
        <v>41</v>
      </c>
    </row>
    <row r="74" spans="1:109" x14ac:dyDescent="0.2">
      <c r="A74" s="34"/>
      <c r="B74" s="36" t="s">
        <v>0</v>
      </c>
      <c r="C74" s="35" t="s">
        <v>1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83"/>
    </row>
    <row r="75" spans="1:109" x14ac:dyDescent="0.2">
      <c r="A75" s="84"/>
      <c r="B75" s="85" t="s">
        <v>2</v>
      </c>
      <c r="C75" s="86"/>
      <c r="D75" s="85" t="s">
        <v>3</v>
      </c>
      <c r="E75" s="86"/>
      <c r="F75" s="85" t="s">
        <v>4</v>
      </c>
      <c r="G75" s="86"/>
      <c r="H75" s="85" t="s">
        <v>5</v>
      </c>
      <c r="I75" s="86"/>
      <c r="J75" s="85" t="s">
        <v>6</v>
      </c>
      <c r="K75" s="86"/>
      <c r="L75" s="85" t="s">
        <v>7</v>
      </c>
      <c r="M75" s="86"/>
      <c r="N75" s="85" t="s">
        <v>8</v>
      </c>
      <c r="O75" s="86"/>
      <c r="P75" s="85" t="s">
        <v>9</v>
      </c>
      <c r="Q75" s="86"/>
      <c r="R75" s="85" t="s">
        <v>10</v>
      </c>
      <c r="S75" s="86"/>
      <c r="T75" s="85" t="s">
        <v>11</v>
      </c>
      <c r="U75" s="86"/>
      <c r="V75" s="85" t="s">
        <v>12</v>
      </c>
      <c r="W75" s="86"/>
      <c r="X75" s="85" t="s">
        <v>13</v>
      </c>
      <c r="Y75" s="86"/>
      <c r="Z75" s="85" t="s">
        <v>14</v>
      </c>
      <c r="AA75" s="87" t="s">
        <v>15</v>
      </c>
    </row>
    <row r="76" spans="1:109" x14ac:dyDescent="0.2">
      <c r="A76" s="88" t="s">
        <v>16</v>
      </c>
      <c r="B76" s="85" t="s">
        <v>17</v>
      </c>
      <c r="C76" s="89" t="s">
        <v>18</v>
      </c>
      <c r="D76" s="85" t="s">
        <v>17</v>
      </c>
      <c r="E76" s="89" t="s">
        <v>18</v>
      </c>
      <c r="F76" s="85" t="s">
        <v>17</v>
      </c>
      <c r="G76" s="89" t="s">
        <v>18</v>
      </c>
      <c r="H76" s="85" t="s">
        <v>17</v>
      </c>
      <c r="I76" s="89" t="s">
        <v>18</v>
      </c>
      <c r="J76" s="85" t="s">
        <v>17</v>
      </c>
      <c r="K76" s="89" t="s">
        <v>18</v>
      </c>
      <c r="L76" s="85" t="s">
        <v>17</v>
      </c>
      <c r="M76" s="89" t="s">
        <v>18</v>
      </c>
      <c r="N76" s="85" t="s">
        <v>17</v>
      </c>
      <c r="O76" s="89" t="s">
        <v>18</v>
      </c>
      <c r="P76" s="85" t="s">
        <v>17</v>
      </c>
      <c r="Q76" s="89" t="s">
        <v>18</v>
      </c>
      <c r="R76" s="85" t="s">
        <v>17</v>
      </c>
      <c r="S76" s="89" t="s">
        <v>18</v>
      </c>
      <c r="T76" s="85" t="s">
        <v>17</v>
      </c>
      <c r="U76" s="89" t="s">
        <v>18</v>
      </c>
      <c r="V76" s="85" t="s">
        <v>17</v>
      </c>
      <c r="W76" s="89" t="s">
        <v>18</v>
      </c>
      <c r="X76" s="85" t="s">
        <v>17</v>
      </c>
      <c r="Y76" s="89" t="s">
        <v>18</v>
      </c>
      <c r="Z76" s="90"/>
      <c r="AA76" s="91"/>
    </row>
    <row r="77" spans="1:109" x14ac:dyDescent="0.2">
      <c r="A77" s="147">
        <v>2001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>
        <v>-268678.12376892456</v>
      </c>
      <c r="Y77" s="145">
        <v>-184887.47341120156</v>
      </c>
      <c r="Z77" s="145">
        <f>SUM(B77,D77,F77,H77,J77,L77,N77,P77,R77,T77,V77,X77)</f>
        <v>-268678.12376892456</v>
      </c>
      <c r="AA77" s="145">
        <f>SUM(C77,E77,G77,I77,K77,M77,O77,Q77,S77,U77,W77,Y77)</f>
        <v>-184887.47341120156</v>
      </c>
    </row>
    <row r="78" spans="1:109" x14ac:dyDescent="0.2">
      <c r="A78" s="147">
        <v>2002</v>
      </c>
      <c r="B78" s="145">
        <v>-286264.66263174667</v>
      </c>
      <c r="C78" s="145">
        <v>-176700.71526217347</v>
      </c>
      <c r="D78" s="145">
        <v>-273762.90387348726</v>
      </c>
      <c r="E78" s="145">
        <v>-160042.67611932571</v>
      </c>
      <c r="F78" s="145">
        <v>-290559.60330888262</v>
      </c>
      <c r="G78" s="145">
        <v>-177473.84315095723</v>
      </c>
      <c r="H78" s="145">
        <v>-239440.67796728385</v>
      </c>
      <c r="I78" s="145">
        <v>-132925.1993623731</v>
      </c>
      <c r="J78" s="145">
        <v>-245186.81360859421</v>
      </c>
      <c r="K78" s="145">
        <v>-146786.69516745553</v>
      </c>
      <c r="L78" s="145">
        <v>-241277.37896763114</v>
      </c>
      <c r="M78" s="145">
        <v>-146964.78514008105</v>
      </c>
      <c r="N78" s="145">
        <v>-234493.71278357288</v>
      </c>
      <c r="O78" s="145">
        <v>-141755.17872721975</v>
      </c>
      <c r="P78" s="145">
        <v>-246218.73295039817</v>
      </c>
      <c r="Q78" s="145">
        <v>-134988.88679380625</v>
      </c>
      <c r="R78" s="145">
        <v>-220017.25039007992</v>
      </c>
      <c r="S78" s="145">
        <v>-146849.30774777217</v>
      </c>
      <c r="T78" s="145">
        <v>-235800.34470923428</v>
      </c>
      <c r="U78" s="145">
        <v>-128919.34948769202</v>
      </c>
      <c r="V78" s="145">
        <v>-193532.42697888557</v>
      </c>
      <c r="W78" s="145">
        <v>-123154.95246184352</v>
      </c>
      <c r="X78" s="145">
        <v>-179607.86098441496</v>
      </c>
      <c r="Y78" s="145">
        <v>-123575.84552494173</v>
      </c>
      <c r="Z78" s="145">
        <f t="shared" ref="Z78:Z87" si="171">SUM(B78,D78,F78,H78,J78,L78,N78,P78,R78,T78,V78,X78)</f>
        <v>-2886162.3691542116</v>
      </c>
      <c r="AA78" s="145">
        <f t="shared" ref="AA78:AA87" si="172">SUM(C78,E78,G78,I78,K78,M78,O78,Q78,S78,U78,W78,Y78)</f>
        <v>-1740137.4349456418</v>
      </c>
    </row>
    <row r="79" spans="1:109" x14ac:dyDescent="0.2">
      <c r="A79" s="147">
        <v>2003</v>
      </c>
      <c r="B79" s="145">
        <v>-196831.85978576617</v>
      </c>
      <c r="C79" s="145">
        <v>-124327.12989477009</v>
      </c>
      <c r="D79" s="145">
        <v>-191549.10176090593</v>
      </c>
      <c r="E79" s="145">
        <v>-114734.5556874504</v>
      </c>
      <c r="F79" s="145">
        <v>-195093.08468240986</v>
      </c>
      <c r="G79" s="145">
        <v>-121435.88503432296</v>
      </c>
      <c r="H79" s="145">
        <v>-168188.83302799225</v>
      </c>
      <c r="I79" s="145">
        <v>-92496.907103703532</v>
      </c>
      <c r="J79" s="145">
        <v>-169253.62706711289</v>
      </c>
      <c r="K79" s="145">
        <v>-101852.18398087246</v>
      </c>
      <c r="L79" s="145">
        <v>-171280.28149616456</v>
      </c>
      <c r="M79" s="145">
        <v>-102197.7934299926</v>
      </c>
      <c r="N79" s="145">
        <v>-175817.14266811765</v>
      </c>
      <c r="O79" s="145">
        <v>-104185.21802787992</v>
      </c>
      <c r="P79" s="145">
        <v>-168898.49123853943</v>
      </c>
      <c r="Q79" s="145">
        <v>-100559.24838542863</v>
      </c>
      <c r="R79" s="145">
        <v>-156560.45645343713</v>
      </c>
      <c r="S79" s="145">
        <v>-93931.514637507789</v>
      </c>
      <c r="T79" s="145">
        <v>-157529.66125530127</v>
      </c>
      <c r="U79" s="145">
        <v>-85759.985890833224</v>
      </c>
      <c r="V79" s="145">
        <v>-127543.30823179903</v>
      </c>
      <c r="W79" s="145">
        <v>-88574.110106948327</v>
      </c>
      <c r="X79" s="145">
        <v>-125687.59227636748</v>
      </c>
      <c r="Y79" s="145">
        <v>-76861.810392151747</v>
      </c>
      <c r="Z79" s="145">
        <f t="shared" si="171"/>
        <v>-2004233.4399439138</v>
      </c>
      <c r="AA79" s="145">
        <f t="shared" si="172"/>
        <v>-1206916.3425718618</v>
      </c>
    </row>
    <row r="80" spans="1:109" x14ac:dyDescent="0.2">
      <c r="A80" s="147">
        <v>2004</v>
      </c>
      <c r="B80" s="145">
        <v>-122733.74437900352</v>
      </c>
      <c r="C80" s="145">
        <v>-75757.668410955201</v>
      </c>
      <c r="D80" s="145">
        <v>-121728.16750623286</v>
      </c>
      <c r="E80" s="145">
        <v>-76480.713228897381</v>
      </c>
      <c r="F80" s="145">
        <v>-131130.49789679729</v>
      </c>
      <c r="G80" s="145">
        <v>-70829.4718138178</v>
      </c>
      <c r="H80" s="145">
        <v>-112977.24030345358</v>
      </c>
      <c r="I80" s="145">
        <v>-61825.632803206339</v>
      </c>
      <c r="J80" s="145">
        <v>-108009.47642505016</v>
      </c>
      <c r="K80" s="145">
        <v>-71583.679706037132</v>
      </c>
      <c r="L80" s="145">
        <v>-116343.00963180291</v>
      </c>
      <c r="M80" s="145">
        <v>-62642.616866601085</v>
      </c>
      <c r="N80" s="145">
        <v>-106446.2344345701</v>
      </c>
      <c r="O80" s="145">
        <v>-62745.548347006821</v>
      </c>
      <c r="P80" s="145">
        <v>-101908.87284686367</v>
      </c>
      <c r="Q80" s="145">
        <v>-59502.211789684137</v>
      </c>
      <c r="R80" s="145">
        <v>-93992.70221636584</v>
      </c>
      <c r="S80" s="145">
        <v>-55532.456920009303</v>
      </c>
      <c r="T80" s="145">
        <v>-89593.74752400638</v>
      </c>
      <c r="U80" s="145">
        <v>-52762.495327566387</v>
      </c>
      <c r="V80" s="145">
        <v>-80805.427281670156</v>
      </c>
      <c r="W80" s="145">
        <v>-49124.664225108951</v>
      </c>
      <c r="X80" s="145">
        <v>-77085.726709663213</v>
      </c>
      <c r="Y80" s="145">
        <v>-46228.157808303768</v>
      </c>
      <c r="Z80" s="145">
        <f t="shared" si="171"/>
        <v>-1262754.8471554795</v>
      </c>
      <c r="AA80" s="145">
        <f t="shared" si="172"/>
        <v>-745015.31724719435</v>
      </c>
    </row>
    <row r="81" spans="1:27" x14ac:dyDescent="0.2">
      <c r="A81" s="147">
        <v>2005</v>
      </c>
      <c r="B81" s="145">
        <v>-69225.3705452016</v>
      </c>
      <c r="C81" s="145">
        <v>-45371.758657830986</v>
      </c>
      <c r="D81" s="145">
        <v>-72329.561783386118</v>
      </c>
      <c r="E81" s="145">
        <v>-41229.349004655887</v>
      </c>
      <c r="F81" s="145">
        <v>-78325.034341986116</v>
      </c>
      <c r="G81" s="145">
        <v>-41743.626454094854</v>
      </c>
      <c r="H81" s="145">
        <v>-76749.355011139574</v>
      </c>
      <c r="I81" s="145">
        <v>-41186.078411467905</v>
      </c>
      <c r="J81" s="145">
        <v>-74918.800743703439</v>
      </c>
      <c r="K81" s="145">
        <v>-47616.369873673793</v>
      </c>
      <c r="L81" s="145">
        <v>-82305.350813311248</v>
      </c>
      <c r="M81" s="145">
        <v>-43234.714479169175</v>
      </c>
      <c r="N81" s="145">
        <v>-76994.884837049191</v>
      </c>
      <c r="O81" s="145">
        <v>-49068.268816839976</v>
      </c>
      <c r="P81" s="145">
        <v>-84158.094339129544</v>
      </c>
      <c r="Q81" s="145">
        <v>-43586.664501904917</v>
      </c>
      <c r="R81" s="145">
        <v>-78019.627780940718</v>
      </c>
      <c r="S81" s="145">
        <v>-45467.660882522287</v>
      </c>
      <c r="T81" s="145">
        <v>-76466.422157641529</v>
      </c>
      <c r="U81" s="145">
        <v>-45044.83524258629</v>
      </c>
      <c r="V81" s="145">
        <v>-67181.508832447638</v>
      </c>
      <c r="W81" s="145">
        <v>-40927.701774436937</v>
      </c>
      <c r="X81" s="145">
        <v>-64979.216025653193</v>
      </c>
      <c r="Y81" s="145">
        <v>-39270.588512949456</v>
      </c>
      <c r="Z81" s="145">
        <f t="shared" si="171"/>
        <v>-901653.22721158981</v>
      </c>
      <c r="AA81" s="145">
        <f t="shared" si="172"/>
        <v>-523747.61661213246</v>
      </c>
    </row>
    <row r="82" spans="1:27" x14ac:dyDescent="0.2">
      <c r="A82" s="147">
        <v>2006</v>
      </c>
      <c r="B82" s="145">
        <v>-61253.953275469692</v>
      </c>
      <c r="C82" s="145">
        <v>-40023.532601080762</v>
      </c>
      <c r="D82" s="145">
        <v>-42934.503522330553</v>
      </c>
      <c r="E82" s="145">
        <v>-24721.074434162212</v>
      </c>
      <c r="F82" s="145">
        <v>-45360.129640681596</v>
      </c>
      <c r="G82" s="145">
        <v>-24474.394038713246</v>
      </c>
      <c r="H82" s="145">
        <v>-34894.77120393826</v>
      </c>
      <c r="I82" s="145">
        <v>-19153.437394335993</v>
      </c>
      <c r="J82" s="145">
        <v>-36694.311929158634</v>
      </c>
      <c r="K82" s="145">
        <v>-19558.324530269856</v>
      </c>
      <c r="L82" s="145">
        <v>-39242.608608840368</v>
      </c>
      <c r="M82" s="145">
        <v>-18826.212923132258</v>
      </c>
      <c r="N82" s="145">
        <v>-36648.984862435944</v>
      </c>
      <c r="O82" s="145">
        <v>-20992.909116964209</v>
      </c>
      <c r="P82" s="145">
        <v>-22333.186778438449</v>
      </c>
      <c r="Q82" s="145">
        <v>-14243.99809523556</v>
      </c>
      <c r="R82" s="145">
        <v>-20292.949679607249</v>
      </c>
      <c r="S82" s="145">
        <v>-14496.40257990003</v>
      </c>
      <c r="T82" s="145">
        <v>-20273.127887746978</v>
      </c>
      <c r="U82" s="145">
        <v>-14437.942432084874</v>
      </c>
      <c r="V82" s="145">
        <v>-18734.469713564467</v>
      </c>
      <c r="W82" s="145">
        <v>-13644.125179515568</v>
      </c>
      <c r="X82" s="145">
        <v>-17716.058770490759</v>
      </c>
      <c r="Y82" s="145">
        <v>-13857.367415619621</v>
      </c>
      <c r="Z82" s="145">
        <f t="shared" si="171"/>
        <v>-396379.05587270291</v>
      </c>
      <c r="AA82" s="145">
        <f t="shared" si="172"/>
        <v>-238429.72074101417</v>
      </c>
    </row>
    <row r="83" spans="1:27" x14ac:dyDescent="0.2">
      <c r="A83" s="147">
        <v>2007</v>
      </c>
      <c r="B83" s="145">
        <v>-18304.277313901046</v>
      </c>
      <c r="C83" s="145">
        <v>-12830.902192512591</v>
      </c>
      <c r="D83" s="145">
        <v>-17863.057604484493</v>
      </c>
      <c r="E83" s="145">
        <v>-12040.251760173882</v>
      </c>
      <c r="F83" s="145">
        <v>-19227.954237003029</v>
      </c>
      <c r="G83" s="145">
        <v>-12352.257954911727</v>
      </c>
      <c r="H83" s="145">
        <v>-17940.274773045894</v>
      </c>
      <c r="I83" s="145">
        <v>-12696.419997150144</v>
      </c>
      <c r="J83" s="145">
        <v>-18852.061241990818</v>
      </c>
      <c r="K83" s="145">
        <v>-13151.221040355274</v>
      </c>
      <c r="L83" s="145">
        <v>-19562.191472653958</v>
      </c>
      <c r="M83" s="145">
        <v>-12560.152295552238</v>
      </c>
      <c r="N83" s="145">
        <v>-18868.908865888472</v>
      </c>
      <c r="O83" s="145">
        <v>-14214.975549727447</v>
      </c>
      <c r="P83" s="145">
        <v>-20406.540097496749</v>
      </c>
      <c r="Q83" s="145">
        <v>-12990.625321588272</v>
      </c>
      <c r="R83" s="145">
        <v>-17808.763967844174</v>
      </c>
      <c r="S83" s="145">
        <v>-13890.416686207298</v>
      </c>
      <c r="T83" s="145">
        <v>-19786.175425534391</v>
      </c>
      <c r="U83" s="145">
        <v>-12864.335286368674</v>
      </c>
      <c r="V83" s="145">
        <v>-17602.324942921387</v>
      </c>
      <c r="W83" s="145">
        <v>-12819.595571356773</v>
      </c>
      <c r="X83" s="145">
        <v>-16645.035287908533</v>
      </c>
      <c r="Y83" s="145">
        <v>-13019.620933675251</v>
      </c>
      <c r="Z83" s="145">
        <f t="shared" si="171"/>
        <v>-222867.56523067295</v>
      </c>
      <c r="AA83" s="145">
        <f t="shared" si="172"/>
        <v>-155430.77458957961</v>
      </c>
    </row>
    <row r="84" spans="1:27" x14ac:dyDescent="0.2">
      <c r="A84" s="147">
        <v>2008</v>
      </c>
      <c r="B84" s="145">
        <v>-17192.115423829255</v>
      </c>
      <c r="C84" s="145">
        <v>-12051.300780829772</v>
      </c>
      <c r="D84" s="145">
        <v>-17479.831082442048</v>
      </c>
      <c r="E84" s="145">
        <v>-11617.718830548345</v>
      </c>
      <c r="F84" s="145">
        <v>-17364.519427525061</v>
      </c>
      <c r="G84" s="145">
        <v>-12204.38654244045</v>
      </c>
      <c r="H84" s="145">
        <v>-17513.678480861108</v>
      </c>
      <c r="I84" s="145">
        <v>-11298.638894371408</v>
      </c>
      <c r="J84" s="145">
        <v>-17621.716506863595</v>
      </c>
      <c r="K84" s="145">
        <v>-12327.45495414441</v>
      </c>
      <c r="L84" s="145">
        <v>-17680.050090663677</v>
      </c>
      <c r="M84" s="145">
        <v>-12437.473181966983</v>
      </c>
      <c r="N84" s="145">
        <v>-18402.204058373711</v>
      </c>
      <c r="O84" s="145">
        <v>-12675.299372699717</v>
      </c>
      <c r="P84" s="145">
        <v>-18359.440486972802</v>
      </c>
      <c r="Q84" s="145">
        <v>-12831.128240863882</v>
      </c>
      <c r="R84" s="145">
        <v>-17439.105221120968</v>
      </c>
      <c r="S84" s="145">
        <v>-12373.551404131993</v>
      </c>
      <c r="T84" s="145">
        <v>-18527.569317970236</v>
      </c>
      <c r="U84" s="145">
        <v>-12046.030049860878</v>
      </c>
      <c r="V84" s="145">
        <v>-15785.810852761102</v>
      </c>
      <c r="W84" s="145">
        <v>-12622.660373430823</v>
      </c>
      <c r="X84" s="145">
        <v>-16242.374665603204</v>
      </c>
      <c r="Y84" s="145">
        <v>-11600.168447837661</v>
      </c>
      <c r="Z84" s="145">
        <f t="shared" si="171"/>
        <v>-209608.41561498673</v>
      </c>
      <c r="AA84" s="145">
        <f t="shared" si="172"/>
        <v>-146085.81107312633</v>
      </c>
    </row>
    <row r="85" spans="1:27" x14ac:dyDescent="0.2">
      <c r="A85" s="147">
        <v>2009</v>
      </c>
      <c r="B85" s="145">
        <v>-16032.556938691241</v>
      </c>
      <c r="C85" s="145">
        <v>-11272.215879313384</v>
      </c>
      <c r="D85" s="145">
        <v>-15702.623427095808</v>
      </c>
      <c r="E85" s="145">
        <v>-10584.052492221361</v>
      </c>
      <c r="F85" s="145">
        <v>-16319.999558512776</v>
      </c>
      <c r="G85" s="145">
        <v>-11438.280286469912</v>
      </c>
      <c r="H85" s="145">
        <v>-16406.923502810718</v>
      </c>
      <c r="I85" s="145">
        <v>-10584.63555948065</v>
      </c>
      <c r="J85" s="145">
        <v>-15867.609140548533</v>
      </c>
      <c r="K85" s="145">
        <v>-12135.478188927673</v>
      </c>
      <c r="L85" s="145">
        <v>-17242.363799022667</v>
      </c>
      <c r="M85" s="145">
        <v>-11043.153688958955</v>
      </c>
      <c r="N85" s="145">
        <v>-17309.302137959905</v>
      </c>
      <c r="O85" s="145">
        <v>-11892.662144077818</v>
      </c>
      <c r="P85" s="145">
        <v>-17217.443890045401</v>
      </c>
      <c r="Q85" s="145">
        <v>-12033.004529185255</v>
      </c>
      <c r="R85" s="145">
        <v>-16359.257400578012</v>
      </c>
      <c r="S85" s="145">
        <v>-11607.368027937577</v>
      </c>
      <c r="T85" s="145">
        <v>-17356.970290014619</v>
      </c>
      <c r="U85" s="145">
        <v>-11299.676029586251</v>
      </c>
      <c r="V85" s="145">
        <v>-14844.197700764977</v>
      </c>
      <c r="W85" s="145">
        <v>-11854.936542422245</v>
      </c>
      <c r="X85" s="145">
        <v>-14995.174586939558</v>
      </c>
      <c r="Y85" s="145">
        <v>-10796.336468006513</v>
      </c>
      <c r="Z85" s="145">
        <f t="shared" si="171"/>
        <v>-195654.42237298423</v>
      </c>
      <c r="AA85" s="145">
        <f t="shared" si="172"/>
        <v>-136541.79983658763</v>
      </c>
    </row>
    <row r="86" spans="1:27" x14ac:dyDescent="0.2">
      <c r="A86" s="147">
        <v>2010</v>
      </c>
      <c r="B86" s="145">
        <v>-14086.052826149871</v>
      </c>
      <c r="C86" s="145">
        <v>-10956.934806659177</v>
      </c>
      <c r="D86" s="145">
        <v>-14326.753840077083</v>
      </c>
      <c r="E86" s="145">
        <v>-9753.9561701394996</v>
      </c>
      <c r="F86" s="145">
        <v>-15480.58572246513</v>
      </c>
      <c r="G86" s="145">
        <v>-10032.743653162303</v>
      </c>
      <c r="H86" s="145">
        <v>-14801.161512960798</v>
      </c>
      <c r="I86" s="145">
        <v>-9629.4304356975572</v>
      </c>
      <c r="J86" s="145">
        <v>-14336.536430661106</v>
      </c>
      <c r="K86" s="145">
        <v>-11046.9720238809</v>
      </c>
      <c r="L86" s="145">
        <v>-15524.158808222739</v>
      </c>
      <c r="M86" s="145">
        <v>-10021.384683567214</v>
      </c>
      <c r="N86" s="145">
        <v>-14150.542462339194</v>
      </c>
      <c r="O86" s="145">
        <v>-9891.1076460921795</v>
      </c>
      <c r="P86" s="145">
        <v>-14143.469039840336</v>
      </c>
      <c r="Q86" s="145">
        <v>-9972.2089374377701</v>
      </c>
      <c r="R86" s="145">
        <v>-12431.996753716265</v>
      </c>
      <c r="S86" s="145">
        <v>-8836.4734577630879</v>
      </c>
      <c r="T86" s="145">
        <v>-1955.4889034104144</v>
      </c>
      <c r="U86" s="145">
        <v>-1126.3962587818621</v>
      </c>
      <c r="V86" s="145">
        <v>-1729.6422114244265</v>
      </c>
      <c r="W86" s="145">
        <v>-984.86009470819431</v>
      </c>
      <c r="X86" s="145">
        <v>-1804.88862108793</v>
      </c>
      <c r="Y86" s="145">
        <v>-967.04961101240212</v>
      </c>
      <c r="Z86" s="145">
        <f t="shared" si="171"/>
        <v>-134771.27713235529</v>
      </c>
      <c r="AA86" s="145">
        <f t="shared" si="172"/>
        <v>-93219.517778902169</v>
      </c>
    </row>
    <row r="87" spans="1:27" x14ac:dyDescent="0.2">
      <c r="A87" s="147">
        <v>2011</v>
      </c>
      <c r="B87" s="145">
        <v>-1286.6267467300513</v>
      </c>
      <c r="C87" s="145">
        <v>-752.01120624103521</v>
      </c>
      <c r="D87" s="145">
        <v>-1412.9555367599635</v>
      </c>
      <c r="E87" s="145">
        <v>-825.04854479613437</v>
      </c>
      <c r="F87" s="145">
        <v>-1468.519846881343</v>
      </c>
      <c r="G87" s="145">
        <v>-767.38653435923277</v>
      </c>
      <c r="H87" s="145">
        <v>-1382.6417286684941</v>
      </c>
      <c r="I87" s="145">
        <v>-770.60620223142143</v>
      </c>
      <c r="J87" s="145">
        <v>-1159.8084363959895</v>
      </c>
      <c r="K87" s="145">
        <v>-768.45826759943839</v>
      </c>
      <c r="L87" s="145">
        <v>-889.22297682028557</v>
      </c>
      <c r="M87" s="145">
        <v>-544.58626279338569</v>
      </c>
      <c r="N87" s="145">
        <v>-781.7096037597222</v>
      </c>
      <c r="O87" s="145">
        <v>-585.49532846042803</v>
      </c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>
        <f t="shared" si="171"/>
        <v>-8381.4848760158493</v>
      </c>
      <c r="AA87" s="145">
        <f t="shared" si="172"/>
        <v>-5013.5923464810758</v>
      </c>
    </row>
    <row r="88" spans="1:27" x14ac:dyDescent="0.2">
      <c r="A88" s="160" t="s">
        <v>19</v>
      </c>
      <c r="B88" s="161">
        <f t="shared" ref="B88:AA88" si="173">SUM(B77:B87)</f>
        <v>-803211.21986648918</v>
      </c>
      <c r="C88" s="162">
        <f t="shared" si="173"/>
        <v>-510044.1696923665</v>
      </c>
      <c r="D88" s="161">
        <f t="shared" si="173"/>
        <v>-769089.45993720216</v>
      </c>
      <c r="E88" s="162">
        <f t="shared" si="173"/>
        <v>-462029.39627237082</v>
      </c>
      <c r="F88" s="161">
        <f t="shared" si="173"/>
        <v>-810329.92866314482</v>
      </c>
      <c r="G88" s="162">
        <f t="shared" si="173"/>
        <v>-482752.27546324971</v>
      </c>
      <c r="H88" s="161">
        <f t="shared" si="173"/>
        <v>-700295.55751215457</v>
      </c>
      <c r="I88" s="162">
        <f t="shared" si="173"/>
        <v>-392566.98616401799</v>
      </c>
      <c r="J88" s="161">
        <f t="shared" si="173"/>
        <v>-701900.76153007918</v>
      </c>
      <c r="K88" s="162">
        <f t="shared" si="173"/>
        <v>-436826.83773321653</v>
      </c>
      <c r="L88" s="161">
        <f t="shared" si="173"/>
        <v>-721346.61666513362</v>
      </c>
      <c r="M88" s="162">
        <f t="shared" si="173"/>
        <v>-420472.87295181496</v>
      </c>
      <c r="N88" s="161">
        <f t="shared" si="173"/>
        <v>-699913.6267140666</v>
      </c>
      <c r="O88" s="162">
        <f t="shared" si="173"/>
        <v>-428006.66307696822</v>
      </c>
      <c r="P88" s="161">
        <f t="shared" si="173"/>
        <v>-693644.27166772448</v>
      </c>
      <c r="Q88" s="162">
        <f t="shared" si="173"/>
        <v>-400707.97659513471</v>
      </c>
      <c r="R88" s="161">
        <f t="shared" si="173"/>
        <v>-632922.10986369033</v>
      </c>
      <c r="S88" s="162">
        <f t="shared" si="173"/>
        <v>-402985.15234375157</v>
      </c>
      <c r="T88" s="161">
        <f t="shared" si="173"/>
        <v>-637289.50747086003</v>
      </c>
      <c r="U88" s="162">
        <f t="shared" si="173"/>
        <v>-364261.04600536043</v>
      </c>
      <c r="V88" s="161">
        <f t="shared" si="173"/>
        <v>-537759.11674623867</v>
      </c>
      <c r="W88" s="162">
        <f t="shared" si="173"/>
        <v>-353707.60632977134</v>
      </c>
      <c r="X88" s="161">
        <f t="shared" si="173"/>
        <v>-783442.05169705325</v>
      </c>
      <c r="Y88" s="162">
        <f t="shared" si="173"/>
        <v>-521064.4185256997</v>
      </c>
      <c r="Z88" s="161">
        <f t="shared" si="173"/>
        <v>-8491144.2283338383</v>
      </c>
      <c r="AA88" s="163">
        <f t="shared" si="173"/>
        <v>-5175425.4011537228</v>
      </c>
    </row>
    <row r="89" spans="1:27" ht="13.5" thickBot="1" x14ac:dyDescent="0.25">
      <c r="A89" s="92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4"/>
    </row>
    <row r="90" spans="1:27" ht="13.5" thickBot="1" x14ac:dyDescent="0.25">
      <c r="A90" s="95" t="s">
        <v>42</v>
      </c>
    </row>
    <row r="91" spans="1:27" x14ac:dyDescent="0.2">
      <c r="A91" s="34"/>
      <c r="B91" s="36" t="s">
        <v>0</v>
      </c>
      <c r="C91" s="35" t="s">
        <v>1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83"/>
    </row>
    <row r="92" spans="1:27" x14ac:dyDescent="0.2">
      <c r="A92" s="84"/>
      <c r="B92" s="85" t="s">
        <v>2</v>
      </c>
      <c r="C92" s="86"/>
      <c r="D92" s="85" t="s">
        <v>3</v>
      </c>
      <c r="E92" s="86"/>
      <c r="F92" s="85" t="s">
        <v>4</v>
      </c>
      <c r="G92" s="86"/>
      <c r="H92" s="85" t="s">
        <v>5</v>
      </c>
      <c r="I92" s="86"/>
      <c r="J92" s="85" t="s">
        <v>6</v>
      </c>
      <c r="K92" s="86"/>
      <c r="L92" s="85" t="s">
        <v>7</v>
      </c>
      <c r="M92" s="86"/>
      <c r="N92" s="85" t="s">
        <v>8</v>
      </c>
      <c r="O92" s="86"/>
      <c r="P92" s="85" t="s">
        <v>9</v>
      </c>
      <c r="Q92" s="86"/>
      <c r="R92" s="85" t="s">
        <v>10</v>
      </c>
      <c r="S92" s="86"/>
      <c r="T92" s="85" t="s">
        <v>11</v>
      </c>
      <c r="U92" s="86"/>
      <c r="V92" s="85" t="s">
        <v>12</v>
      </c>
      <c r="W92" s="86"/>
      <c r="X92" s="85" t="s">
        <v>13</v>
      </c>
      <c r="Y92" s="86"/>
      <c r="Z92" s="85" t="s">
        <v>14</v>
      </c>
      <c r="AA92" s="87" t="s">
        <v>15</v>
      </c>
    </row>
    <row r="93" spans="1:27" x14ac:dyDescent="0.2">
      <c r="A93" s="88" t="s">
        <v>16</v>
      </c>
      <c r="B93" s="85" t="s">
        <v>17</v>
      </c>
      <c r="C93" s="89" t="s">
        <v>18</v>
      </c>
      <c r="D93" s="85" t="s">
        <v>17</v>
      </c>
      <c r="E93" s="89" t="s">
        <v>18</v>
      </c>
      <c r="F93" s="85" t="s">
        <v>17</v>
      </c>
      <c r="G93" s="89" t="s">
        <v>18</v>
      </c>
      <c r="H93" s="85" t="s">
        <v>17</v>
      </c>
      <c r="I93" s="89" t="s">
        <v>18</v>
      </c>
      <c r="J93" s="85" t="s">
        <v>17</v>
      </c>
      <c r="K93" s="89" t="s">
        <v>18</v>
      </c>
      <c r="L93" s="85" t="s">
        <v>17</v>
      </c>
      <c r="M93" s="89" t="s">
        <v>18</v>
      </c>
      <c r="N93" s="85" t="s">
        <v>17</v>
      </c>
      <c r="O93" s="89" t="s">
        <v>18</v>
      </c>
      <c r="P93" s="85" t="s">
        <v>17</v>
      </c>
      <c r="Q93" s="89" t="s">
        <v>18</v>
      </c>
      <c r="R93" s="85" t="s">
        <v>17</v>
      </c>
      <c r="S93" s="89" t="s">
        <v>18</v>
      </c>
      <c r="T93" s="85" t="s">
        <v>17</v>
      </c>
      <c r="U93" s="89" t="s">
        <v>18</v>
      </c>
      <c r="V93" s="85" t="s">
        <v>17</v>
      </c>
      <c r="W93" s="89" t="s">
        <v>18</v>
      </c>
      <c r="X93" s="85" t="s">
        <v>17</v>
      </c>
      <c r="Y93" s="89" t="s">
        <v>18</v>
      </c>
      <c r="Z93" s="90"/>
      <c r="AA93" s="91"/>
    </row>
    <row r="94" spans="1:27" x14ac:dyDescent="0.2">
      <c r="A94" s="147">
        <v>2001</v>
      </c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>
        <v>-246235.03880731846</v>
      </c>
      <c r="Y94" s="145">
        <v>-168993.16007998816</v>
      </c>
      <c r="Z94" s="145">
        <f>SUM(B94,D94,F94,H94,J94,L94,N94,P94,R94,T94,V94,X94)</f>
        <v>-246235.03880731846</v>
      </c>
      <c r="AA94" s="145">
        <f>SUM(C94,E94,G94,I94,K94,M94,O94,Q94,S94,U94,W94,Y94)</f>
        <v>-168993.16007998816</v>
      </c>
    </row>
    <row r="95" spans="1:27" x14ac:dyDescent="0.2">
      <c r="A95" s="147">
        <v>2002</v>
      </c>
      <c r="B95" s="145">
        <v>-261953.80862107835</v>
      </c>
      <c r="C95" s="145">
        <v>-158703.9069798885</v>
      </c>
      <c r="D95" s="145">
        <v>-254812.45542347187</v>
      </c>
      <c r="E95" s="145">
        <v>-146493.10625627867</v>
      </c>
      <c r="F95" s="145">
        <v>-268451.50073443039</v>
      </c>
      <c r="G95" s="145">
        <v>-163397.28638734238</v>
      </c>
      <c r="H95" s="145">
        <v>-210962.21382058546</v>
      </c>
      <c r="I95" s="145">
        <v>-112161.97269436119</v>
      </c>
      <c r="J95" s="145">
        <v>-220289.77544954268</v>
      </c>
      <c r="K95" s="145">
        <v>-128259.14837545042</v>
      </c>
      <c r="L95" s="145">
        <v>-215930.58308817292</v>
      </c>
      <c r="M95" s="145">
        <v>-130452.48285789626</v>
      </c>
      <c r="N95" s="145">
        <v>-228744.57005573768</v>
      </c>
      <c r="O95" s="145">
        <v>-134605.12759013133</v>
      </c>
      <c r="P95" s="145">
        <v>-234785.19127710219</v>
      </c>
      <c r="Q95" s="145">
        <v>-126187.32312999549</v>
      </c>
      <c r="R95" s="145">
        <v>-205235.84905367973</v>
      </c>
      <c r="S95" s="145">
        <v>-133369.77093300986</v>
      </c>
      <c r="T95" s="145">
        <v>-215870.54871784669</v>
      </c>
      <c r="U95" s="145">
        <v>-112628.32894383052</v>
      </c>
      <c r="V95" s="145">
        <v>-189448.16488002718</v>
      </c>
      <c r="W95" s="145">
        <v>-117932.35777168169</v>
      </c>
      <c r="X95" s="145">
        <v>-178021.70218057078</v>
      </c>
      <c r="Y95" s="145">
        <v>-118969.18054088633</v>
      </c>
      <c r="Z95" s="145">
        <f t="shared" ref="Z95:Z104" si="174">SUM(B95,D95,F95,H95,J95,L95,N95,P95,R95,T95,V95,X95)</f>
        <v>-2684506.3633022457</v>
      </c>
      <c r="AA95" s="145">
        <f t="shared" ref="AA95:AA104" si="175">SUM(C95,E95,G95,I95,K95,M95,O95,Q95,S95,U95,W95,Y95)</f>
        <v>-1583159.9924607526</v>
      </c>
    </row>
    <row r="96" spans="1:27" x14ac:dyDescent="0.2">
      <c r="A96" s="147">
        <v>2003</v>
      </c>
      <c r="B96" s="145">
        <v>-186987.69930966722</v>
      </c>
      <c r="C96" s="145">
        <v>-112457.64466446484</v>
      </c>
      <c r="D96" s="145">
        <v>-182737.59906905974</v>
      </c>
      <c r="E96" s="145">
        <v>-104676.42791486501</v>
      </c>
      <c r="F96" s="145">
        <v>-190684.50326341562</v>
      </c>
      <c r="G96" s="145">
        <v>-114904.04083871128</v>
      </c>
      <c r="H96" s="145">
        <v>-152489.95491381118</v>
      </c>
      <c r="I96" s="145">
        <v>-81542.70897055688</v>
      </c>
      <c r="J96" s="145">
        <v>-157837.96870524666</v>
      </c>
      <c r="K96" s="145">
        <v>-95612.490197977124</v>
      </c>
      <c r="L96" s="145">
        <v>-160125.33895772792</v>
      </c>
      <c r="M96" s="145">
        <v>-95686.187749513265</v>
      </c>
      <c r="N96" s="145">
        <v>-166773.90765758057</v>
      </c>
      <c r="O96" s="145">
        <v>-98791.855432699871</v>
      </c>
      <c r="P96" s="145">
        <v>-160580.07577955376</v>
      </c>
      <c r="Q96" s="145">
        <v>-97054.782559317755</v>
      </c>
      <c r="R96" s="145">
        <v>-154092.24836843173</v>
      </c>
      <c r="S96" s="145">
        <v>-91851.510226854763</v>
      </c>
      <c r="T96" s="145">
        <v>-145938.65289627417</v>
      </c>
      <c r="U96" s="145">
        <v>-76371.671515753653</v>
      </c>
      <c r="V96" s="145">
        <v>-120928.25150868102</v>
      </c>
      <c r="W96" s="145">
        <v>-83265.713711141754</v>
      </c>
      <c r="X96" s="145">
        <v>-122519.99479736261</v>
      </c>
      <c r="Y96" s="145">
        <v>-73775.968898995896</v>
      </c>
      <c r="Z96" s="145">
        <f t="shared" si="174"/>
        <v>-1901696.1952268125</v>
      </c>
      <c r="AA96" s="145">
        <f t="shared" si="175"/>
        <v>-1125991.0026808521</v>
      </c>
    </row>
    <row r="97" spans="1:27" x14ac:dyDescent="0.2">
      <c r="A97" s="147">
        <v>2004</v>
      </c>
      <c r="B97" s="145">
        <v>-117594.1664095818</v>
      </c>
      <c r="C97" s="145">
        <v>-72238.215339293485</v>
      </c>
      <c r="D97" s="145">
        <v>-117395.97702515761</v>
      </c>
      <c r="E97" s="145">
        <v>-72886.935498640159</v>
      </c>
      <c r="F97" s="145">
        <v>-126227.56753010268</v>
      </c>
      <c r="G97" s="145">
        <v>-67322.07508438424</v>
      </c>
      <c r="H97" s="145">
        <v>-99623.183985593729</v>
      </c>
      <c r="I97" s="145">
        <v>-51214.738687694924</v>
      </c>
      <c r="J97" s="145">
        <v>-92532.712800042122</v>
      </c>
      <c r="K97" s="145">
        <v>-59313.373053118907</v>
      </c>
      <c r="L97" s="145">
        <v>-97580.184480604847</v>
      </c>
      <c r="M97" s="145">
        <v>-50706.342985551884</v>
      </c>
      <c r="N97" s="145">
        <v>-87163.90681011269</v>
      </c>
      <c r="O97" s="145">
        <v>-51780.286462084376</v>
      </c>
      <c r="P97" s="145">
        <v>-78650.264236026458</v>
      </c>
      <c r="Q97" s="145">
        <v>-46754.512826043763</v>
      </c>
      <c r="R97" s="145">
        <v>-70335.392288838921</v>
      </c>
      <c r="S97" s="145">
        <v>-41047.887998307451</v>
      </c>
      <c r="T97" s="145">
        <v>-63169.433920300988</v>
      </c>
      <c r="U97" s="145">
        <v>-36281.426320707687</v>
      </c>
      <c r="V97" s="145">
        <v>-55777.830735709729</v>
      </c>
      <c r="W97" s="145">
        <v>-31352.500070798691</v>
      </c>
      <c r="X97" s="145">
        <v>-55773.382599172437</v>
      </c>
      <c r="Y97" s="145">
        <v>-29980.979311905583</v>
      </c>
      <c r="Z97" s="145">
        <f t="shared" si="174"/>
        <v>-1061824.0028212441</v>
      </c>
      <c r="AA97" s="145">
        <f t="shared" si="175"/>
        <v>-610879.27363853122</v>
      </c>
    </row>
    <row r="98" spans="1:27" x14ac:dyDescent="0.2">
      <c r="A98" s="147">
        <v>2005</v>
      </c>
      <c r="B98" s="145">
        <v>-43465.708049085224</v>
      </c>
      <c r="C98" s="145">
        <v>-23612.043909472788</v>
      </c>
      <c r="D98" s="145">
        <v>-44771.407825934664</v>
      </c>
      <c r="E98" s="145">
        <v>-20965.251779262522</v>
      </c>
      <c r="F98" s="145">
        <v>-47858.550965232353</v>
      </c>
      <c r="G98" s="145">
        <v>-21079.997706996295</v>
      </c>
      <c r="H98" s="145">
        <v>-47823.390444902027</v>
      </c>
      <c r="I98" s="145">
        <v>-21065.715423777281</v>
      </c>
      <c r="J98" s="145">
        <v>-46070.353845689417</v>
      </c>
      <c r="K98" s="145">
        <v>-24883.213978786545</v>
      </c>
      <c r="L98" s="145">
        <v>-51385.167964696026</v>
      </c>
      <c r="M98" s="145">
        <v>-23177.481979938733</v>
      </c>
      <c r="N98" s="145">
        <v>-49064.613379678267</v>
      </c>
      <c r="O98" s="145">
        <v>-27159.115610179269</v>
      </c>
      <c r="P98" s="145">
        <v>-41573.300439294842</v>
      </c>
      <c r="Q98" s="145">
        <v>-20395.962743071726</v>
      </c>
      <c r="R98" s="145">
        <v>-38517.991096330414</v>
      </c>
      <c r="S98" s="145">
        <v>-21362.741525778951</v>
      </c>
      <c r="T98" s="145">
        <v>-36725.137146654175</v>
      </c>
      <c r="U98" s="145">
        <v>-20943.606444406032</v>
      </c>
      <c r="V98" s="145">
        <v>-33032.760687122449</v>
      </c>
      <c r="W98" s="145">
        <v>-19169.450519420647</v>
      </c>
      <c r="X98" s="145">
        <v>-32455.335137712187</v>
      </c>
      <c r="Y98" s="145">
        <v>-18716.271325731759</v>
      </c>
      <c r="Z98" s="145">
        <f t="shared" si="174"/>
        <v>-512743.71698233206</v>
      </c>
      <c r="AA98" s="145">
        <f t="shared" si="175"/>
        <v>-262530.85294682253</v>
      </c>
    </row>
    <row r="99" spans="1:27" x14ac:dyDescent="0.2">
      <c r="A99" s="147">
        <v>2006</v>
      </c>
      <c r="B99" s="145">
        <v>-29802.680214300821</v>
      </c>
      <c r="C99" s="145">
        <v>-18564.750163494704</v>
      </c>
      <c r="D99" s="145">
        <v>-18712.281851792002</v>
      </c>
      <c r="E99" s="145">
        <v>-8424.4542841264101</v>
      </c>
      <c r="F99" s="145">
        <v>-19609.188478167282</v>
      </c>
      <c r="G99" s="145">
        <v>-8013.6080392803078</v>
      </c>
      <c r="H99" s="145">
        <v>-15898.404576009694</v>
      </c>
      <c r="I99" s="145">
        <v>-6637.7373581000811</v>
      </c>
      <c r="J99" s="145">
        <v>-16451.332054713443</v>
      </c>
      <c r="K99" s="145">
        <v>-6375.6451468104697</v>
      </c>
      <c r="L99" s="145">
        <v>-18160.813498946631</v>
      </c>
      <c r="M99" s="145">
        <v>-6363.2551258858211</v>
      </c>
      <c r="N99" s="145">
        <v>-17017.658038361344</v>
      </c>
      <c r="O99" s="145">
        <v>-7192.7427540482131</v>
      </c>
      <c r="P99" s="145">
        <v>-6318.1888518837786</v>
      </c>
      <c r="Q99" s="145">
        <v>-3067.575550055315</v>
      </c>
      <c r="R99" s="145">
        <v>-5679.6949190729838</v>
      </c>
      <c r="S99" s="145">
        <v>-3177.0553091836928</v>
      </c>
      <c r="T99" s="145">
        <v>-4894.4537292383538</v>
      </c>
      <c r="U99" s="145">
        <v>-2404.7658913134683</v>
      </c>
      <c r="V99" s="145">
        <v>-4798.3735797430218</v>
      </c>
      <c r="W99" s="145">
        <v>-2299.2789283280849</v>
      </c>
      <c r="X99" s="145">
        <v>-4457.2247022771571</v>
      </c>
      <c r="Y99" s="145">
        <v>-2173.5573583001324</v>
      </c>
      <c r="Z99" s="145">
        <f t="shared" si="174"/>
        <v>-161800.29449450655</v>
      </c>
      <c r="AA99" s="145">
        <f t="shared" si="175"/>
        <v>-74694.425908926714</v>
      </c>
    </row>
    <row r="100" spans="1:27" x14ac:dyDescent="0.2">
      <c r="A100" s="147">
        <v>2007</v>
      </c>
      <c r="B100" s="145">
        <v>-3916.5507920047421</v>
      </c>
      <c r="C100" s="145">
        <v>-1647.4604374168434</v>
      </c>
      <c r="D100" s="145">
        <v>-3835.9436808929559</v>
      </c>
      <c r="E100" s="145">
        <v>-1691.9522391281307</v>
      </c>
      <c r="F100" s="145">
        <v>-3890.8832847009362</v>
      </c>
      <c r="G100" s="145">
        <v>-1581.5680894570064</v>
      </c>
      <c r="H100" s="145">
        <v>-3677.0001800710793</v>
      </c>
      <c r="I100" s="145">
        <v>-1820.198558438761</v>
      </c>
      <c r="J100" s="145">
        <v>-3963.8737039876969</v>
      </c>
      <c r="K100" s="145">
        <v>-2030.4802537164521</v>
      </c>
      <c r="L100" s="145">
        <v>-4233.166221141727</v>
      </c>
      <c r="M100" s="145">
        <v>-2059.128473544547</v>
      </c>
      <c r="N100" s="145">
        <v>-4254.8840372000877</v>
      </c>
      <c r="O100" s="145">
        <v>-2456.4560108331152</v>
      </c>
      <c r="P100" s="145">
        <v>-4472.4559573757624</v>
      </c>
      <c r="Q100" s="145">
        <v>-2180.8479213303508</v>
      </c>
      <c r="R100" s="145">
        <v>-3883.1266066936914</v>
      </c>
      <c r="S100" s="145">
        <v>-2357.3042234061554</v>
      </c>
      <c r="T100" s="145">
        <v>-4076.7901655411397</v>
      </c>
      <c r="U100" s="145">
        <v>-1883.9929193851888</v>
      </c>
      <c r="V100" s="145">
        <v>-3894.8346750584583</v>
      </c>
      <c r="W100" s="145">
        <v>-1897.0318413854357</v>
      </c>
      <c r="X100" s="145">
        <v>-3715.2122248680726</v>
      </c>
      <c r="Y100" s="145">
        <v>-1831.2393569286726</v>
      </c>
      <c r="Z100" s="145">
        <f t="shared" si="174"/>
        <v>-47814.721529536357</v>
      </c>
      <c r="AA100" s="145">
        <f t="shared" si="175"/>
        <v>-23437.66032497066</v>
      </c>
    </row>
    <row r="101" spans="1:27" x14ac:dyDescent="0.2">
      <c r="A101" s="147">
        <v>2008</v>
      </c>
      <c r="B101" s="145">
        <v>-3678.5824495949523</v>
      </c>
      <c r="C101" s="145">
        <v>-1547.3612812210108</v>
      </c>
      <c r="D101" s="145">
        <v>-3759.8682778527022</v>
      </c>
      <c r="E101" s="145">
        <v>-1630.0205334393472</v>
      </c>
      <c r="F101" s="145">
        <v>-3506.9797339658157</v>
      </c>
      <c r="G101" s="145">
        <v>-1575.4047704609325</v>
      </c>
      <c r="H101" s="145">
        <v>-3594.7037256930416</v>
      </c>
      <c r="I101" s="145">
        <v>-1609.3083159886064</v>
      </c>
      <c r="J101" s="145">
        <v>-3625.9131937881566</v>
      </c>
      <c r="K101" s="145">
        <v>-1868.003924666089</v>
      </c>
      <c r="L101" s="145">
        <v>-3799.1095030788988</v>
      </c>
      <c r="M101" s="145">
        <v>-2015.8505406161983</v>
      </c>
      <c r="N101" s="145">
        <v>-4100.5929101400488</v>
      </c>
      <c r="O101" s="145">
        <v>-2146.9885139905473</v>
      </c>
      <c r="P101" s="145">
        <v>-3934.8125342846788</v>
      </c>
      <c r="Q101" s="145">
        <v>-2126.0718433432357</v>
      </c>
      <c r="R101" s="145">
        <v>-3785.9880071808766</v>
      </c>
      <c r="S101" s="145">
        <v>-2059.1152788188915</v>
      </c>
      <c r="T101" s="145">
        <v>-3765.2521088270546</v>
      </c>
      <c r="U101" s="145">
        <v>-1733.6427844325644</v>
      </c>
      <c r="V101" s="145">
        <v>-3400.6892051732912</v>
      </c>
      <c r="W101" s="145">
        <v>-1843.8326420414239</v>
      </c>
      <c r="X101" s="145">
        <v>-3632.3353786233665</v>
      </c>
      <c r="Y101" s="145">
        <v>-1590.7250946737058</v>
      </c>
      <c r="Z101" s="145">
        <f t="shared" si="174"/>
        <v>-44584.827028202883</v>
      </c>
      <c r="AA101" s="145">
        <f t="shared" si="175"/>
        <v>-21746.325523692547</v>
      </c>
    </row>
    <row r="102" spans="1:27" x14ac:dyDescent="0.2">
      <c r="A102" s="147">
        <v>2009</v>
      </c>
      <c r="B102" s="145">
        <v>-3351.2014565650038</v>
      </c>
      <c r="C102" s="145">
        <v>-1418.820395971472</v>
      </c>
      <c r="D102" s="145">
        <v>-3331.8960436282177</v>
      </c>
      <c r="E102" s="145">
        <v>-1463.5879713725851</v>
      </c>
      <c r="F102" s="145">
        <v>-3285.8140781204656</v>
      </c>
      <c r="G102" s="145">
        <v>-1449.9370430202359</v>
      </c>
      <c r="H102" s="145">
        <v>-3321.6718112303884</v>
      </c>
      <c r="I102" s="145">
        <v>-1480.1403217040995</v>
      </c>
      <c r="J102" s="145">
        <v>-3259.508106420551</v>
      </c>
      <c r="K102" s="145">
        <v>-1847.2040907258647</v>
      </c>
      <c r="L102" s="145">
        <v>-3709.6468267820615</v>
      </c>
      <c r="M102" s="145">
        <v>-1783.4943722918019</v>
      </c>
      <c r="N102" s="145">
        <v>-3884.762126546535</v>
      </c>
      <c r="O102" s="145">
        <v>-2016.1028657096194</v>
      </c>
      <c r="P102" s="145">
        <v>-3690.0587506991269</v>
      </c>
      <c r="Q102" s="145">
        <v>-1993.8256122206735</v>
      </c>
      <c r="R102" s="145">
        <v>-3331.1972355920479</v>
      </c>
      <c r="S102" s="145">
        <v>-1772.470577054864</v>
      </c>
      <c r="T102" s="145">
        <v>-3294.9962719743435</v>
      </c>
      <c r="U102" s="145">
        <v>-1510.503335621009</v>
      </c>
      <c r="V102" s="145">
        <v>-3081.0053355788023</v>
      </c>
      <c r="W102" s="145">
        <v>-1639.7407366993311</v>
      </c>
      <c r="X102" s="145">
        <v>-2380.620279992992</v>
      </c>
      <c r="Y102" s="145">
        <v>-1090.2856929267191</v>
      </c>
      <c r="Z102" s="145">
        <f t="shared" si="174"/>
        <v>-39922.378323130535</v>
      </c>
      <c r="AA102" s="145">
        <f t="shared" si="175"/>
        <v>-19466.113015318275</v>
      </c>
    </row>
    <row r="103" spans="1:27" x14ac:dyDescent="0.2">
      <c r="A103" s="147">
        <v>2010</v>
      </c>
      <c r="B103" s="145">
        <v>-1921.3648654282422</v>
      </c>
      <c r="C103" s="145">
        <v>-957.27633417384027</v>
      </c>
      <c r="D103" s="145">
        <v>-1936.0916692414814</v>
      </c>
      <c r="E103" s="145">
        <v>-842.63166773220883</v>
      </c>
      <c r="F103" s="145">
        <v>-1941.6655026647147</v>
      </c>
      <c r="G103" s="145">
        <v>-787.93763322244581</v>
      </c>
      <c r="H103" s="145">
        <v>-1809.1775959405784</v>
      </c>
      <c r="I103" s="145">
        <v>-778.91168283489014</v>
      </c>
      <c r="J103" s="145">
        <v>-1696.6292005369623</v>
      </c>
      <c r="K103" s="145">
        <v>-932.16292644111502</v>
      </c>
      <c r="L103" s="145">
        <v>-1934.6848467820219</v>
      </c>
      <c r="M103" s="145">
        <v>-890.22862228636563</v>
      </c>
      <c r="N103" s="145">
        <v>-1793.4016127838161</v>
      </c>
      <c r="O103" s="145">
        <v>-900.0352863939745</v>
      </c>
      <c r="P103" s="145">
        <v>-1731.5914867727615</v>
      </c>
      <c r="Q103" s="145">
        <v>-854.34117039648959</v>
      </c>
      <c r="R103" s="145">
        <v>-1778.0504944317777</v>
      </c>
      <c r="S103" s="145">
        <v>-906.22175833239112</v>
      </c>
      <c r="T103" s="145">
        <v>-1687.2657297570463</v>
      </c>
      <c r="U103" s="145">
        <v>-816.02614722472094</v>
      </c>
      <c r="V103" s="145">
        <v>-1587.1419469960235</v>
      </c>
      <c r="W103" s="145">
        <v>-738.40767004894667</v>
      </c>
      <c r="X103" s="145">
        <v>-1781.4768826800509</v>
      </c>
      <c r="Y103" s="145">
        <v>-760.73595254702866</v>
      </c>
      <c r="Z103" s="145">
        <f t="shared" si="174"/>
        <v>-21598.541834015479</v>
      </c>
      <c r="AA103" s="145">
        <f t="shared" si="175"/>
        <v>-10164.916851634416</v>
      </c>
    </row>
    <row r="104" spans="1:27" x14ac:dyDescent="0.2">
      <c r="A104" s="147">
        <v>2011</v>
      </c>
      <c r="B104" s="145">
        <v>-1121.3484113398886</v>
      </c>
      <c r="C104" s="145">
        <v>-544.81636817911954</v>
      </c>
      <c r="D104" s="145">
        <v>-1105.2663902242039</v>
      </c>
      <c r="E104" s="145">
        <v>-488.63996690933288</v>
      </c>
      <c r="F104" s="145">
        <v>-1130.6936107696192</v>
      </c>
      <c r="G104" s="145">
        <v>-471.6481586457835</v>
      </c>
      <c r="H104" s="145">
        <v>-1073.6730923790815</v>
      </c>
      <c r="I104" s="145">
        <v>-494.28864459681</v>
      </c>
      <c r="J104" s="145">
        <v>-849.35904573522919</v>
      </c>
      <c r="K104" s="145">
        <v>-464.20727779014686</v>
      </c>
      <c r="L104" s="145">
        <v>-795.12766260543424</v>
      </c>
      <c r="M104" s="145">
        <v>-379.50703290748299</v>
      </c>
      <c r="N104" s="145">
        <v>-773.96869347404072</v>
      </c>
      <c r="O104" s="145">
        <v>-445.42703168317041</v>
      </c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>
        <f t="shared" si="174"/>
        <v>-6849.4369065274968</v>
      </c>
      <c r="AA104" s="145">
        <f t="shared" si="175"/>
        <v>-3288.5344807118458</v>
      </c>
    </row>
    <row r="105" spans="1:27" ht="13.5" thickBot="1" x14ac:dyDescent="0.25">
      <c r="A105" s="146" t="s">
        <v>19</v>
      </c>
      <c r="B105" s="128">
        <f t="shared" ref="B105:AA105" si="176">SUM(B94:B104)</f>
        <v>-653793.11057864642</v>
      </c>
      <c r="C105" s="143">
        <f t="shared" si="176"/>
        <v>-391692.2958735766</v>
      </c>
      <c r="D105" s="128">
        <f t="shared" si="176"/>
        <v>-632398.7872572554</v>
      </c>
      <c r="E105" s="143">
        <f t="shared" si="176"/>
        <v>-359563.00811175432</v>
      </c>
      <c r="F105" s="128">
        <f t="shared" si="176"/>
        <v>-666587.3471815699</v>
      </c>
      <c r="G105" s="143">
        <f t="shared" si="176"/>
        <v>-380583.50375152082</v>
      </c>
      <c r="H105" s="128">
        <f t="shared" si="176"/>
        <v>-540273.3741462162</v>
      </c>
      <c r="I105" s="143">
        <f t="shared" si="176"/>
        <v>-278805.72065805353</v>
      </c>
      <c r="J105" s="128">
        <f t="shared" si="176"/>
        <v>-546577.42610570288</v>
      </c>
      <c r="K105" s="143">
        <f t="shared" si="176"/>
        <v>-321585.92922548309</v>
      </c>
      <c r="L105" s="128">
        <f t="shared" si="176"/>
        <v>-557653.82305053843</v>
      </c>
      <c r="M105" s="143">
        <f t="shared" si="176"/>
        <v>-313513.95974043239</v>
      </c>
      <c r="N105" s="128">
        <f t="shared" si="176"/>
        <v>-563572.26532161515</v>
      </c>
      <c r="O105" s="143">
        <f t="shared" si="176"/>
        <v>-327494.13755775342</v>
      </c>
      <c r="P105" s="128">
        <f t="shared" si="176"/>
        <v>-535735.93931299332</v>
      </c>
      <c r="Q105" s="143">
        <f t="shared" si="176"/>
        <v>-300615.24335577484</v>
      </c>
      <c r="R105" s="128">
        <f t="shared" si="176"/>
        <v>-486639.53807025205</v>
      </c>
      <c r="S105" s="143">
        <f t="shared" si="176"/>
        <v>-297904.07783074706</v>
      </c>
      <c r="T105" s="128">
        <f t="shared" si="176"/>
        <v>-479422.53068641393</v>
      </c>
      <c r="U105" s="143">
        <f t="shared" si="176"/>
        <v>-254573.96430267484</v>
      </c>
      <c r="V105" s="128">
        <f t="shared" si="176"/>
        <v>-415949.05255408998</v>
      </c>
      <c r="W105" s="143">
        <f t="shared" si="176"/>
        <v>-260138.31389154601</v>
      </c>
      <c r="X105" s="128">
        <f t="shared" si="176"/>
        <v>-650972.32299057813</v>
      </c>
      <c r="Y105" s="143">
        <f t="shared" si="176"/>
        <v>-417882.10361288401</v>
      </c>
      <c r="Z105" s="128">
        <f t="shared" si="176"/>
        <v>-6729575.5172558725</v>
      </c>
      <c r="AA105" s="144">
        <f t="shared" si="176"/>
        <v>-3904352.2579122013</v>
      </c>
    </row>
    <row r="106" spans="1:27" x14ac:dyDescent="0.2">
      <c r="A106" s="26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121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</row>
    <row r="108" spans="1:27" x14ac:dyDescent="0.2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</row>
    <row r="109" spans="1:27" x14ac:dyDescent="0.2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</row>
    <row r="110" spans="1:27" x14ac:dyDescent="0.2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</row>
    <row r="111" spans="1:27" x14ac:dyDescent="0.2">
      <c r="A111" s="123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x14ac:dyDescent="0.2">
      <c r="A112" s="123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x14ac:dyDescent="0.2">
      <c r="A113" s="123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x14ac:dyDescent="0.2">
      <c r="A114" s="123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x14ac:dyDescent="0.2">
      <c r="A115" s="123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x14ac:dyDescent="0.2">
      <c r="A116" s="123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x14ac:dyDescent="0.2">
      <c r="A117" s="123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x14ac:dyDescent="0.2">
      <c r="A118" s="123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x14ac:dyDescent="0.2">
      <c r="A119" s="123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x14ac:dyDescent="0.2">
      <c r="A120" s="123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x14ac:dyDescent="0.2">
      <c r="A121" s="123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x14ac:dyDescent="0.2">
      <c r="A122" s="123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x14ac:dyDescent="0.2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</row>
    <row r="124" spans="1:27" x14ac:dyDescent="0.2">
      <c r="A124" s="121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</row>
    <row r="125" spans="1:27" x14ac:dyDescent="0.2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</row>
    <row r="126" spans="1:27" x14ac:dyDescent="0.2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</row>
    <row r="127" spans="1:27" x14ac:dyDescent="0.2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</row>
    <row r="128" spans="1:27" x14ac:dyDescent="0.2">
      <c r="A128" s="123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x14ac:dyDescent="0.2">
      <c r="A129" s="123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x14ac:dyDescent="0.2">
      <c r="A130" s="123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x14ac:dyDescent="0.2">
      <c r="A131" s="123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x14ac:dyDescent="0.2">
      <c r="A132" s="123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x14ac:dyDescent="0.2">
      <c r="A133" s="123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x14ac:dyDescent="0.2">
      <c r="A134" s="123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x14ac:dyDescent="0.2">
      <c r="A135" s="123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x14ac:dyDescent="0.2">
      <c r="A136" s="123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x14ac:dyDescent="0.2">
      <c r="A137" s="123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x14ac:dyDescent="0.2">
      <c r="A138" s="123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x14ac:dyDescent="0.2">
      <c r="A139" s="123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x14ac:dyDescent="0.2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8"/>
  <sheetViews>
    <sheetView tabSelected="1" zoomScale="75" workbookViewId="0">
      <selection activeCell="C2" sqref="C2"/>
    </sheetView>
  </sheetViews>
  <sheetFormatPr defaultRowHeight="12.75" x14ac:dyDescent="0.2"/>
  <cols>
    <col min="1" max="1" width="13.140625" customWidth="1"/>
    <col min="2" max="2" width="20.140625" customWidth="1"/>
    <col min="3" max="3" width="17.28515625" bestFit="1" customWidth="1"/>
    <col min="4" max="4" width="15.28515625" bestFit="1" customWidth="1"/>
    <col min="5" max="5" width="17" bestFit="1" customWidth="1"/>
    <col min="6" max="6" width="15.28515625" bestFit="1" customWidth="1"/>
    <col min="7" max="7" width="16.7109375" bestFit="1" customWidth="1"/>
    <col min="8" max="8" width="15.28515625" bestFit="1" customWidth="1"/>
    <col min="9" max="9" width="17.28515625" bestFit="1" customWidth="1"/>
    <col min="10" max="10" width="15.28515625" bestFit="1" customWidth="1"/>
    <col min="11" max="11" width="17.28515625" bestFit="1" customWidth="1"/>
    <col min="12" max="12" width="15.28515625" bestFit="1" customWidth="1"/>
    <col min="13" max="13" width="17" bestFit="1" customWidth="1"/>
    <col min="14" max="14" width="15.28515625" bestFit="1" customWidth="1"/>
    <col min="15" max="15" width="17.28515625" bestFit="1" customWidth="1"/>
    <col min="16" max="16" width="15.28515625" bestFit="1" customWidth="1"/>
    <col min="17" max="17" width="17" bestFit="1" customWidth="1"/>
    <col min="18" max="18" width="15.28515625" bestFit="1" customWidth="1"/>
    <col min="19" max="19" width="17" bestFit="1" customWidth="1"/>
    <col min="20" max="20" width="15.28515625" bestFit="1" customWidth="1"/>
    <col min="21" max="21" width="17" bestFit="1" customWidth="1"/>
    <col min="22" max="22" width="16.42578125" bestFit="1" customWidth="1"/>
    <col min="23" max="23" width="17" bestFit="1" customWidth="1"/>
    <col min="24" max="24" width="16.42578125" bestFit="1" customWidth="1"/>
    <col min="25" max="25" width="17.5703125" bestFit="1" customWidth="1"/>
    <col min="26" max="26" width="16.42578125" bestFit="1" customWidth="1"/>
    <col min="27" max="27" width="16.7109375" customWidth="1"/>
    <col min="28" max="28" width="17.5703125" bestFit="1" customWidth="1"/>
  </cols>
  <sheetData>
    <row r="1" spans="1:28" x14ac:dyDescent="0.2">
      <c r="A1" s="19" t="s">
        <v>29</v>
      </c>
      <c r="C1" s="69">
        <f ca="1">TODAY()-1</f>
        <v>41885</v>
      </c>
    </row>
    <row r="2" spans="1:28" ht="13.5" thickBo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3.5" thickBot="1" x14ac:dyDescent="0.25">
      <c r="A3" s="26"/>
      <c r="B3" s="26"/>
      <c r="C3" s="34" t="s">
        <v>2</v>
      </c>
      <c r="D3" s="35"/>
      <c r="E3" s="36" t="s">
        <v>3</v>
      </c>
      <c r="F3" s="35"/>
      <c r="G3" s="36" t="s">
        <v>4</v>
      </c>
      <c r="H3" s="35"/>
      <c r="I3" s="36" t="s">
        <v>5</v>
      </c>
      <c r="J3" s="35"/>
      <c r="K3" s="36" t="s">
        <v>6</v>
      </c>
      <c r="L3" s="35"/>
      <c r="M3" s="36" t="s">
        <v>7</v>
      </c>
      <c r="N3" s="35"/>
      <c r="O3" s="36" t="s">
        <v>8</v>
      </c>
      <c r="P3" s="35"/>
      <c r="Q3" s="36" t="s">
        <v>9</v>
      </c>
      <c r="R3" s="35"/>
      <c r="S3" s="36" t="s">
        <v>10</v>
      </c>
      <c r="T3" s="35"/>
      <c r="U3" s="36" t="s">
        <v>11</v>
      </c>
      <c r="V3" s="35"/>
      <c r="W3" s="36" t="s">
        <v>12</v>
      </c>
      <c r="X3" s="35"/>
      <c r="Y3" s="36" t="s">
        <v>13</v>
      </c>
      <c r="Z3" s="35"/>
      <c r="AA3" s="30" t="s">
        <v>14</v>
      </c>
      <c r="AB3" s="31" t="s">
        <v>15</v>
      </c>
    </row>
    <row r="4" spans="1:28" ht="13.5" thickBot="1" x14ac:dyDescent="0.25">
      <c r="A4" s="21" t="s">
        <v>16</v>
      </c>
      <c r="B4" s="28"/>
      <c r="C4" s="21" t="s">
        <v>17</v>
      </c>
      <c r="D4" s="27" t="s">
        <v>18</v>
      </c>
      <c r="E4" s="28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8" t="s">
        <v>17</v>
      </c>
      <c r="L4" s="27" t="s">
        <v>18</v>
      </c>
      <c r="M4" s="28" t="s">
        <v>17</v>
      </c>
      <c r="N4" s="27" t="s">
        <v>18</v>
      </c>
      <c r="O4" s="28" t="s">
        <v>17</v>
      </c>
      <c r="P4" s="27" t="s">
        <v>18</v>
      </c>
      <c r="Q4" s="28" t="s">
        <v>17</v>
      </c>
      <c r="R4" s="27" t="s">
        <v>18</v>
      </c>
      <c r="S4" s="28" t="s">
        <v>17</v>
      </c>
      <c r="T4" s="27" t="s">
        <v>18</v>
      </c>
      <c r="U4" s="28" t="s">
        <v>17</v>
      </c>
      <c r="V4" s="27" t="s">
        <v>18</v>
      </c>
      <c r="W4" s="28" t="s">
        <v>17</v>
      </c>
      <c r="X4" s="27" t="s">
        <v>18</v>
      </c>
      <c r="Y4" s="28" t="s">
        <v>17</v>
      </c>
      <c r="Z4" s="29" t="s">
        <v>18</v>
      </c>
      <c r="AA4" s="32"/>
      <c r="AB4" s="33"/>
    </row>
    <row r="5" spans="1:28" x14ac:dyDescent="0.2">
      <c r="A5" s="38">
        <v>2001</v>
      </c>
      <c r="B5" s="26" t="s">
        <v>24</v>
      </c>
      <c r="C5" s="12">
        <f>Data!B5</f>
        <v>0</v>
      </c>
      <c r="D5" s="20">
        <f>Data!C5</f>
        <v>0</v>
      </c>
      <c r="E5" s="12">
        <f>Data!D5</f>
        <v>0</v>
      </c>
      <c r="F5" s="20">
        <f>Data!E5</f>
        <v>0</v>
      </c>
      <c r="G5" s="12">
        <f>Data!F5</f>
        <v>0</v>
      </c>
      <c r="H5" s="20">
        <f>Data!G5</f>
        <v>0</v>
      </c>
      <c r="I5" s="12">
        <f>Data!H5</f>
        <v>0</v>
      </c>
      <c r="J5" s="20">
        <f>Data!I5</f>
        <v>0</v>
      </c>
      <c r="K5" s="12">
        <f>Data!J5</f>
        <v>0</v>
      </c>
      <c r="L5" s="20">
        <f>Data!K5</f>
        <v>0</v>
      </c>
      <c r="M5" s="12">
        <f>Data!L5</f>
        <v>0</v>
      </c>
      <c r="N5" s="20">
        <f>Data!M5</f>
        <v>0</v>
      </c>
      <c r="O5" s="12">
        <f>Data!N5</f>
        <v>0</v>
      </c>
      <c r="P5" s="20">
        <f>Data!O5</f>
        <v>0</v>
      </c>
      <c r="Q5" s="12">
        <f>Data!P5</f>
        <v>0</v>
      </c>
      <c r="R5" s="20">
        <f>Data!Q5</f>
        <v>0</v>
      </c>
      <c r="S5" s="12">
        <f>Data!R5</f>
        <v>0</v>
      </c>
      <c r="T5" s="20">
        <f>Data!S5</f>
        <v>0</v>
      </c>
      <c r="U5" s="12">
        <f>Data!T5</f>
        <v>0</v>
      </c>
      <c r="V5" s="20">
        <f>Data!U5</f>
        <v>0</v>
      </c>
      <c r="W5" s="12">
        <f>Data!V5</f>
        <v>0</v>
      </c>
      <c r="X5" s="20">
        <f>Data!W5</f>
        <v>0</v>
      </c>
      <c r="Y5" s="12">
        <f>Data!X5</f>
        <v>-522817.46327553777</v>
      </c>
      <c r="Z5" s="20">
        <f>Data!Y5</f>
        <v>-359264.80058438494</v>
      </c>
      <c r="AA5" s="12">
        <f>Data!Z5</f>
        <v>-522817.46327553777</v>
      </c>
      <c r="AB5" s="14">
        <f>Data!AA5</f>
        <v>-359264.80058438494</v>
      </c>
    </row>
    <row r="6" spans="1:28" x14ac:dyDescent="0.2">
      <c r="A6" s="39"/>
      <c r="B6" s="26" t="s">
        <v>21</v>
      </c>
      <c r="C6" s="12">
        <f>Data!B23</f>
        <v>0</v>
      </c>
      <c r="D6" s="20">
        <f>Data!C23</f>
        <v>0</v>
      </c>
      <c r="E6" s="12">
        <f>Data!D23</f>
        <v>0</v>
      </c>
      <c r="F6" s="20">
        <f>Data!E23</f>
        <v>0</v>
      </c>
      <c r="G6" s="12">
        <f>Data!F23</f>
        <v>0</v>
      </c>
      <c r="H6" s="20">
        <f>Data!G23</f>
        <v>0</v>
      </c>
      <c r="I6" s="12">
        <f>Data!H23</f>
        <v>0</v>
      </c>
      <c r="J6" s="20">
        <f>Data!I23</f>
        <v>0</v>
      </c>
      <c r="K6" s="12">
        <f>Data!J23</f>
        <v>0</v>
      </c>
      <c r="L6" s="20">
        <f>Data!K23</f>
        <v>0</v>
      </c>
      <c r="M6" s="12">
        <f>Data!L23</f>
        <v>0</v>
      </c>
      <c r="N6" s="20">
        <f>Data!M23</f>
        <v>0</v>
      </c>
      <c r="O6" s="12">
        <f>Data!N23</f>
        <v>0</v>
      </c>
      <c r="P6" s="20">
        <f>Data!O23</f>
        <v>0</v>
      </c>
      <c r="Q6" s="12">
        <f>Data!P23</f>
        <v>0</v>
      </c>
      <c r="R6" s="20">
        <f>Data!Q23</f>
        <v>0</v>
      </c>
      <c r="S6" s="12">
        <f>Data!R23</f>
        <v>0</v>
      </c>
      <c r="T6" s="20">
        <f>Data!S23</f>
        <v>0</v>
      </c>
      <c r="U6" s="12">
        <f>Data!T23</f>
        <v>0</v>
      </c>
      <c r="V6" s="20">
        <f>Data!U23</f>
        <v>0</v>
      </c>
      <c r="W6" s="12">
        <f>Data!V23</f>
        <v>0</v>
      </c>
      <c r="X6" s="20">
        <f>Data!W23</f>
        <v>0</v>
      </c>
      <c r="Y6" s="12">
        <f>Data!X23</f>
        <v>-41521.624673917322</v>
      </c>
      <c r="Z6" s="20">
        <f>Data!Y23</f>
        <v>-28209.475357267635</v>
      </c>
      <c r="AA6" s="12">
        <f>Data!Z23</f>
        <v>-41521.624673917322</v>
      </c>
      <c r="AB6" s="14">
        <f>Data!AA23</f>
        <v>-28209.475357267635</v>
      </c>
    </row>
    <row r="7" spans="1:28" x14ac:dyDescent="0.2">
      <c r="A7" s="39"/>
      <c r="B7" s="26" t="s">
        <v>25</v>
      </c>
      <c r="C7" s="12">
        <f>Data!B41</f>
        <v>0</v>
      </c>
      <c r="D7" s="20">
        <f>Data!C41</f>
        <v>0</v>
      </c>
      <c r="E7" s="12">
        <f>Data!D41</f>
        <v>0</v>
      </c>
      <c r="F7" s="20">
        <f>Data!E41</f>
        <v>0</v>
      </c>
      <c r="G7" s="12">
        <f>Data!F41</f>
        <v>0</v>
      </c>
      <c r="H7" s="20">
        <f>Data!G41</f>
        <v>0</v>
      </c>
      <c r="I7" s="12">
        <f>Data!H41</f>
        <v>0</v>
      </c>
      <c r="J7" s="20">
        <f>Data!I41</f>
        <v>0</v>
      </c>
      <c r="K7" s="12">
        <f>Data!J41</f>
        <v>0</v>
      </c>
      <c r="L7" s="20">
        <f>Data!K41</f>
        <v>0</v>
      </c>
      <c r="M7" s="12">
        <f>Data!L41</f>
        <v>0</v>
      </c>
      <c r="N7" s="20">
        <f>Data!M41</f>
        <v>0</v>
      </c>
      <c r="O7" s="12">
        <f>Data!N41</f>
        <v>0</v>
      </c>
      <c r="P7" s="20">
        <f>Data!O41</f>
        <v>0</v>
      </c>
      <c r="Q7" s="12">
        <f>Data!P41</f>
        <v>0</v>
      </c>
      <c r="R7" s="20">
        <f>Data!Q41</f>
        <v>0</v>
      </c>
      <c r="S7" s="12">
        <f>Data!R41</f>
        <v>0</v>
      </c>
      <c r="T7" s="20">
        <f>Data!S41</f>
        <v>0</v>
      </c>
      <c r="U7" s="12">
        <f>Data!T41</f>
        <v>0</v>
      </c>
      <c r="V7" s="20">
        <f>Data!U41</f>
        <v>0</v>
      </c>
      <c r="W7" s="12">
        <f>Data!V41</f>
        <v>0</v>
      </c>
      <c r="X7" s="20">
        <f>Data!W41</f>
        <v>0</v>
      </c>
      <c r="Y7" s="12">
        <f>Data!X41</f>
        <v>-16210.46793928184</v>
      </c>
      <c r="Z7" s="20">
        <f>Data!Y41</f>
        <v>-10394.390182006364</v>
      </c>
      <c r="AA7" s="12">
        <f>Data!Z41</f>
        <v>-16210.46793928184</v>
      </c>
      <c r="AB7" s="14">
        <f>Data!AA41</f>
        <v>-10394.390182006364</v>
      </c>
    </row>
    <row r="8" spans="1:28" ht="13.5" thickBot="1" x14ac:dyDescent="0.25">
      <c r="A8" s="39"/>
      <c r="B8" s="26" t="s">
        <v>26</v>
      </c>
      <c r="C8" s="12">
        <f>Data!B59</f>
        <v>0</v>
      </c>
      <c r="D8" s="20">
        <f>Data!C59</f>
        <v>0</v>
      </c>
      <c r="E8" s="12">
        <f>Data!D59</f>
        <v>0</v>
      </c>
      <c r="F8" s="20">
        <f>Data!E59</f>
        <v>0</v>
      </c>
      <c r="G8" s="12">
        <f>Data!F59</f>
        <v>0</v>
      </c>
      <c r="H8" s="20">
        <f>Data!G59</f>
        <v>0</v>
      </c>
      <c r="I8" s="12">
        <f>Data!H59</f>
        <v>0</v>
      </c>
      <c r="J8" s="20">
        <f>Data!I59</f>
        <v>0</v>
      </c>
      <c r="K8" s="12">
        <f>Data!J59</f>
        <v>0</v>
      </c>
      <c r="L8" s="20">
        <f>Data!K59</f>
        <v>0</v>
      </c>
      <c r="M8" s="12">
        <f>Data!L59</f>
        <v>0</v>
      </c>
      <c r="N8" s="20">
        <f>Data!M59</f>
        <v>0</v>
      </c>
      <c r="O8" s="12">
        <f>Data!N59</f>
        <v>0</v>
      </c>
      <c r="P8" s="20">
        <f>Data!O59</f>
        <v>0</v>
      </c>
      <c r="Q8" s="12">
        <f>Data!P59</f>
        <v>0</v>
      </c>
      <c r="R8" s="20">
        <f>Data!Q59</f>
        <v>0</v>
      </c>
      <c r="S8" s="12">
        <f>Data!R59</f>
        <v>0</v>
      </c>
      <c r="T8" s="20">
        <f>Data!S59</f>
        <v>0</v>
      </c>
      <c r="U8" s="12">
        <f>Data!T59</f>
        <v>0</v>
      </c>
      <c r="V8" s="20">
        <f>Data!U59</f>
        <v>0</v>
      </c>
      <c r="W8" s="12">
        <f>Data!V59</f>
        <v>0</v>
      </c>
      <c r="X8" s="20">
        <f>Data!W59</f>
        <v>0</v>
      </c>
      <c r="Y8" s="12">
        <f>Data!X59</f>
        <v>525630.23837220366</v>
      </c>
      <c r="Z8" s="20">
        <f>Data!Y59</f>
        <v>285209.46918411058</v>
      </c>
      <c r="AA8" s="12">
        <f>Data!Z59</f>
        <v>525630.23837220366</v>
      </c>
      <c r="AB8" s="14">
        <f>Data!AA59</f>
        <v>285209.46918411058</v>
      </c>
    </row>
    <row r="9" spans="1:28" ht="13.5" thickBot="1" x14ac:dyDescent="0.25">
      <c r="A9" s="39"/>
      <c r="B9" s="37" t="s">
        <v>27</v>
      </c>
      <c r="C9" s="22">
        <f>SUM(C5:C8)</f>
        <v>0</v>
      </c>
      <c r="D9" s="23">
        <f t="shared" ref="D9:AB9" si="0">SUM(D5:D8)</f>
        <v>0</v>
      </c>
      <c r="E9" s="22">
        <f t="shared" si="0"/>
        <v>0</v>
      </c>
      <c r="F9" s="23">
        <f t="shared" si="0"/>
        <v>0</v>
      </c>
      <c r="G9" s="22">
        <f t="shared" si="0"/>
        <v>0</v>
      </c>
      <c r="H9" s="23">
        <f t="shared" si="0"/>
        <v>0</v>
      </c>
      <c r="I9" s="22">
        <f t="shared" si="0"/>
        <v>0</v>
      </c>
      <c r="J9" s="23">
        <f t="shared" si="0"/>
        <v>0</v>
      </c>
      <c r="K9" s="22">
        <f t="shared" si="0"/>
        <v>0</v>
      </c>
      <c r="L9" s="23">
        <f t="shared" si="0"/>
        <v>0</v>
      </c>
      <c r="M9" s="22">
        <f t="shared" si="0"/>
        <v>0</v>
      </c>
      <c r="N9" s="23">
        <f t="shared" si="0"/>
        <v>0</v>
      </c>
      <c r="O9" s="22">
        <f t="shared" si="0"/>
        <v>0</v>
      </c>
      <c r="P9" s="23">
        <f t="shared" si="0"/>
        <v>0</v>
      </c>
      <c r="Q9" s="22">
        <f t="shared" si="0"/>
        <v>0</v>
      </c>
      <c r="R9" s="23">
        <f t="shared" si="0"/>
        <v>0</v>
      </c>
      <c r="S9" s="22">
        <f t="shared" si="0"/>
        <v>0</v>
      </c>
      <c r="T9" s="23">
        <f t="shared" si="0"/>
        <v>0</v>
      </c>
      <c r="U9" s="22">
        <f t="shared" si="0"/>
        <v>0</v>
      </c>
      <c r="V9" s="23">
        <f t="shared" si="0"/>
        <v>0</v>
      </c>
      <c r="W9" s="22">
        <f t="shared" si="0"/>
        <v>0</v>
      </c>
      <c r="X9" s="23">
        <f t="shared" si="0"/>
        <v>0</v>
      </c>
      <c r="Y9" s="22">
        <f t="shared" si="0"/>
        <v>-54919.317516533309</v>
      </c>
      <c r="Z9" s="23">
        <f t="shared" si="0"/>
        <v>-112659.19693954836</v>
      </c>
      <c r="AA9" s="22">
        <f t="shared" si="0"/>
        <v>-54919.317516533309</v>
      </c>
      <c r="AB9" s="24">
        <f t="shared" si="0"/>
        <v>-112659.19693954836</v>
      </c>
    </row>
    <row r="10" spans="1:28" x14ac:dyDescent="0.2">
      <c r="A10" s="40">
        <v>2002</v>
      </c>
      <c r="B10" s="26" t="s">
        <v>24</v>
      </c>
      <c r="C10" s="12">
        <f>Data!B6</f>
        <v>-555768.18351932149</v>
      </c>
      <c r="D10" s="13">
        <f>Data!C6</f>
        <v>-340116.03105939715</v>
      </c>
      <c r="E10" s="12">
        <f>Data!D6</f>
        <v>-535892.26740504475</v>
      </c>
      <c r="F10" s="13">
        <f>Data!E6</f>
        <v>-310807.88369777537</v>
      </c>
      <c r="G10" s="12">
        <f>Data!F6</f>
        <v>-566895.01357123489</v>
      </c>
      <c r="H10" s="13">
        <f>Data!G6</f>
        <v>-345729.00162464933</v>
      </c>
      <c r="I10" s="12">
        <f>Data!H6</f>
        <v>-455450.76154367131</v>
      </c>
      <c r="J10" s="13">
        <f>Data!I6</f>
        <v>-247764.67934676621</v>
      </c>
      <c r="K10" s="12">
        <f>Data!J6</f>
        <v>-470093.3592918496</v>
      </c>
      <c r="L10" s="13">
        <f>Data!K6</f>
        <v>-277641.03489799891</v>
      </c>
      <c r="M10" s="12">
        <f>Data!L6</f>
        <v>-461841.15949230199</v>
      </c>
      <c r="N10" s="13">
        <f>Data!M6</f>
        <v>-280128.31448338222</v>
      </c>
      <c r="O10" s="12">
        <f>Data!N6</f>
        <v>-467886.4000363755</v>
      </c>
      <c r="P10" s="13">
        <f>Data!O6</f>
        <v>-279071.97461559507</v>
      </c>
      <c r="Q10" s="12">
        <f>Data!P6</f>
        <v>-485416.45683350804</v>
      </c>
      <c r="R10" s="13">
        <f>Data!Q6</f>
        <v>-263539.67092987895</v>
      </c>
      <c r="S10" s="12">
        <f>Data!R6</f>
        <v>-428982.33238914015</v>
      </c>
      <c r="T10" s="13">
        <f>Data!S6</f>
        <v>-282714.98744210007</v>
      </c>
      <c r="U10" s="12">
        <f>Data!T6</f>
        <v>-455707.61838718847</v>
      </c>
      <c r="V10" s="13">
        <f>Data!U6</f>
        <v>-243681.68042635685</v>
      </c>
      <c r="W10" s="12">
        <f>Data!V6</f>
        <v>-386387.69135963445</v>
      </c>
      <c r="X10" s="13">
        <f>Data!W6</f>
        <v>-243169.01920051698</v>
      </c>
      <c r="Y10" s="12">
        <f>Data!X6</f>
        <v>-360779.7790141601</v>
      </c>
      <c r="Z10" s="13">
        <f>Data!Y6</f>
        <v>-244661.35305536559</v>
      </c>
      <c r="AA10" s="12">
        <f>Data!Z6</f>
        <v>-5631101.0228434308</v>
      </c>
      <c r="AB10" s="14">
        <f>Data!AA6</f>
        <v>-3359025.6307797823</v>
      </c>
    </row>
    <row r="11" spans="1:28" x14ac:dyDescent="0.2">
      <c r="A11" s="39"/>
      <c r="B11" s="26" t="s">
        <v>21</v>
      </c>
      <c r="C11" s="12">
        <f>Data!B24</f>
        <v>-32900.891233777817</v>
      </c>
      <c r="D11" s="13">
        <f>Data!C24</f>
        <v>-24735.030310229777</v>
      </c>
      <c r="E11" s="12">
        <f>Data!D24</f>
        <v>-29919.902323879869</v>
      </c>
      <c r="F11" s="13">
        <f>Data!E24</f>
        <v>-19190.573809566824</v>
      </c>
      <c r="G11" s="12">
        <f>Data!F24</f>
        <v>-35368.34725785035</v>
      </c>
      <c r="H11" s="13">
        <f>Data!G24</f>
        <v>-22049.089449108396</v>
      </c>
      <c r="I11" s="12">
        <f>Data!H24</f>
        <v>-33709.242302858474</v>
      </c>
      <c r="J11" s="13">
        <f>Data!I24</f>
        <v>-26967.628982516871</v>
      </c>
      <c r="K11" s="12">
        <f>Data!J24</f>
        <v>-30727.947712661611</v>
      </c>
      <c r="L11" s="13">
        <f>Data!K24</f>
        <v>-23237.502845620373</v>
      </c>
      <c r="M11" s="12">
        <f>Data!L24</f>
        <v>-78589.908685331844</v>
      </c>
      <c r="N11" s="13">
        <f>Data!M24</f>
        <v>-49115.922863242318</v>
      </c>
      <c r="O11" s="12">
        <f>Data!N24</f>
        <v>-61440.918989857732</v>
      </c>
      <c r="P11" s="13">
        <f>Data!O24</f>
        <v>-45249.536792440005</v>
      </c>
      <c r="Q11" s="12">
        <f>Data!P24</f>
        <v>-49298.622182850959</v>
      </c>
      <c r="R11" s="13">
        <f>Data!Q24</f>
        <v>-27535.061142822815</v>
      </c>
      <c r="S11" s="12">
        <f>Data!R24</f>
        <v>-39039.086413765101</v>
      </c>
      <c r="T11" s="13">
        <f>Data!S24</f>
        <v>-23654.041506349724</v>
      </c>
      <c r="U11" s="12">
        <f>Data!T24</f>
        <v>-25787.407872930959</v>
      </c>
      <c r="V11" s="13">
        <f>Data!U24</f>
        <v>-13111.151632668516</v>
      </c>
      <c r="W11" s="12">
        <f>Data!V24</f>
        <v>-25492.778137500725</v>
      </c>
      <c r="X11" s="13">
        <f>Data!W24</f>
        <v>-13866.783209628438</v>
      </c>
      <c r="Y11" s="12">
        <f>Data!X24</f>
        <v>-28970.886893825766</v>
      </c>
      <c r="Z11" s="13">
        <f>Data!Y24</f>
        <v>-19346.340416583371</v>
      </c>
      <c r="AA11" s="12">
        <f>Data!Z24</f>
        <v>-471245.94000709127</v>
      </c>
      <c r="AB11" s="14">
        <f>Data!AA24</f>
        <v>-308058.66296077741</v>
      </c>
    </row>
    <row r="12" spans="1:28" x14ac:dyDescent="0.2">
      <c r="A12" s="39"/>
      <c r="B12" s="26" t="s">
        <v>25</v>
      </c>
      <c r="C12" s="12">
        <f>Data!B42</f>
        <v>-17256.424710111583</v>
      </c>
      <c r="D12" s="13">
        <f>Data!C42</f>
        <v>-9840.1191945379069</v>
      </c>
      <c r="E12" s="12">
        <f>Data!D42</f>
        <v>-16665.722399710859</v>
      </c>
      <c r="F12" s="13">
        <f>Data!E42</f>
        <v>-9004.6115682400741</v>
      </c>
      <c r="G12" s="12">
        <f>Data!F42</f>
        <v>-17612.637722542309</v>
      </c>
      <c r="H12" s="13">
        <f>Data!G42</f>
        <v>-10017.139478640474</v>
      </c>
      <c r="I12" s="12">
        <f>Data!H42</f>
        <v>-14125.149259762657</v>
      </c>
      <c r="J12" s="13">
        <f>Data!I42</f>
        <v>-7160.3111889378515</v>
      </c>
      <c r="K12" s="12">
        <f>Data!J42</f>
        <v>-14625.764917917681</v>
      </c>
      <c r="L12" s="13">
        <f>Data!K42</f>
        <v>-8054.4208668644515</v>
      </c>
      <c r="M12" s="12">
        <f>Data!L42</f>
        <v>-14360.470000613112</v>
      </c>
      <c r="N12" s="13">
        <f>Data!M42</f>
        <v>-8132.4566753256004</v>
      </c>
      <c r="O12" s="12">
        <f>Data!N42</f>
        <v>-14672.458252371925</v>
      </c>
      <c r="P12" s="13">
        <f>Data!O42</f>
        <v>-8138.2043496862261</v>
      </c>
      <c r="Q12" s="12">
        <f>Data!P42</f>
        <v>-15201.558312932368</v>
      </c>
      <c r="R12" s="13">
        <f>Data!Q42</f>
        <v>-7682.9908267762894</v>
      </c>
      <c r="S12" s="12">
        <f>Data!R42</f>
        <v>-13410.880289120509</v>
      </c>
      <c r="T12" s="13">
        <f>Data!S42</f>
        <v>-8227.2296045987987</v>
      </c>
      <c r="U12" s="12">
        <f>Data!T42</f>
        <v>-14217.982620962788</v>
      </c>
      <c r="V12" s="13">
        <f>Data!U42</f>
        <v>-7073.3843665032382</v>
      </c>
      <c r="W12" s="12">
        <f>Data!V42</f>
        <v>-12134.515579612502</v>
      </c>
      <c r="X12" s="13">
        <f>Data!W42</f>
        <v>-7103.5007683745316</v>
      </c>
      <c r="Y12" s="12">
        <f>Data!X42</f>
        <v>-11344.983753844655</v>
      </c>
      <c r="Z12" s="13">
        <f>Data!Y42</f>
        <v>-7149.0091935582004</v>
      </c>
      <c r="AA12" s="12">
        <f>Data!Z42</f>
        <v>-175628.54781950291</v>
      </c>
      <c r="AB12" s="14">
        <f>Data!AA42</f>
        <v>-97583.378082043651</v>
      </c>
    </row>
    <row r="13" spans="1:28" ht="13.5" thickBot="1" x14ac:dyDescent="0.25">
      <c r="A13" s="39"/>
      <c r="B13" s="26" t="s">
        <v>26</v>
      </c>
      <c r="C13" s="12">
        <f>Data!B60</f>
        <v>607839.64920171839</v>
      </c>
      <c r="D13" s="13">
        <f>Data!C60</f>
        <v>274240.00365454925</v>
      </c>
      <c r="E13" s="12">
        <f>Data!D60</f>
        <v>562905.62746104645</v>
      </c>
      <c r="F13" s="13">
        <f>Data!E60</f>
        <v>243318.42969548295</v>
      </c>
      <c r="G13" s="12">
        <f>Data!F60</f>
        <v>621157.42655000999</v>
      </c>
      <c r="H13" s="13">
        <f>Data!G60</f>
        <v>275666.21464060363</v>
      </c>
      <c r="I13" s="12">
        <f>Data!H60</f>
        <v>409624.92600753903</v>
      </c>
      <c r="J13" s="13">
        <f>Data!I60</f>
        <v>197414.13895795803</v>
      </c>
      <c r="K13" s="12">
        <f>Data!J60</f>
        <v>412569.35416803614</v>
      </c>
      <c r="L13" s="13">
        <f>Data!K60</f>
        <v>215473.29508980538</v>
      </c>
      <c r="M13" s="12">
        <f>Data!L60</f>
        <v>393693.9226868549</v>
      </c>
      <c r="N13" s="13">
        <f>Data!M60</f>
        <v>211582.02938599317</v>
      </c>
      <c r="O13" s="12">
        <f>Data!N60</f>
        <v>502815.33233934385</v>
      </c>
      <c r="P13" s="13">
        <f>Data!O60</f>
        <v>221241.22748151934</v>
      </c>
      <c r="Q13" s="12">
        <f>Data!P60</f>
        <v>512811.54776388319</v>
      </c>
      <c r="R13" s="13">
        <f>Data!Q60</f>
        <v>205201.09158328825</v>
      </c>
      <c r="S13" s="12">
        <f>Data!R60</f>
        <v>450329.2888279687</v>
      </c>
      <c r="T13" s="13">
        <f>Data!S60</f>
        <v>219390.08161754828</v>
      </c>
      <c r="U13" s="12">
        <f>Data!T60</f>
        <v>454989.8226207798</v>
      </c>
      <c r="V13" s="13">
        <f>Data!U60</f>
        <v>204144.4275172363</v>
      </c>
      <c r="W13" s="12">
        <f>Data!V60</f>
        <v>401555.90573588229</v>
      </c>
      <c r="X13" s="13">
        <f>Data!W60</f>
        <v>196214.47292674467</v>
      </c>
      <c r="Y13" s="12">
        <f>Data!X60</f>
        <v>395548.17272025597</v>
      </c>
      <c r="Z13" s="13">
        <f>Data!Y60</f>
        <v>205099.12880175127</v>
      </c>
      <c r="AA13" s="12">
        <f>Data!Z60</f>
        <v>5725840.9760833187</v>
      </c>
      <c r="AB13" s="14">
        <f>Data!AA60</f>
        <v>2668984.5413524811</v>
      </c>
    </row>
    <row r="14" spans="1:28" ht="13.5" thickBot="1" x14ac:dyDescent="0.25">
      <c r="A14" s="39"/>
      <c r="B14" s="37" t="s">
        <v>27</v>
      </c>
      <c r="C14" s="22">
        <f>SUM(C10:C13)</f>
        <v>1914.1497385074617</v>
      </c>
      <c r="D14" s="23">
        <f t="shared" ref="D14:AB14" si="1">SUM(D10:D13)</f>
        <v>-100451.17690961558</v>
      </c>
      <c r="E14" s="22">
        <f t="shared" si="1"/>
        <v>-19572.264667589101</v>
      </c>
      <c r="F14" s="23">
        <f t="shared" si="1"/>
        <v>-95684.639380099368</v>
      </c>
      <c r="G14" s="22">
        <f t="shared" si="1"/>
        <v>1281.4279983824817</v>
      </c>
      <c r="H14" s="23">
        <f t="shared" si="1"/>
        <v>-102129.01591179456</v>
      </c>
      <c r="I14" s="22">
        <f t="shared" si="1"/>
        <v>-93660.227098753385</v>
      </c>
      <c r="J14" s="23">
        <f t="shared" si="1"/>
        <v>-84478.48056026292</v>
      </c>
      <c r="K14" s="22">
        <f t="shared" si="1"/>
        <v>-102877.71775439277</v>
      </c>
      <c r="L14" s="23">
        <f t="shared" si="1"/>
        <v>-93459.663520678354</v>
      </c>
      <c r="M14" s="22">
        <f t="shared" si="1"/>
        <v>-161097.61549139203</v>
      </c>
      <c r="N14" s="23">
        <f t="shared" si="1"/>
        <v>-125794.66463595696</v>
      </c>
      <c r="O14" s="22">
        <f t="shared" si="1"/>
        <v>-41184.444939261302</v>
      </c>
      <c r="P14" s="23">
        <f t="shared" si="1"/>
        <v>-111218.48827620194</v>
      </c>
      <c r="Q14" s="22">
        <f t="shared" si="1"/>
        <v>-37105.089565408241</v>
      </c>
      <c r="R14" s="23">
        <f t="shared" si="1"/>
        <v>-93556.631316189858</v>
      </c>
      <c r="S14" s="22">
        <f t="shared" si="1"/>
        <v>-31103.010264057026</v>
      </c>
      <c r="T14" s="23">
        <f t="shared" si="1"/>
        <v>-95206.17693550032</v>
      </c>
      <c r="U14" s="22">
        <f t="shared" si="1"/>
        <v>-40723.186260302435</v>
      </c>
      <c r="V14" s="23">
        <f t="shared" si="1"/>
        <v>-59721.788908292277</v>
      </c>
      <c r="W14" s="22">
        <f t="shared" si="1"/>
        <v>-22459.079340865428</v>
      </c>
      <c r="X14" s="23">
        <f t="shared" si="1"/>
        <v>-67924.830251775275</v>
      </c>
      <c r="Y14" s="22">
        <f t="shared" si="1"/>
        <v>-5547.4769415745395</v>
      </c>
      <c r="Z14" s="23">
        <f t="shared" si="1"/>
        <v>-66057.573863755882</v>
      </c>
      <c r="AA14" s="22">
        <f t="shared" si="1"/>
        <v>-552134.5345867062</v>
      </c>
      <c r="AB14" s="24">
        <f t="shared" si="1"/>
        <v>-1095683.1304701222</v>
      </c>
    </row>
    <row r="15" spans="1:28" x14ac:dyDescent="0.2">
      <c r="A15" s="40">
        <v>2003</v>
      </c>
      <c r="B15" s="26" t="s">
        <v>24</v>
      </c>
      <c r="C15" s="12">
        <f>Data!B7</f>
        <v>-387133.08881151525</v>
      </c>
      <c r="D15" s="13">
        <f>Data!C7</f>
        <v>-238738.82799120492</v>
      </c>
      <c r="E15" s="12">
        <f>Data!D7</f>
        <v>-377441.21916975314</v>
      </c>
      <c r="F15" s="13">
        <f>Data!E7</f>
        <v>-221136.93324279887</v>
      </c>
      <c r="G15" s="12">
        <f>Data!F7</f>
        <v>-390348.38122043794</v>
      </c>
      <c r="H15" s="13">
        <f>Data!G7</f>
        <v>-238982.85167614918</v>
      </c>
      <c r="I15" s="12">
        <f>Data!H7</f>
        <v>-323829.01578324119</v>
      </c>
      <c r="J15" s="13">
        <f>Data!I7</f>
        <v>-175789.11301831421</v>
      </c>
      <c r="K15" s="12">
        <f>Data!J7</f>
        <v>-330514.14328291203</v>
      </c>
      <c r="L15" s="13">
        <f>Data!K7</f>
        <v>-199523.4983671298</v>
      </c>
      <c r="M15" s="12">
        <f>Data!L7</f>
        <v>-335046.00127403624</v>
      </c>
      <c r="N15" s="13">
        <f>Data!M7</f>
        <v>-200123.98617312007</v>
      </c>
      <c r="O15" s="12">
        <f>Data!N7</f>
        <v>-346012.36548318266</v>
      </c>
      <c r="P15" s="13">
        <f>Data!O7</f>
        <v>-204971.07023960992</v>
      </c>
      <c r="Q15" s="12">
        <f>Data!P7</f>
        <v>-331865.4508316787</v>
      </c>
      <c r="R15" s="13">
        <f>Data!Q7</f>
        <v>-199035.32010437152</v>
      </c>
      <c r="S15" s="12">
        <f>Data!R7</f>
        <v>-312828.11282663723</v>
      </c>
      <c r="T15" s="13">
        <f>Data!S7</f>
        <v>-187113.37641621113</v>
      </c>
      <c r="U15" s="12">
        <f>Data!T7</f>
        <v>-305559.38577710022</v>
      </c>
      <c r="V15" s="13">
        <f>Data!U7</f>
        <v>-163270.59626182655</v>
      </c>
      <c r="W15" s="12">
        <f>Data!V7</f>
        <v>-250255.14938069254</v>
      </c>
      <c r="X15" s="13">
        <f>Data!W7</f>
        <v>-173035.33826640775</v>
      </c>
      <c r="Y15" s="12">
        <f>Data!X7</f>
        <v>-249724.37172647746</v>
      </c>
      <c r="Z15" s="13">
        <f>Data!Y7</f>
        <v>-151514.45071420263</v>
      </c>
      <c r="AA15" s="12">
        <f>Data!Z7</f>
        <v>-3940556.6855676644</v>
      </c>
      <c r="AB15" s="14">
        <f>Data!AA7</f>
        <v>-2353235.3624713467</v>
      </c>
    </row>
    <row r="16" spans="1:28" x14ac:dyDescent="0.2">
      <c r="A16" s="39"/>
      <c r="B16" s="26" t="s">
        <v>21</v>
      </c>
      <c r="C16" s="12">
        <f>Data!B25</f>
        <v>-23097.057173222114</v>
      </c>
      <c r="D16" s="13">
        <f>Data!C25</f>
        <v>-17466.849964560119</v>
      </c>
      <c r="E16" s="12">
        <f>Data!D25</f>
        <v>-21205.083686198574</v>
      </c>
      <c r="F16" s="13">
        <f>Data!E25</f>
        <v>-13734.157710267675</v>
      </c>
      <c r="G16" s="12">
        <f>Data!F25</f>
        <v>-24443.750757082653</v>
      </c>
      <c r="H16" s="13">
        <f>Data!G25</f>
        <v>-15316.105356909713</v>
      </c>
      <c r="I16" s="12">
        <f>Data!H25</f>
        <v>-24047.980157218677</v>
      </c>
      <c r="J16" s="13">
        <f>Data!I25</f>
        <v>-19231.363507950031</v>
      </c>
      <c r="K16" s="12">
        <f>Data!J25</f>
        <v>-21568.289635268724</v>
      </c>
      <c r="L16" s="13">
        <f>Data!K25</f>
        <v>-16825.988479150605</v>
      </c>
      <c r="M16" s="12">
        <f>Data!L25</f>
        <v>-56921.237085476634</v>
      </c>
      <c r="N16" s="13">
        <f>Data!M25</f>
        <v>-35212.011299042395</v>
      </c>
      <c r="O16" s="12">
        <f>Data!N25</f>
        <v>-45451.990007716027</v>
      </c>
      <c r="P16" s="13">
        <f>Data!O25</f>
        <v>-33231.38673212639</v>
      </c>
      <c r="Q16" s="12">
        <f>Data!P25</f>
        <v>-33775.604882734668</v>
      </c>
      <c r="R16" s="13">
        <f>Data!Q25</f>
        <v>-20901.558592814748</v>
      </c>
      <c r="S16" s="12">
        <f>Data!R25</f>
        <v>-28458.149635058384</v>
      </c>
      <c r="T16" s="13">
        <f>Data!S25</f>
        <v>-15637.872419762136</v>
      </c>
      <c r="U16" s="12">
        <f>Data!T25</f>
        <v>-17332.412905503148</v>
      </c>
      <c r="V16" s="13">
        <f>Data!U25</f>
        <v>-8800.9325028651438</v>
      </c>
      <c r="W16" s="12">
        <f>Data!V25</f>
        <v>-16507.378250081896</v>
      </c>
      <c r="X16" s="13">
        <f>Data!W25</f>
        <v>-9877.8019456179245</v>
      </c>
      <c r="Y16" s="12">
        <f>Data!X25</f>
        <v>-20087.291136149226</v>
      </c>
      <c r="Z16" s="13">
        <f>Data!Y25</f>
        <v>-12015.031688596584</v>
      </c>
      <c r="AA16" s="12">
        <f>Data!Z25</f>
        <v>-332896.22531171067</v>
      </c>
      <c r="AB16" s="14">
        <f>Data!AA25</f>
        <v>-218251.06019966348</v>
      </c>
    </row>
    <row r="17" spans="1:28" x14ac:dyDescent="0.2">
      <c r="A17" s="39"/>
      <c r="B17" s="26" t="s">
        <v>25</v>
      </c>
      <c r="C17" s="12">
        <f>Data!B43</f>
        <v>-12125.729414352001</v>
      </c>
      <c r="D17" s="13">
        <f>Data!C43</f>
        <v>-6950.1056215656863</v>
      </c>
      <c r="E17" s="12">
        <f>Data!D43</f>
        <v>-11829.412009796557</v>
      </c>
      <c r="F17" s="13">
        <f>Data!E43</f>
        <v>-6443.8649607467087</v>
      </c>
      <c r="G17" s="12">
        <f>Data!F43</f>
        <v>-12221.325641553147</v>
      </c>
      <c r="H17" s="13">
        <f>Data!G43</f>
        <v>-6958.0440249754956</v>
      </c>
      <c r="I17" s="12">
        <f>Data!H43</f>
        <v>-10085.003416750045</v>
      </c>
      <c r="J17" s="13">
        <f>Data!I43</f>
        <v>-5099.6015723684668</v>
      </c>
      <c r="K17" s="12">
        <f>Data!J43</f>
        <v>-10314.951866846939</v>
      </c>
      <c r="L17" s="13">
        <f>Data!K43</f>
        <v>-5810.4343315425685</v>
      </c>
      <c r="M17" s="12">
        <f>Data!L43</f>
        <v>-10453.525552799701</v>
      </c>
      <c r="N17" s="13">
        <f>Data!M43</f>
        <v>-5821.7508014165051</v>
      </c>
      <c r="O17" s="12">
        <f>Data!N43</f>
        <v>-10821.649952526117</v>
      </c>
      <c r="P17" s="13">
        <f>Data!O43</f>
        <v>-5976.6687385091718</v>
      </c>
      <c r="Q17" s="12">
        <f>Data!P43</f>
        <v>-10409.786247751697</v>
      </c>
      <c r="R17" s="13">
        <f>Data!Q43</f>
        <v>-5825.6519744041179</v>
      </c>
      <c r="S17" s="12">
        <f>Data!R43</f>
        <v>-9848.043898371554</v>
      </c>
      <c r="T17" s="13">
        <f>Data!S43</f>
        <v>-5481.6723673198339</v>
      </c>
      <c r="U17" s="12">
        <f>Data!T43</f>
        <v>-9563.8342729045035</v>
      </c>
      <c r="V17" s="13">
        <f>Data!U43</f>
        <v>-4753.9066345830779</v>
      </c>
      <c r="W17" s="12">
        <f>Data!V43</f>
        <v>-7848.289422913067</v>
      </c>
      <c r="X17" s="13">
        <f>Data!W43</f>
        <v>-5056.8986280611261</v>
      </c>
      <c r="Y17" s="12">
        <f>Data!X43</f>
        <v>-7861.1101650950513</v>
      </c>
      <c r="Z17" s="13">
        <f>Data!Y43</f>
        <v>-4439.1573041554475</v>
      </c>
      <c r="AA17" s="12">
        <f>Data!Z43</f>
        <v>-123382.6618616604</v>
      </c>
      <c r="AB17" s="14">
        <f>Data!AA43</f>
        <v>-68617.756959648206</v>
      </c>
    </row>
    <row r="18" spans="1:28" ht="13.5" thickBot="1" x14ac:dyDescent="0.25">
      <c r="A18" s="39"/>
      <c r="B18" s="26" t="s">
        <v>26</v>
      </c>
      <c r="C18" s="12">
        <f>Data!B61</f>
        <v>416697.19359785778</v>
      </c>
      <c r="D18" s="13">
        <f>Data!C61</f>
        <v>185109.69141843365</v>
      </c>
      <c r="E18" s="12">
        <f>Data!D61</f>
        <v>384284.79258984543</v>
      </c>
      <c r="F18" s="13">
        <f>Data!E61</f>
        <v>163374.41654046922</v>
      </c>
      <c r="G18" s="12">
        <f>Data!F61</f>
        <v>409172.55038975674</v>
      </c>
      <c r="H18" s="13">
        <f>Data!G61</f>
        <v>182512.14657807586</v>
      </c>
      <c r="I18" s="12">
        <f>Data!H61</f>
        <v>333727.52541950863</v>
      </c>
      <c r="J18" s="13">
        <f>Data!I61</f>
        <v>154559.4641262771</v>
      </c>
      <c r="K18" s="12">
        <f>Data!J61</f>
        <v>341011.03035919415</v>
      </c>
      <c r="L18" s="13">
        <f>Data!K61</f>
        <v>167718.66113698692</v>
      </c>
      <c r="M18" s="12">
        <f>Data!L61</f>
        <v>328254.77418929321</v>
      </c>
      <c r="N18" s="13">
        <f>Data!M61</f>
        <v>162818.06927054888</v>
      </c>
      <c r="O18" s="12">
        <f>Data!N61</f>
        <v>341835.24436440569</v>
      </c>
      <c r="P18" s="13">
        <f>Data!O61</f>
        <v>165546.39641895035</v>
      </c>
      <c r="Q18" s="12">
        <f>Data!P61</f>
        <v>337546.24115927098</v>
      </c>
      <c r="R18" s="13">
        <f>Data!Q61</f>
        <v>164750.16155849039</v>
      </c>
      <c r="S18" s="12">
        <f>Data!R61</f>
        <v>319337.95066536107</v>
      </c>
      <c r="T18" s="13">
        <f>Data!S61</f>
        <v>155788.47381725104</v>
      </c>
      <c r="U18" s="12">
        <f>Data!T61</f>
        <v>331857.62553465675</v>
      </c>
      <c r="V18" s="13">
        <f>Data!U61</f>
        <v>144427.18231907435</v>
      </c>
      <c r="W18" s="12">
        <f>Data!V61</f>
        <v>288974.87553042488</v>
      </c>
      <c r="X18" s="13">
        <f>Data!W61</f>
        <v>151187.4663529362</v>
      </c>
      <c r="Y18" s="12">
        <f>Data!X61</f>
        <v>306237.9483116208</v>
      </c>
      <c r="Z18" s="13">
        <f>Data!Y61</f>
        <v>141228.03513504277</v>
      </c>
      <c r="AA18" s="12">
        <f>Data!Z61</f>
        <v>4138937.7521111965</v>
      </c>
      <c r="AB18" s="14">
        <f>Data!AA61</f>
        <v>1939020.164672537</v>
      </c>
    </row>
    <row r="19" spans="1:28" ht="13.5" thickBot="1" x14ac:dyDescent="0.25">
      <c r="A19" s="39"/>
      <c r="B19" s="37" t="s">
        <v>27</v>
      </c>
      <c r="C19" s="22">
        <f>SUM(C15:C18)</f>
        <v>-5658.681801231578</v>
      </c>
      <c r="D19" s="23">
        <f t="shared" ref="D19:AB19" si="2">SUM(D15:D18)</f>
        <v>-78046.09215889711</v>
      </c>
      <c r="E19" s="22">
        <f t="shared" si="2"/>
        <v>-26190.92227590282</v>
      </c>
      <c r="F19" s="23">
        <f t="shared" si="2"/>
        <v>-77940.539373344043</v>
      </c>
      <c r="G19" s="22">
        <f t="shared" si="2"/>
        <v>-17840.907229317003</v>
      </c>
      <c r="H19" s="23">
        <f t="shared" si="2"/>
        <v>-78744.854479958536</v>
      </c>
      <c r="I19" s="22">
        <f t="shared" si="2"/>
        <v>-24234.473937701317</v>
      </c>
      <c r="J19" s="23">
        <f t="shared" si="2"/>
        <v>-45560.613972355612</v>
      </c>
      <c r="K19" s="22">
        <f t="shared" si="2"/>
        <v>-21386.354425833561</v>
      </c>
      <c r="L19" s="23">
        <f t="shared" si="2"/>
        <v>-54441.260040836059</v>
      </c>
      <c r="M19" s="22">
        <f t="shared" si="2"/>
        <v>-74165.98972301936</v>
      </c>
      <c r="N19" s="23">
        <f t="shared" si="2"/>
        <v>-78339.679003030091</v>
      </c>
      <c r="O19" s="22">
        <f t="shared" si="2"/>
        <v>-60450.76107901911</v>
      </c>
      <c r="P19" s="23">
        <f t="shared" si="2"/>
        <v>-78632.729291295138</v>
      </c>
      <c r="Q19" s="22">
        <f t="shared" si="2"/>
        <v>-38504.600802894041</v>
      </c>
      <c r="R19" s="23">
        <f t="shared" si="2"/>
        <v>-61012.369113099994</v>
      </c>
      <c r="S19" s="22">
        <f t="shared" si="2"/>
        <v>-31796.355694706086</v>
      </c>
      <c r="T19" s="23">
        <f t="shared" si="2"/>
        <v>-52444.447386042069</v>
      </c>
      <c r="U19" s="22">
        <f t="shared" si="2"/>
        <v>-598.00742085109232</v>
      </c>
      <c r="V19" s="23">
        <f t="shared" si="2"/>
        <v>-32398.253080200433</v>
      </c>
      <c r="W19" s="22">
        <f t="shared" si="2"/>
        <v>14364.058476737409</v>
      </c>
      <c r="X19" s="23">
        <f t="shared" si="2"/>
        <v>-36782.572487150581</v>
      </c>
      <c r="Y19" s="22">
        <f t="shared" si="2"/>
        <v>28565.175283899065</v>
      </c>
      <c r="Z19" s="23">
        <f t="shared" si="2"/>
        <v>-26740.604571911885</v>
      </c>
      <c r="AA19" s="22">
        <f t="shared" si="2"/>
        <v>-257897.82062983885</v>
      </c>
      <c r="AB19" s="24">
        <f t="shared" si="2"/>
        <v>-701084.01495812158</v>
      </c>
    </row>
    <row r="20" spans="1:28" x14ac:dyDescent="0.2">
      <c r="A20" s="40" t="s">
        <v>28</v>
      </c>
      <c r="B20" s="26" t="s">
        <v>24</v>
      </c>
      <c r="C20" s="12">
        <f>SUM(Data!B8:B16)</f>
        <v>-592276.73032382596</v>
      </c>
      <c r="D20" s="13">
        <f>SUM(Data!C8:C16)</f>
        <v>-377806.33446696831</v>
      </c>
      <c r="E20" s="12">
        <f>SUM(Data!D8:D16)</f>
        <v>-566695.12336806254</v>
      </c>
      <c r="F20" s="13">
        <f>SUM(Data!E8:E16)</f>
        <v>-340801.1096431067</v>
      </c>
      <c r="G20" s="12">
        <f>SUM(Data!F8:F16)</f>
        <v>-605363.22420814517</v>
      </c>
      <c r="H20" s="13">
        <f>SUM(Data!G8:G16)</f>
        <v>-332334.95595450595</v>
      </c>
      <c r="I20" s="12">
        <f>SUM(Data!H8:H16)</f>
        <v>-523507.33402800601</v>
      </c>
      <c r="J20" s="13">
        <f>SUM(Data!I8:I16)</f>
        <v>-288640.44689925807</v>
      </c>
      <c r="K20" s="12">
        <f>SUM(Data!J8:J16)</f>
        <v>-510692.85939139844</v>
      </c>
      <c r="L20" s="13">
        <f>SUM(Data!K8:K16)</f>
        <v>-326341.73367568094</v>
      </c>
      <c r="M20" s="12">
        <f>SUM(Data!L8:L16)</f>
        <v>-549107.69226305175</v>
      </c>
      <c r="N20" s="13">
        <f>SUM(Data!M8:M16)</f>
        <v>-298082.79848188942</v>
      </c>
      <c r="O20" s="12">
        <f>SUM(Data!N8:N16)</f>
        <v>-516855.3133094295</v>
      </c>
      <c r="P20" s="13">
        <f>SUM(Data!O8:O16)</f>
        <v>-320129.063283052</v>
      </c>
      <c r="Q20" s="12">
        <f>SUM(Data!P8:P16)</f>
        <v>-465307.51143714797</v>
      </c>
      <c r="R20" s="13">
        <f>SUM(Data!Q8:Q16)</f>
        <v>-274256.64710585092</v>
      </c>
      <c r="S20" s="12">
        <f>SUM(Data!R8:R16)</f>
        <v>-422617.71586268448</v>
      </c>
      <c r="T20" s="13">
        <f>SUM(Data!S8:S16)</f>
        <v>-264694.85347960005</v>
      </c>
      <c r="U20" s="12">
        <f>SUM(Data!T8:T16)</f>
        <v>-399299.53360809531</v>
      </c>
      <c r="V20" s="13">
        <f>SUM(Data!U8:U16)</f>
        <v>-240832.02996456192</v>
      </c>
      <c r="W20" s="12">
        <f>SUM(Data!V8:V16)</f>
        <v>-355502.71864779742</v>
      </c>
      <c r="X20" s="13">
        <f>SUM(Data!W8:W16)</f>
        <v>-225635.31623708832</v>
      </c>
      <c r="Y20" s="12">
        <f>SUM(Data!X8:X16)</f>
        <v>-344229.40692749544</v>
      </c>
      <c r="Z20" s="13">
        <f>SUM(Data!Y8:Y16)</f>
        <v>-215189.85675192921</v>
      </c>
      <c r="AA20" s="12">
        <f>SUM(Data!Z8:Z15)</f>
        <v>-5851455.1633751383</v>
      </c>
      <c r="AB20" s="14">
        <f>SUM(Data!AA8:AA15)</f>
        <v>-3504745.1459434922</v>
      </c>
    </row>
    <row r="21" spans="1:28" x14ac:dyDescent="0.2">
      <c r="A21" s="39"/>
      <c r="B21" s="26" t="s">
        <v>21</v>
      </c>
      <c r="C21" s="12">
        <f>SUM(Data!B26:B34)</f>
        <v>-30705.175601082014</v>
      </c>
      <c r="D21" s="13">
        <f>SUM(Data!C26:C34)</f>
        <v>-23903.01691329202</v>
      </c>
      <c r="E21" s="12">
        <f>SUM(Data!D26:D34)</f>
        <v>-27855.87479385324</v>
      </c>
      <c r="F21" s="13">
        <f>SUM(Data!E26:E34)</f>
        <v>-18143.662641416347</v>
      </c>
      <c r="G21" s="12">
        <f>SUM(Data!F26:F34)</f>
        <v>-33350.106754732704</v>
      </c>
      <c r="H21" s="13">
        <f>SUM(Data!G26:G34)</f>
        <v>-17890.604002253916</v>
      </c>
      <c r="I21" s="12">
        <f>SUM(Data!H26:H34)</f>
        <v>-34241.501173124096</v>
      </c>
      <c r="J21" s="13">
        <f>SUM(Data!I26:I34)</f>
        <v>-26453.865622478865</v>
      </c>
      <c r="K21" s="12">
        <f>SUM(Data!J26:J34)</f>
        <v>-30474.920740201647</v>
      </c>
      <c r="L21" s="13">
        <f>SUM(Data!K26:K34)</f>
        <v>-22712.616321351783</v>
      </c>
      <c r="M21" s="12">
        <f>SUM(Data!L26:L34)</f>
        <v>-84908.090343144795</v>
      </c>
      <c r="N21" s="13">
        <f>SUM(Data!M26:M34)</f>
        <v>-43493.240801699139</v>
      </c>
      <c r="O21" s="12">
        <f>SUM(Data!N26:N34)</f>
        <v>-61013.441962117256</v>
      </c>
      <c r="P21" s="13">
        <f>SUM(Data!O26:O34)</f>
        <v>-43604.858095578318</v>
      </c>
      <c r="Q21" s="12">
        <f>SUM(Data!P26:P34)</f>
        <v>-44772.94605538511</v>
      </c>
      <c r="R21" s="13">
        <f>SUM(Data!Q26:Q34)</f>
        <v>-23861.850934167203</v>
      </c>
      <c r="S21" s="12">
        <f>SUM(Data!R26:R34)</f>
        <v>-36059.181465031375</v>
      </c>
      <c r="T21" s="13">
        <f>SUM(Data!S26:S34)</f>
        <v>-20335.897315897997</v>
      </c>
      <c r="U21" s="12">
        <f>SUM(Data!T26:T34)</f>
        <v>-20251.515638485049</v>
      </c>
      <c r="V21" s="13">
        <f>SUM(Data!U26:U34)</f>
        <v>-11657.750799681851</v>
      </c>
      <c r="W21" s="12">
        <f>SUM(Data!V26:V34)</f>
        <v>-20583.922079537493</v>
      </c>
      <c r="X21" s="13">
        <f>SUM(Data!W26:W34)</f>
        <v>-11257.376538236262</v>
      </c>
      <c r="Y21" s="12">
        <f>SUM(Data!X26:X34)</f>
        <v>-24427.643428264037</v>
      </c>
      <c r="Z21" s="13">
        <f>SUM(Data!Y26:Y34)</f>
        <v>-15161.038605877033</v>
      </c>
      <c r="AA21" s="12">
        <f>SUM(Data!Z26:Z34)</f>
        <v>-448644.32003495877</v>
      </c>
      <c r="AB21" s="14">
        <f>SUM(Data!AA26:AA34)</f>
        <v>-278475.77859193075</v>
      </c>
    </row>
    <row r="22" spans="1:28" x14ac:dyDescent="0.2">
      <c r="A22" s="39"/>
      <c r="B22" s="26" t="s">
        <v>25</v>
      </c>
      <c r="C22" s="12">
        <f>SUM(Data!B44:B52)</f>
        <v>-15958.811995049227</v>
      </c>
      <c r="D22" s="13">
        <f>SUM(Data!C44:C52)</f>
        <v>-9388.5978397858034</v>
      </c>
      <c r="E22" s="12">
        <f>SUM(Data!D44:D52)</f>
        <v>-15161.469801934945</v>
      </c>
      <c r="F22" s="13">
        <f>SUM(Data!E44:E52)</f>
        <v>-8424.8367873296829</v>
      </c>
      <c r="G22" s="12">
        <f>SUM(Data!F44:F52)</f>
        <v>-16174.143267862557</v>
      </c>
      <c r="H22" s="13">
        <f>SUM(Data!G44:G52)</f>
        <v>-8132.8221239191735</v>
      </c>
      <c r="I22" s="12">
        <f>SUM(Data!H44:H52)</f>
        <v>-14193.774475940052</v>
      </c>
      <c r="J22" s="13">
        <f>SUM(Data!I44:I52)</f>
        <v>-7129.7937265373375</v>
      </c>
      <c r="K22" s="12">
        <f>SUM(Data!J44:J52)</f>
        <v>-13743.227159811559</v>
      </c>
      <c r="L22" s="13">
        <f>SUM(Data!K44:K52)</f>
        <v>-8091.0404766170068</v>
      </c>
      <c r="M22" s="12">
        <f>SUM(Data!L44:L52)</f>
        <v>-14787.557726830015</v>
      </c>
      <c r="N22" s="13">
        <f>SUM(Data!M44:M52)</f>
        <v>-7312.6157221288422</v>
      </c>
      <c r="O22" s="12">
        <f>SUM(Data!N44:N52)</f>
        <v>-13783.069494671285</v>
      </c>
      <c r="P22" s="13">
        <f>SUM(Data!O44:O52)</f>
        <v>-7813.1510947597326</v>
      </c>
      <c r="Q22" s="12">
        <f>SUM(Data!P44:P52)</f>
        <v>-12450.340893972132</v>
      </c>
      <c r="R22" s="13">
        <f>SUM(Data!Q44:Q52)</f>
        <v>-6820.0920520734981</v>
      </c>
      <c r="S22" s="12">
        <f>SUM(Data!R44:R52)</f>
        <v>-11387.52031788097</v>
      </c>
      <c r="T22" s="13">
        <f>SUM(Data!S44:S52)</f>
        <v>-6587.3045354114329</v>
      </c>
      <c r="U22" s="12">
        <f>SUM(Data!T44:T52)</f>
        <v>-10702.908410401817</v>
      </c>
      <c r="V22" s="13">
        <f>SUM(Data!U44:U52)</f>
        <v>-6026.0195807905184</v>
      </c>
      <c r="W22" s="12">
        <f>SUM(Data!V44:V52)</f>
        <v>-9548.2974779781543</v>
      </c>
      <c r="X22" s="13">
        <f>SUM(Data!W44:W52)</f>
        <v>-5609.1488409732819</v>
      </c>
      <c r="Y22" s="12">
        <f>SUM(Data!X44:X52)</f>
        <v>-9311.4057065659326</v>
      </c>
      <c r="Z22" s="13">
        <f>SUM(Data!Y44:Y52)</f>
        <v>-5355.7429055695156</v>
      </c>
      <c r="AA22" s="12">
        <f>SUM(Data!Z44:Z52)</f>
        <v>-157202.52672889864</v>
      </c>
      <c r="AB22" s="14">
        <f>SUM(Data!AA44:AA52)</f>
        <v>-86691.165685895845</v>
      </c>
    </row>
    <row r="23" spans="1:28" ht="13.5" thickBot="1" x14ac:dyDescent="0.25">
      <c r="A23" s="39"/>
      <c r="B23" s="26" t="s">
        <v>26</v>
      </c>
      <c r="C23" s="12">
        <f>SUM(Data!B62:B70)</f>
        <v>619495.86081525357</v>
      </c>
      <c r="D23" s="13">
        <f>SUM(Data!C62:C70)</f>
        <v>334764.57541335135</v>
      </c>
      <c r="E23" s="12">
        <f>SUM(Data!D62:D70)</f>
        <v>588085.46116268123</v>
      </c>
      <c r="F23" s="13">
        <f>SUM(Data!E62:E70)</f>
        <v>286069.91313853482</v>
      </c>
      <c r="G23" s="12">
        <f>SUM(Data!F62:F70)</f>
        <v>659846.91155859758</v>
      </c>
      <c r="H23" s="13">
        <f>SUM(Data!G62:G70)</f>
        <v>299825.48312590038</v>
      </c>
      <c r="I23" s="12">
        <f>SUM(Data!H62:H70)</f>
        <v>585618.89227562153</v>
      </c>
      <c r="J23" s="13">
        <f>SUM(Data!I62:I70)</f>
        <v>271593.02008867887</v>
      </c>
      <c r="K23" s="12">
        <f>SUM(Data!J62:J70)</f>
        <v>580021.78644108563</v>
      </c>
      <c r="L23" s="13">
        <f>SUM(Data!K62:K70)</f>
        <v>295378.3624507332</v>
      </c>
      <c r="M23" s="12">
        <f>SUM(Data!L62:L70)</f>
        <v>588010.69782474649</v>
      </c>
      <c r="N23" s="13">
        <f>SUM(Data!M62:M70)</f>
        <v>266144.22596988676</v>
      </c>
      <c r="O23" s="12">
        <f>SUM(Data!N62:N70)</f>
        <v>570908.88586795679</v>
      </c>
      <c r="P23" s="13">
        <f>SUM(Data!O62:O70)</f>
        <v>293980.14229043724</v>
      </c>
      <c r="Q23" s="12">
        <f>SUM(Data!P62:P70)</f>
        <v>565336.47645854042</v>
      </c>
      <c r="R23" s="13">
        <f>SUM(Data!Q62:Q70)</f>
        <v>263000.37631924904</v>
      </c>
      <c r="S23" s="12">
        <f>SUM(Data!R62:R70)</f>
        <v>532800.58950425184</v>
      </c>
      <c r="T23" s="13">
        <f>SUM(Data!S62:S70)</f>
        <v>261844.62044773559</v>
      </c>
      <c r="U23" s="12">
        <f>SUM(Data!T62:T70)</f>
        <v>530340.21089716477</v>
      </c>
      <c r="V23" s="13">
        <f>SUM(Data!U62:U70)</f>
        <v>240063.7817230853</v>
      </c>
      <c r="W23" s="12">
        <f>SUM(Data!V62:V70)</f>
        <v>504227.21700572869</v>
      </c>
      <c r="X23" s="13">
        <f>SUM(Data!W62:W70)</f>
        <v>236868.23329805839</v>
      </c>
      <c r="Y23" s="12">
        <f>SUM(Data!X62:X70)</f>
        <v>508735.75825211464</v>
      </c>
      <c r="Z23" s="13">
        <f>SUM(Data!Y62:Y70)</f>
        <v>244204.15450607458</v>
      </c>
      <c r="AA23" s="12">
        <f>SUM(Data!Z62:Z70)</f>
        <v>6833428.7480637431</v>
      </c>
      <c r="AB23" s="14">
        <f>SUM(Data!AA62:AA70)</f>
        <v>3293736.8887717254</v>
      </c>
    </row>
    <row r="24" spans="1:28" ht="13.5" thickBot="1" x14ac:dyDescent="0.25">
      <c r="A24" s="39"/>
      <c r="B24" s="37" t="s">
        <v>27</v>
      </c>
      <c r="C24" s="22">
        <f>SUM(C20:C23)</f>
        <v>-19444.857104703668</v>
      </c>
      <c r="D24" s="23">
        <f t="shared" ref="D24:AB24" si="3">SUM(D20:D23)</f>
        <v>-76333.373806694755</v>
      </c>
      <c r="E24" s="22">
        <f t="shared" si="3"/>
        <v>-21627.006801169482</v>
      </c>
      <c r="F24" s="23">
        <f t="shared" si="3"/>
        <v>-81299.69593331794</v>
      </c>
      <c r="G24" s="22">
        <f t="shared" si="3"/>
        <v>4959.4373278571293</v>
      </c>
      <c r="H24" s="23">
        <f t="shared" si="3"/>
        <v>-58532.898954778619</v>
      </c>
      <c r="I24" s="22">
        <f t="shared" si="3"/>
        <v>13676.282598551363</v>
      </c>
      <c r="J24" s="23">
        <f t="shared" si="3"/>
        <v>-50631.086159595405</v>
      </c>
      <c r="K24" s="22">
        <f t="shared" si="3"/>
        <v>25110.779149673996</v>
      </c>
      <c r="L24" s="23">
        <f t="shared" si="3"/>
        <v>-61767.028022916522</v>
      </c>
      <c r="M24" s="22">
        <f t="shared" si="3"/>
        <v>-60792.642508280114</v>
      </c>
      <c r="N24" s="23">
        <f t="shared" si="3"/>
        <v>-82744.429035830603</v>
      </c>
      <c r="O24" s="22">
        <f t="shared" si="3"/>
        <v>-20742.938898261287</v>
      </c>
      <c r="P24" s="23">
        <f t="shared" si="3"/>
        <v>-77566.930182952841</v>
      </c>
      <c r="Q24" s="22">
        <f t="shared" si="3"/>
        <v>42805.678072035196</v>
      </c>
      <c r="R24" s="23">
        <f t="shared" si="3"/>
        <v>-41938.213772842602</v>
      </c>
      <c r="S24" s="22">
        <f t="shared" si="3"/>
        <v>62736.171858654998</v>
      </c>
      <c r="T24" s="23">
        <f t="shared" si="3"/>
        <v>-29773.434883173846</v>
      </c>
      <c r="U24" s="22">
        <f t="shared" si="3"/>
        <v>100086.25324018259</v>
      </c>
      <c r="V24" s="23">
        <f t="shared" si="3"/>
        <v>-18452.018621948984</v>
      </c>
      <c r="W24" s="22">
        <f t="shared" si="3"/>
        <v>118592.27880041563</v>
      </c>
      <c r="X24" s="23">
        <f t="shared" si="3"/>
        <v>-5633.6083182394505</v>
      </c>
      <c r="Y24" s="22">
        <f t="shared" si="3"/>
        <v>130767.30218978925</v>
      </c>
      <c r="Z24" s="23">
        <f t="shared" si="3"/>
        <v>8497.5162426988245</v>
      </c>
      <c r="AA24" s="22">
        <f t="shared" si="3"/>
        <v>376126.7379247481</v>
      </c>
      <c r="AB24" s="24">
        <f t="shared" si="3"/>
        <v>-576175.20144959353</v>
      </c>
    </row>
    <row r="25" spans="1:28" x14ac:dyDescent="0.2">
      <c r="A25" s="40" t="s">
        <v>27</v>
      </c>
      <c r="B25" s="26" t="s">
        <v>24</v>
      </c>
      <c r="C25" s="12">
        <f>SUM(C5,C10,C15,C20)</f>
        <v>-1535178.0026546628</v>
      </c>
      <c r="D25" s="13">
        <f t="shared" ref="D25:AB25" si="4">SUM(D5,D10,D15,D20)</f>
        <v>-956661.19351757038</v>
      </c>
      <c r="E25" s="12">
        <f t="shared" si="4"/>
        <v>-1480028.6099428604</v>
      </c>
      <c r="F25" s="13">
        <f t="shared" si="4"/>
        <v>-872745.92658368091</v>
      </c>
      <c r="G25" s="12">
        <f t="shared" si="4"/>
        <v>-1562606.6189998179</v>
      </c>
      <c r="H25" s="13">
        <f t="shared" si="4"/>
        <v>-917046.8092553044</v>
      </c>
      <c r="I25" s="12">
        <f t="shared" si="4"/>
        <v>-1302787.1113549185</v>
      </c>
      <c r="J25" s="13">
        <f t="shared" si="4"/>
        <v>-712194.23926433851</v>
      </c>
      <c r="K25" s="12">
        <f t="shared" si="4"/>
        <v>-1311300.3619661601</v>
      </c>
      <c r="L25" s="13">
        <f t="shared" si="4"/>
        <v>-803506.26694080967</v>
      </c>
      <c r="M25" s="12">
        <f t="shared" si="4"/>
        <v>-1345994.8530293899</v>
      </c>
      <c r="N25" s="13">
        <f t="shared" si="4"/>
        <v>-778335.09913839167</v>
      </c>
      <c r="O25" s="12">
        <f t="shared" si="4"/>
        <v>-1330754.0788289877</v>
      </c>
      <c r="P25" s="13">
        <f t="shared" si="4"/>
        <v>-804172.10813825694</v>
      </c>
      <c r="Q25" s="12">
        <f t="shared" si="4"/>
        <v>-1282589.4191023349</v>
      </c>
      <c r="R25" s="13">
        <f t="shared" si="4"/>
        <v>-736831.63814010145</v>
      </c>
      <c r="S25" s="12">
        <f t="shared" si="4"/>
        <v>-1164428.1610784619</v>
      </c>
      <c r="T25" s="13">
        <f t="shared" si="4"/>
        <v>-734523.21733791125</v>
      </c>
      <c r="U25" s="12">
        <f t="shared" si="4"/>
        <v>-1160566.537772384</v>
      </c>
      <c r="V25" s="13">
        <f t="shared" si="4"/>
        <v>-647784.30665274535</v>
      </c>
      <c r="W25" s="12">
        <f t="shared" si="4"/>
        <v>-992145.55938812438</v>
      </c>
      <c r="X25" s="13">
        <f t="shared" si="4"/>
        <v>-641839.673704013</v>
      </c>
      <c r="Y25" s="12">
        <f t="shared" si="4"/>
        <v>-1477551.0209436708</v>
      </c>
      <c r="Z25" s="13">
        <f t="shared" si="4"/>
        <v>-970630.46110588242</v>
      </c>
      <c r="AA25" s="12">
        <f t="shared" si="4"/>
        <v>-15945930.33506177</v>
      </c>
      <c r="AB25" s="14">
        <f t="shared" si="4"/>
        <v>-9576270.9397790059</v>
      </c>
    </row>
    <row r="26" spans="1:28" x14ac:dyDescent="0.2">
      <c r="A26" s="39"/>
      <c r="B26" s="26" t="s">
        <v>21</v>
      </c>
      <c r="C26" s="12">
        <f>SUM(C6,C11,C16,C21)</f>
        <v>-86703.124008081941</v>
      </c>
      <c r="D26" s="13">
        <f t="shared" ref="D26:AB26" si="5">SUM(D6,D11,D16,D21)</f>
        <v>-66104.897188081915</v>
      </c>
      <c r="E26" s="12">
        <f t="shared" si="5"/>
        <v>-78980.86080393169</v>
      </c>
      <c r="F26" s="13">
        <f t="shared" si="5"/>
        <v>-51068.39416125085</v>
      </c>
      <c r="G26" s="12">
        <f t="shared" si="5"/>
        <v>-93162.204769665695</v>
      </c>
      <c r="H26" s="13">
        <f t="shared" si="5"/>
        <v>-55255.798808272026</v>
      </c>
      <c r="I26" s="12">
        <f t="shared" si="5"/>
        <v>-91998.72363320124</v>
      </c>
      <c r="J26" s="13">
        <f t="shared" si="5"/>
        <v>-72652.858112945774</v>
      </c>
      <c r="K26" s="12">
        <f t="shared" si="5"/>
        <v>-82771.158088131982</v>
      </c>
      <c r="L26" s="13">
        <f t="shared" si="5"/>
        <v>-62776.107646122764</v>
      </c>
      <c r="M26" s="12">
        <f t="shared" si="5"/>
        <v>-220419.23611395329</v>
      </c>
      <c r="N26" s="13">
        <f t="shared" si="5"/>
        <v>-127821.17496398385</v>
      </c>
      <c r="O26" s="12">
        <f t="shared" si="5"/>
        <v>-167906.35095969102</v>
      </c>
      <c r="P26" s="13">
        <f t="shared" si="5"/>
        <v>-122085.78162014473</v>
      </c>
      <c r="Q26" s="12">
        <f t="shared" si="5"/>
        <v>-127847.17312097074</v>
      </c>
      <c r="R26" s="13">
        <f t="shared" si="5"/>
        <v>-72298.470669804767</v>
      </c>
      <c r="S26" s="12">
        <f t="shared" si="5"/>
        <v>-103556.41751385486</v>
      </c>
      <c r="T26" s="13">
        <f t="shared" si="5"/>
        <v>-59627.811242009862</v>
      </c>
      <c r="U26" s="12">
        <f t="shared" si="5"/>
        <v>-63371.336416919155</v>
      </c>
      <c r="V26" s="13">
        <f t="shared" si="5"/>
        <v>-33569.834935215513</v>
      </c>
      <c r="W26" s="12">
        <f t="shared" si="5"/>
        <v>-62584.078467120118</v>
      </c>
      <c r="X26" s="13">
        <f t="shared" si="5"/>
        <v>-35001.961693482626</v>
      </c>
      <c r="Y26" s="12">
        <f t="shared" si="5"/>
        <v>-115007.44613215636</v>
      </c>
      <c r="Z26" s="13">
        <f t="shared" si="5"/>
        <v>-74731.886068324631</v>
      </c>
      <c r="AA26" s="12">
        <f t="shared" si="5"/>
        <v>-1294308.1100276778</v>
      </c>
      <c r="AB26" s="14">
        <f t="shared" si="5"/>
        <v>-832994.97710963932</v>
      </c>
    </row>
    <row r="27" spans="1:28" x14ac:dyDescent="0.2">
      <c r="A27" s="39"/>
      <c r="B27" s="26" t="s">
        <v>25</v>
      </c>
      <c r="C27" s="12">
        <f>SUM(C7,C12,C17,C22)</f>
        <v>-45340.966119512814</v>
      </c>
      <c r="D27" s="13">
        <f t="shared" ref="D27:AB27" si="6">SUM(D7,D12,D17,D22)</f>
        <v>-26178.822655889395</v>
      </c>
      <c r="E27" s="12">
        <f t="shared" si="6"/>
        <v>-43656.604211442362</v>
      </c>
      <c r="F27" s="13">
        <f t="shared" si="6"/>
        <v>-23873.313316316468</v>
      </c>
      <c r="G27" s="12">
        <f t="shared" si="6"/>
        <v>-46008.106631958013</v>
      </c>
      <c r="H27" s="13">
        <f t="shared" si="6"/>
        <v>-25108.005627535142</v>
      </c>
      <c r="I27" s="12">
        <f t="shared" si="6"/>
        <v>-38403.927152452758</v>
      </c>
      <c r="J27" s="13">
        <f t="shared" si="6"/>
        <v>-19389.706487843654</v>
      </c>
      <c r="K27" s="12">
        <f t="shared" si="6"/>
        <v>-38683.943944576182</v>
      </c>
      <c r="L27" s="13">
        <f t="shared" si="6"/>
        <v>-21955.895675024025</v>
      </c>
      <c r="M27" s="12">
        <f t="shared" si="6"/>
        <v>-39601.553280242828</v>
      </c>
      <c r="N27" s="13">
        <f t="shared" si="6"/>
        <v>-21266.823198870949</v>
      </c>
      <c r="O27" s="12">
        <f t="shared" si="6"/>
        <v>-39277.177699569329</v>
      </c>
      <c r="P27" s="13">
        <f t="shared" si="6"/>
        <v>-21928.024182955131</v>
      </c>
      <c r="Q27" s="12">
        <f t="shared" si="6"/>
        <v>-38061.685454656195</v>
      </c>
      <c r="R27" s="13">
        <f t="shared" si="6"/>
        <v>-20328.734853253904</v>
      </c>
      <c r="S27" s="12">
        <f t="shared" si="6"/>
        <v>-34646.444505373031</v>
      </c>
      <c r="T27" s="13">
        <f t="shared" si="6"/>
        <v>-20296.206507330066</v>
      </c>
      <c r="U27" s="12">
        <f t="shared" si="6"/>
        <v>-34484.725304269108</v>
      </c>
      <c r="V27" s="13">
        <f t="shared" si="6"/>
        <v>-17853.310581876834</v>
      </c>
      <c r="W27" s="12">
        <f t="shared" si="6"/>
        <v>-29531.102480503723</v>
      </c>
      <c r="X27" s="13">
        <f t="shared" si="6"/>
        <v>-17769.548237408941</v>
      </c>
      <c r="Y27" s="12">
        <f t="shared" si="6"/>
        <v>-44727.967564787483</v>
      </c>
      <c r="Z27" s="13">
        <f t="shared" si="6"/>
        <v>-27338.299585289526</v>
      </c>
      <c r="AA27" s="12">
        <f t="shared" si="6"/>
        <v>-472424.20434934378</v>
      </c>
      <c r="AB27" s="14">
        <f t="shared" si="6"/>
        <v>-263286.69090959406</v>
      </c>
    </row>
    <row r="28" spans="1:28" ht="13.5" thickBot="1" x14ac:dyDescent="0.25">
      <c r="A28" s="39"/>
      <c r="B28" s="26" t="s">
        <v>26</v>
      </c>
      <c r="C28" s="12">
        <f>SUM(C8,C13,C18,C23)</f>
        <v>1644032.7036148298</v>
      </c>
      <c r="D28" s="13">
        <f t="shared" ref="D28:AB28" si="7">SUM(D8,D13,D18,D23)</f>
        <v>794114.27048633434</v>
      </c>
      <c r="E28" s="12">
        <f t="shared" si="7"/>
        <v>1535275.881213573</v>
      </c>
      <c r="F28" s="13">
        <f t="shared" si="7"/>
        <v>692762.75937448698</v>
      </c>
      <c r="G28" s="12">
        <f t="shared" si="7"/>
        <v>1690176.8884983642</v>
      </c>
      <c r="H28" s="13">
        <f t="shared" si="7"/>
        <v>758003.84434457985</v>
      </c>
      <c r="I28" s="12">
        <f t="shared" si="7"/>
        <v>1328971.3437026693</v>
      </c>
      <c r="J28" s="13">
        <f t="shared" si="7"/>
        <v>623566.62317291391</v>
      </c>
      <c r="K28" s="12">
        <f t="shared" si="7"/>
        <v>1333602.170968316</v>
      </c>
      <c r="L28" s="13">
        <f t="shared" si="7"/>
        <v>678570.3186775255</v>
      </c>
      <c r="M28" s="12">
        <f t="shared" si="7"/>
        <v>1309959.3947008946</v>
      </c>
      <c r="N28" s="13">
        <f t="shared" si="7"/>
        <v>640544.32462642877</v>
      </c>
      <c r="O28" s="12">
        <f t="shared" si="7"/>
        <v>1415559.4625717064</v>
      </c>
      <c r="P28" s="13">
        <f t="shared" si="7"/>
        <v>680767.76619090699</v>
      </c>
      <c r="Q28" s="12">
        <f t="shared" si="7"/>
        <v>1415694.2653816945</v>
      </c>
      <c r="R28" s="13">
        <f t="shared" si="7"/>
        <v>632951.62946102768</v>
      </c>
      <c r="S28" s="12">
        <f t="shared" si="7"/>
        <v>1302467.8289975817</v>
      </c>
      <c r="T28" s="13">
        <f t="shared" si="7"/>
        <v>637023.17588253482</v>
      </c>
      <c r="U28" s="12">
        <f t="shared" si="7"/>
        <v>1317187.6590526013</v>
      </c>
      <c r="V28" s="13">
        <f t="shared" si="7"/>
        <v>588635.39155939594</v>
      </c>
      <c r="W28" s="12">
        <f t="shared" si="7"/>
        <v>1194757.998272036</v>
      </c>
      <c r="X28" s="13">
        <f t="shared" si="7"/>
        <v>584270.17257773923</v>
      </c>
      <c r="Y28" s="12">
        <f t="shared" si="7"/>
        <v>1736152.1176561951</v>
      </c>
      <c r="Z28" s="13">
        <f t="shared" si="7"/>
        <v>875740.78762697917</v>
      </c>
      <c r="AA28" s="12">
        <f t="shared" si="7"/>
        <v>17223837.714630462</v>
      </c>
      <c r="AB28" s="14">
        <f t="shared" si="7"/>
        <v>8186951.0639808532</v>
      </c>
    </row>
    <row r="29" spans="1:28" ht="13.5" thickBot="1" x14ac:dyDescent="0.25">
      <c r="A29" s="41"/>
      <c r="B29" s="37" t="s">
        <v>19</v>
      </c>
      <c r="C29" s="22">
        <f>SUM(C25:C28)</f>
        <v>-23189.389167427784</v>
      </c>
      <c r="D29" s="23">
        <f t="shared" ref="D29:AB29" si="8">SUM(D25:D28)</f>
        <v>-254830.64287520736</v>
      </c>
      <c r="E29" s="22">
        <f t="shared" si="8"/>
        <v>-67390.193744661519</v>
      </c>
      <c r="F29" s="23">
        <f t="shared" si="8"/>
        <v>-254924.87468676118</v>
      </c>
      <c r="G29" s="22">
        <f t="shared" si="8"/>
        <v>-11600.041903077159</v>
      </c>
      <c r="H29" s="23">
        <f t="shared" si="8"/>
        <v>-239406.76934653171</v>
      </c>
      <c r="I29" s="22">
        <f t="shared" si="8"/>
        <v>-104218.41843790328</v>
      </c>
      <c r="J29" s="23">
        <f t="shared" si="8"/>
        <v>-180670.18069221405</v>
      </c>
      <c r="K29" s="22">
        <f t="shared" si="8"/>
        <v>-99153.293030552333</v>
      </c>
      <c r="L29" s="23">
        <f t="shared" si="8"/>
        <v>-209667.95158443099</v>
      </c>
      <c r="M29" s="22">
        <f t="shared" si="8"/>
        <v>-296056.24772269139</v>
      </c>
      <c r="N29" s="23">
        <f t="shared" si="8"/>
        <v>-286878.77267481771</v>
      </c>
      <c r="O29" s="22">
        <f t="shared" si="8"/>
        <v>-122378.14491654164</v>
      </c>
      <c r="P29" s="23">
        <f t="shared" si="8"/>
        <v>-267418.14775044983</v>
      </c>
      <c r="Q29" s="22">
        <f t="shared" si="8"/>
        <v>-32804.012296267319</v>
      </c>
      <c r="R29" s="23">
        <f t="shared" si="8"/>
        <v>-196507.21420213243</v>
      </c>
      <c r="S29" s="22">
        <f t="shared" si="8"/>
        <v>-163.19410010799766</v>
      </c>
      <c r="T29" s="23">
        <f t="shared" si="8"/>
        <v>-177424.05920471635</v>
      </c>
      <c r="U29" s="22">
        <f t="shared" si="8"/>
        <v>58765.059559029061</v>
      </c>
      <c r="V29" s="23">
        <f t="shared" si="8"/>
        <v>-110572.06061044172</v>
      </c>
      <c r="W29" s="22">
        <f t="shared" si="8"/>
        <v>110497.25793628767</v>
      </c>
      <c r="X29" s="23">
        <f t="shared" si="8"/>
        <v>-110341.01105716533</v>
      </c>
      <c r="Y29" s="22">
        <f t="shared" si="8"/>
        <v>98865.683015580522</v>
      </c>
      <c r="Z29" s="23">
        <f t="shared" si="8"/>
        <v>-196959.85913251736</v>
      </c>
      <c r="AA29" s="22">
        <f t="shared" si="8"/>
        <v>-488824.93480832875</v>
      </c>
      <c r="AB29" s="24">
        <f t="shared" si="8"/>
        <v>-2485601.543817386</v>
      </c>
    </row>
    <row r="30" spans="1:28" x14ac:dyDescent="0.2">
      <c r="C30" s="25"/>
    </row>
    <row r="31" spans="1:28" ht="13.5" thickBot="1" x14ac:dyDescent="0.25"/>
    <row r="32" spans="1:28" ht="13.5" thickBot="1" x14ac:dyDescent="0.25">
      <c r="A32" s="26"/>
      <c r="B32" s="26"/>
      <c r="C32" s="34" t="s">
        <v>2</v>
      </c>
      <c r="D32" s="35"/>
      <c r="E32" s="36" t="s">
        <v>3</v>
      </c>
      <c r="F32" s="35"/>
      <c r="G32" s="36" t="s">
        <v>4</v>
      </c>
      <c r="H32" s="35"/>
      <c r="I32" s="36" t="s">
        <v>5</v>
      </c>
      <c r="J32" s="35"/>
      <c r="K32" s="36" t="s">
        <v>6</v>
      </c>
      <c r="L32" s="35"/>
      <c r="M32" s="36" t="s">
        <v>7</v>
      </c>
      <c r="N32" s="35"/>
      <c r="O32" s="36" t="s">
        <v>8</v>
      </c>
      <c r="P32" s="35"/>
      <c r="Q32" s="36" t="s">
        <v>9</v>
      </c>
      <c r="R32" s="35"/>
      <c r="S32" s="36" t="s">
        <v>10</v>
      </c>
      <c r="T32" s="35"/>
      <c r="U32" s="36" t="s">
        <v>11</v>
      </c>
      <c r="V32" s="35"/>
      <c r="W32" s="36" t="s">
        <v>12</v>
      </c>
      <c r="X32" s="35"/>
      <c r="Y32" s="36" t="s">
        <v>13</v>
      </c>
      <c r="Z32" s="35"/>
      <c r="AA32" s="30" t="s">
        <v>14</v>
      </c>
      <c r="AB32" s="31" t="s">
        <v>15</v>
      </c>
    </row>
    <row r="33" spans="1:28" ht="13.5" thickBot="1" x14ac:dyDescent="0.25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8" t="s">
        <v>17</v>
      </c>
      <c r="L33" s="27" t="s">
        <v>18</v>
      </c>
      <c r="M33" s="28" t="s">
        <v>17</v>
      </c>
      <c r="N33" s="27" t="s">
        <v>18</v>
      </c>
      <c r="O33" s="28" t="s">
        <v>17</v>
      </c>
      <c r="P33" s="27" t="s">
        <v>18</v>
      </c>
      <c r="Q33" s="28" t="s">
        <v>17</v>
      </c>
      <c r="R33" s="27" t="s">
        <v>18</v>
      </c>
      <c r="S33" s="28" t="s">
        <v>17</v>
      </c>
      <c r="T33" s="27" t="s">
        <v>18</v>
      </c>
      <c r="U33" s="28" t="s">
        <v>17</v>
      </c>
      <c r="V33" s="27" t="s">
        <v>18</v>
      </c>
      <c r="W33" s="28" t="s">
        <v>17</v>
      </c>
      <c r="X33" s="27" t="s">
        <v>18</v>
      </c>
      <c r="Y33" s="28" t="s">
        <v>17</v>
      </c>
      <c r="Z33" s="29" t="s">
        <v>18</v>
      </c>
      <c r="AA33" s="32"/>
      <c r="AB33" s="33"/>
    </row>
    <row r="34" spans="1:28" x14ac:dyDescent="0.2">
      <c r="A34" s="38">
        <v>2001</v>
      </c>
      <c r="B34" s="26" t="s">
        <v>30</v>
      </c>
      <c r="C34" s="12">
        <f>C5+C8</f>
        <v>0</v>
      </c>
      <c r="D34" s="20">
        <f t="shared" ref="D34:AB34" si="9">D5+D8</f>
        <v>0</v>
      </c>
      <c r="E34" s="12">
        <f t="shared" si="9"/>
        <v>0</v>
      </c>
      <c r="F34" s="20">
        <f t="shared" si="9"/>
        <v>0</v>
      </c>
      <c r="G34" s="12">
        <f t="shared" si="9"/>
        <v>0</v>
      </c>
      <c r="H34" s="20">
        <f t="shared" si="9"/>
        <v>0</v>
      </c>
      <c r="I34" s="12">
        <f t="shared" si="9"/>
        <v>0</v>
      </c>
      <c r="J34" s="20">
        <f t="shared" si="9"/>
        <v>0</v>
      </c>
      <c r="K34" s="12">
        <f t="shared" si="9"/>
        <v>0</v>
      </c>
      <c r="L34" s="20">
        <f t="shared" si="9"/>
        <v>0</v>
      </c>
      <c r="M34" s="12">
        <f t="shared" si="9"/>
        <v>0</v>
      </c>
      <c r="N34" s="20">
        <f t="shared" si="9"/>
        <v>0</v>
      </c>
      <c r="O34" s="12">
        <f t="shared" si="9"/>
        <v>0</v>
      </c>
      <c r="P34" s="20">
        <f t="shared" si="9"/>
        <v>0</v>
      </c>
      <c r="Q34" s="12">
        <f t="shared" si="9"/>
        <v>0</v>
      </c>
      <c r="R34" s="20">
        <f t="shared" si="9"/>
        <v>0</v>
      </c>
      <c r="S34" s="12">
        <f t="shared" si="9"/>
        <v>0</v>
      </c>
      <c r="T34" s="20">
        <f t="shared" si="9"/>
        <v>0</v>
      </c>
      <c r="U34" s="12">
        <f t="shared" si="9"/>
        <v>0</v>
      </c>
      <c r="V34" s="20">
        <f t="shared" si="9"/>
        <v>0</v>
      </c>
      <c r="W34" s="12">
        <f t="shared" si="9"/>
        <v>0</v>
      </c>
      <c r="X34" s="20">
        <f t="shared" si="9"/>
        <v>0</v>
      </c>
      <c r="Y34" s="12">
        <f t="shared" si="9"/>
        <v>2812.7750966658932</v>
      </c>
      <c r="Z34" s="20">
        <f t="shared" si="9"/>
        <v>-74055.331400274357</v>
      </c>
      <c r="AA34" s="12">
        <f t="shared" si="9"/>
        <v>2812.7750966658932</v>
      </c>
      <c r="AB34" s="14">
        <f t="shared" si="9"/>
        <v>-74055.331400274357</v>
      </c>
    </row>
    <row r="35" spans="1:28" ht="13.5" thickBot="1" x14ac:dyDescent="0.25">
      <c r="A35" s="39"/>
      <c r="B35" s="26" t="s">
        <v>31</v>
      </c>
      <c r="C35" s="12">
        <f>C6+C7</f>
        <v>0</v>
      </c>
      <c r="D35" s="20">
        <f t="shared" ref="D35:AB35" si="10">D6+D7</f>
        <v>0</v>
      </c>
      <c r="E35" s="12">
        <f t="shared" si="10"/>
        <v>0</v>
      </c>
      <c r="F35" s="20">
        <f t="shared" si="10"/>
        <v>0</v>
      </c>
      <c r="G35" s="12">
        <f t="shared" si="10"/>
        <v>0</v>
      </c>
      <c r="H35" s="20">
        <f t="shared" si="10"/>
        <v>0</v>
      </c>
      <c r="I35" s="12">
        <f t="shared" si="10"/>
        <v>0</v>
      </c>
      <c r="J35" s="20">
        <f t="shared" si="10"/>
        <v>0</v>
      </c>
      <c r="K35" s="12">
        <f t="shared" si="10"/>
        <v>0</v>
      </c>
      <c r="L35" s="20">
        <f t="shared" si="10"/>
        <v>0</v>
      </c>
      <c r="M35" s="12">
        <f t="shared" si="10"/>
        <v>0</v>
      </c>
      <c r="N35" s="20">
        <f t="shared" si="10"/>
        <v>0</v>
      </c>
      <c r="O35" s="12">
        <f t="shared" si="10"/>
        <v>0</v>
      </c>
      <c r="P35" s="20">
        <f t="shared" si="10"/>
        <v>0</v>
      </c>
      <c r="Q35" s="12">
        <f t="shared" si="10"/>
        <v>0</v>
      </c>
      <c r="R35" s="20">
        <f t="shared" si="10"/>
        <v>0</v>
      </c>
      <c r="S35" s="12">
        <f t="shared" si="10"/>
        <v>0</v>
      </c>
      <c r="T35" s="20">
        <f t="shared" si="10"/>
        <v>0</v>
      </c>
      <c r="U35" s="12">
        <f t="shared" si="10"/>
        <v>0</v>
      </c>
      <c r="V35" s="20">
        <f t="shared" si="10"/>
        <v>0</v>
      </c>
      <c r="W35" s="12">
        <f t="shared" si="10"/>
        <v>0</v>
      </c>
      <c r="X35" s="20">
        <f t="shared" si="10"/>
        <v>0</v>
      </c>
      <c r="Y35" s="12">
        <f t="shared" si="10"/>
        <v>-57732.092613199158</v>
      </c>
      <c r="Z35" s="20">
        <f t="shared" si="10"/>
        <v>-38603.865539273997</v>
      </c>
      <c r="AA35" s="12">
        <f t="shared" si="10"/>
        <v>-57732.092613199158</v>
      </c>
      <c r="AB35" s="14">
        <f t="shared" si="10"/>
        <v>-38603.865539273997</v>
      </c>
    </row>
    <row r="36" spans="1:28" ht="13.5" thickBot="1" x14ac:dyDescent="0.25">
      <c r="A36" s="39"/>
      <c r="B36" s="37"/>
      <c r="C36" s="22">
        <f>SUM(C34:C35)</f>
        <v>0</v>
      </c>
      <c r="D36" s="23">
        <f t="shared" ref="D36:AB36" si="11">SUM(D34:D35)</f>
        <v>0</v>
      </c>
      <c r="E36" s="22">
        <f t="shared" si="11"/>
        <v>0</v>
      </c>
      <c r="F36" s="23">
        <f t="shared" si="11"/>
        <v>0</v>
      </c>
      <c r="G36" s="22">
        <f t="shared" si="11"/>
        <v>0</v>
      </c>
      <c r="H36" s="23">
        <f t="shared" si="11"/>
        <v>0</v>
      </c>
      <c r="I36" s="22">
        <f t="shared" si="11"/>
        <v>0</v>
      </c>
      <c r="J36" s="23">
        <f t="shared" si="11"/>
        <v>0</v>
      </c>
      <c r="K36" s="22">
        <f t="shared" si="11"/>
        <v>0</v>
      </c>
      <c r="L36" s="23">
        <f t="shared" si="11"/>
        <v>0</v>
      </c>
      <c r="M36" s="22">
        <f t="shared" si="11"/>
        <v>0</v>
      </c>
      <c r="N36" s="23">
        <f t="shared" si="11"/>
        <v>0</v>
      </c>
      <c r="O36" s="22">
        <f t="shared" si="11"/>
        <v>0</v>
      </c>
      <c r="P36" s="23">
        <f t="shared" si="11"/>
        <v>0</v>
      </c>
      <c r="Q36" s="22">
        <f t="shared" si="11"/>
        <v>0</v>
      </c>
      <c r="R36" s="23">
        <f t="shared" si="11"/>
        <v>0</v>
      </c>
      <c r="S36" s="22">
        <f t="shared" si="11"/>
        <v>0</v>
      </c>
      <c r="T36" s="23">
        <f t="shared" si="11"/>
        <v>0</v>
      </c>
      <c r="U36" s="22">
        <f t="shared" si="11"/>
        <v>0</v>
      </c>
      <c r="V36" s="23">
        <f t="shared" si="11"/>
        <v>0</v>
      </c>
      <c r="W36" s="22">
        <f t="shared" si="11"/>
        <v>0</v>
      </c>
      <c r="X36" s="23">
        <f t="shared" si="11"/>
        <v>0</v>
      </c>
      <c r="Y36" s="22">
        <f t="shared" si="11"/>
        <v>-54919.317516533265</v>
      </c>
      <c r="Z36" s="23">
        <f t="shared" si="11"/>
        <v>-112659.19693954836</v>
      </c>
      <c r="AA36" s="22">
        <f t="shared" si="11"/>
        <v>-54919.317516533265</v>
      </c>
      <c r="AB36" s="24">
        <f t="shared" si="11"/>
        <v>-112659.19693954836</v>
      </c>
    </row>
    <row r="37" spans="1:28" x14ac:dyDescent="0.2">
      <c r="A37" s="40">
        <v>2002</v>
      </c>
      <c r="B37" s="26" t="s">
        <v>30</v>
      </c>
      <c r="C37" s="12">
        <f>C10+C13</f>
        <v>52071.465682396898</v>
      </c>
      <c r="D37" s="13">
        <f t="shared" ref="D37:AB37" si="12">D10+D13</f>
        <v>-65876.027404847904</v>
      </c>
      <c r="E37" s="12">
        <f t="shared" si="12"/>
        <v>27013.360056001693</v>
      </c>
      <c r="F37" s="13">
        <f t="shared" si="12"/>
        <v>-67489.454002292419</v>
      </c>
      <c r="G37" s="12">
        <f t="shared" si="12"/>
        <v>54262.412978775101</v>
      </c>
      <c r="H37" s="13">
        <f t="shared" si="12"/>
        <v>-70062.786984045699</v>
      </c>
      <c r="I37" s="12">
        <f t="shared" si="12"/>
        <v>-45825.835536132276</v>
      </c>
      <c r="J37" s="13">
        <f t="shared" si="12"/>
        <v>-50350.540388808178</v>
      </c>
      <c r="K37" s="12">
        <f t="shared" si="12"/>
        <v>-57524.005123813462</v>
      </c>
      <c r="L37" s="13">
        <f t="shared" si="12"/>
        <v>-62167.739808193524</v>
      </c>
      <c r="M37" s="12">
        <f t="shared" si="12"/>
        <v>-68147.236805447086</v>
      </c>
      <c r="N37" s="13">
        <f t="shared" si="12"/>
        <v>-68546.285097389045</v>
      </c>
      <c r="O37" s="12">
        <f t="shared" si="12"/>
        <v>34928.932302968344</v>
      </c>
      <c r="P37" s="13">
        <f t="shared" si="12"/>
        <v>-57830.747134075733</v>
      </c>
      <c r="Q37" s="12">
        <f t="shared" si="12"/>
        <v>27395.090930375154</v>
      </c>
      <c r="R37" s="13">
        <f t="shared" si="12"/>
        <v>-58338.579346590705</v>
      </c>
      <c r="S37" s="12">
        <f t="shared" si="12"/>
        <v>21346.956438828551</v>
      </c>
      <c r="T37" s="13">
        <f t="shared" si="12"/>
        <v>-63324.905824551795</v>
      </c>
      <c r="U37" s="12">
        <f t="shared" si="12"/>
        <v>-717.79576640867162</v>
      </c>
      <c r="V37" s="13">
        <f t="shared" si="12"/>
        <v>-39537.252909120551</v>
      </c>
      <c r="W37" s="12">
        <f t="shared" si="12"/>
        <v>15168.214376247837</v>
      </c>
      <c r="X37" s="13">
        <f t="shared" si="12"/>
        <v>-46954.546273772314</v>
      </c>
      <c r="Y37" s="12">
        <f t="shared" si="12"/>
        <v>34768.393706095871</v>
      </c>
      <c r="Z37" s="13">
        <f t="shared" si="12"/>
        <v>-39562.224253614317</v>
      </c>
      <c r="AA37" s="12">
        <f t="shared" si="12"/>
        <v>94739.953239887953</v>
      </c>
      <c r="AB37" s="14">
        <f t="shared" si="12"/>
        <v>-690041.08942730119</v>
      </c>
    </row>
    <row r="38" spans="1:28" ht="13.5" thickBot="1" x14ac:dyDescent="0.25">
      <c r="A38" s="39"/>
      <c r="B38" s="26" t="s">
        <v>31</v>
      </c>
      <c r="C38" s="12">
        <f>C11+C12</f>
        <v>-50157.3159438894</v>
      </c>
      <c r="D38" s="13">
        <f t="shared" ref="D38:AB38" si="13">D11+D12</f>
        <v>-34575.149504767687</v>
      </c>
      <c r="E38" s="12">
        <f t="shared" si="13"/>
        <v>-46585.624723590729</v>
      </c>
      <c r="F38" s="13">
        <f t="shared" si="13"/>
        <v>-28195.185377806898</v>
      </c>
      <c r="G38" s="12">
        <f t="shared" si="13"/>
        <v>-52980.984980392663</v>
      </c>
      <c r="H38" s="13">
        <f t="shared" si="13"/>
        <v>-32066.228927748871</v>
      </c>
      <c r="I38" s="12">
        <f t="shared" si="13"/>
        <v>-47834.391562621131</v>
      </c>
      <c r="J38" s="13">
        <f t="shared" si="13"/>
        <v>-34127.94017145472</v>
      </c>
      <c r="K38" s="12">
        <f t="shared" si="13"/>
        <v>-45353.712630579292</v>
      </c>
      <c r="L38" s="13">
        <f t="shared" si="13"/>
        <v>-31291.923712484822</v>
      </c>
      <c r="M38" s="12">
        <f t="shared" si="13"/>
        <v>-92950.378685944961</v>
      </c>
      <c r="N38" s="13">
        <f t="shared" si="13"/>
        <v>-57248.379538567919</v>
      </c>
      <c r="O38" s="12">
        <f t="shared" si="13"/>
        <v>-76113.377242229661</v>
      </c>
      <c r="P38" s="13">
        <f t="shared" si="13"/>
        <v>-53387.74114212623</v>
      </c>
      <c r="Q38" s="12">
        <f t="shared" si="13"/>
        <v>-64500.180495783323</v>
      </c>
      <c r="R38" s="13">
        <f t="shared" si="13"/>
        <v>-35218.051969599102</v>
      </c>
      <c r="S38" s="12">
        <f t="shared" si="13"/>
        <v>-52449.966702885606</v>
      </c>
      <c r="T38" s="13">
        <f t="shared" si="13"/>
        <v>-31881.271110948524</v>
      </c>
      <c r="U38" s="12">
        <f t="shared" si="13"/>
        <v>-40005.390493893748</v>
      </c>
      <c r="V38" s="13">
        <f t="shared" si="13"/>
        <v>-20184.535999171756</v>
      </c>
      <c r="W38" s="12">
        <f t="shared" si="13"/>
        <v>-37627.293717113229</v>
      </c>
      <c r="X38" s="13">
        <f t="shared" si="13"/>
        <v>-20970.283978002968</v>
      </c>
      <c r="Y38" s="12">
        <f t="shared" si="13"/>
        <v>-40315.870647670425</v>
      </c>
      <c r="Z38" s="13">
        <f t="shared" si="13"/>
        <v>-26495.349610141573</v>
      </c>
      <c r="AA38" s="12">
        <f t="shared" si="13"/>
        <v>-646874.48782659415</v>
      </c>
      <c r="AB38" s="14">
        <f t="shared" si="13"/>
        <v>-405642.04104282107</v>
      </c>
    </row>
    <row r="39" spans="1:28" ht="13.5" thickBot="1" x14ac:dyDescent="0.25">
      <c r="A39" s="39"/>
      <c r="B39" s="37"/>
      <c r="C39" s="22">
        <f>SUM(C37:C38)</f>
        <v>1914.1497385074981</v>
      </c>
      <c r="D39" s="23">
        <f t="shared" ref="D39:AB39" si="14">SUM(D37:D38)</f>
        <v>-100451.17690961559</v>
      </c>
      <c r="E39" s="22">
        <f t="shared" si="14"/>
        <v>-19572.264667589036</v>
      </c>
      <c r="F39" s="23">
        <f t="shared" si="14"/>
        <v>-95684.63938009931</v>
      </c>
      <c r="G39" s="22">
        <f t="shared" si="14"/>
        <v>1281.4279983824381</v>
      </c>
      <c r="H39" s="23">
        <f t="shared" si="14"/>
        <v>-102129.01591179457</v>
      </c>
      <c r="I39" s="22">
        <f t="shared" si="14"/>
        <v>-93660.227098753414</v>
      </c>
      <c r="J39" s="23">
        <f t="shared" si="14"/>
        <v>-84478.480560262891</v>
      </c>
      <c r="K39" s="22">
        <f t="shared" si="14"/>
        <v>-102877.71775439275</v>
      </c>
      <c r="L39" s="23">
        <f t="shared" si="14"/>
        <v>-93459.663520678354</v>
      </c>
      <c r="M39" s="22">
        <f t="shared" si="14"/>
        <v>-161097.61549139203</v>
      </c>
      <c r="N39" s="23">
        <f t="shared" si="14"/>
        <v>-125794.66463595696</v>
      </c>
      <c r="O39" s="22">
        <f t="shared" si="14"/>
        <v>-41184.444939261317</v>
      </c>
      <c r="P39" s="23">
        <f t="shared" si="14"/>
        <v>-111218.48827620197</v>
      </c>
      <c r="Q39" s="22">
        <f t="shared" si="14"/>
        <v>-37105.089565408169</v>
      </c>
      <c r="R39" s="23">
        <f t="shared" si="14"/>
        <v>-93556.6313161898</v>
      </c>
      <c r="S39" s="22">
        <f t="shared" si="14"/>
        <v>-31103.010264057055</v>
      </c>
      <c r="T39" s="23">
        <f t="shared" si="14"/>
        <v>-95206.17693550032</v>
      </c>
      <c r="U39" s="22">
        <f t="shared" si="14"/>
        <v>-40723.18626030242</v>
      </c>
      <c r="V39" s="23">
        <f t="shared" si="14"/>
        <v>-59721.788908292307</v>
      </c>
      <c r="W39" s="22">
        <f t="shared" si="14"/>
        <v>-22459.079340865392</v>
      </c>
      <c r="X39" s="23">
        <f t="shared" si="14"/>
        <v>-67924.830251775275</v>
      </c>
      <c r="Y39" s="22">
        <f t="shared" si="14"/>
        <v>-5547.4769415745541</v>
      </c>
      <c r="Z39" s="23">
        <f t="shared" si="14"/>
        <v>-66057.573863755882</v>
      </c>
      <c r="AA39" s="22">
        <f t="shared" si="14"/>
        <v>-552134.5345867062</v>
      </c>
      <c r="AB39" s="24">
        <f t="shared" si="14"/>
        <v>-1095683.1304701222</v>
      </c>
    </row>
    <row r="40" spans="1:28" x14ac:dyDescent="0.2">
      <c r="A40" s="40">
        <v>2003</v>
      </c>
      <c r="B40" s="26" t="s">
        <v>30</v>
      </c>
      <c r="C40" s="12">
        <f>C15+C18</f>
        <v>29564.104786342534</v>
      </c>
      <c r="D40" s="12">
        <f t="shared" ref="D40:AB40" si="15">D15+D18</f>
        <v>-53629.136572771269</v>
      </c>
      <c r="E40" s="12">
        <f t="shared" si="15"/>
        <v>6843.5734200922889</v>
      </c>
      <c r="F40" s="12">
        <f t="shared" si="15"/>
        <v>-57762.516702329653</v>
      </c>
      <c r="G40" s="12">
        <f t="shared" si="15"/>
        <v>18824.169169318804</v>
      </c>
      <c r="H40" s="12">
        <f t="shared" si="15"/>
        <v>-56470.705098073318</v>
      </c>
      <c r="I40" s="12">
        <f t="shared" si="15"/>
        <v>9898.5096362674376</v>
      </c>
      <c r="J40" s="12">
        <f t="shared" si="15"/>
        <v>-21229.648892037105</v>
      </c>
      <c r="K40" s="12">
        <f t="shared" si="15"/>
        <v>10496.887076282117</v>
      </c>
      <c r="L40" s="12">
        <f t="shared" si="15"/>
        <v>-31804.837230142875</v>
      </c>
      <c r="M40" s="12">
        <f t="shared" si="15"/>
        <v>-6791.2270847430336</v>
      </c>
      <c r="N40" s="12">
        <f t="shared" si="15"/>
        <v>-37305.916902571189</v>
      </c>
      <c r="O40" s="12">
        <f t="shared" si="15"/>
        <v>-4177.1211187769659</v>
      </c>
      <c r="P40" s="12">
        <f t="shared" si="15"/>
        <v>-39424.673820659576</v>
      </c>
      <c r="Q40" s="12">
        <f t="shared" si="15"/>
        <v>5680.7903275922872</v>
      </c>
      <c r="R40" s="12">
        <f t="shared" si="15"/>
        <v>-34285.158545881131</v>
      </c>
      <c r="S40" s="12">
        <f t="shared" si="15"/>
        <v>6509.8378387238481</v>
      </c>
      <c r="T40" s="12">
        <f t="shared" si="15"/>
        <v>-31324.902598960092</v>
      </c>
      <c r="U40" s="12">
        <f t="shared" si="15"/>
        <v>26298.239757556526</v>
      </c>
      <c r="V40" s="12">
        <f t="shared" si="15"/>
        <v>-18843.413942752202</v>
      </c>
      <c r="W40" s="12">
        <f t="shared" si="15"/>
        <v>38719.726149732334</v>
      </c>
      <c r="X40" s="12">
        <f t="shared" si="15"/>
        <v>-21847.87191347155</v>
      </c>
      <c r="Y40" s="12">
        <f t="shared" si="15"/>
        <v>56513.576585143339</v>
      </c>
      <c r="Z40" s="12">
        <f t="shared" si="15"/>
        <v>-10286.41557915986</v>
      </c>
      <c r="AA40" s="12">
        <f t="shared" si="15"/>
        <v>198381.06654353207</v>
      </c>
      <c r="AB40" s="12">
        <f t="shared" si="15"/>
        <v>-414215.19779880974</v>
      </c>
    </row>
    <row r="41" spans="1:28" ht="13.5" thickBot="1" x14ac:dyDescent="0.25">
      <c r="A41" s="39"/>
      <c r="B41" s="26" t="s">
        <v>31</v>
      </c>
      <c r="C41" s="12">
        <f>C16+C17</f>
        <v>-35222.786587574112</v>
      </c>
      <c r="D41" s="12">
        <f t="shared" ref="D41:AB41" si="16">D16+D17</f>
        <v>-24416.955586125805</v>
      </c>
      <c r="E41" s="12">
        <f t="shared" si="16"/>
        <v>-33034.495695995131</v>
      </c>
      <c r="F41" s="12">
        <f t="shared" si="16"/>
        <v>-20178.022671014383</v>
      </c>
      <c r="G41" s="12">
        <f t="shared" si="16"/>
        <v>-36665.0763986358</v>
      </c>
      <c r="H41" s="12">
        <f t="shared" si="16"/>
        <v>-22274.14938188521</v>
      </c>
      <c r="I41" s="12">
        <f t="shared" si="16"/>
        <v>-34132.983573968726</v>
      </c>
      <c r="J41" s="12">
        <f t="shared" si="16"/>
        <v>-24330.9650803185</v>
      </c>
      <c r="K41" s="12">
        <f t="shared" si="16"/>
        <v>-31883.241502115663</v>
      </c>
      <c r="L41" s="12">
        <f t="shared" si="16"/>
        <v>-22636.422810693173</v>
      </c>
      <c r="M41" s="12">
        <f t="shared" si="16"/>
        <v>-67374.762638276341</v>
      </c>
      <c r="N41" s="12">
        <f t="shared" si="16"/>
        <v>-41033.762100458902</v>
      </c>
      <c r="O41" s="12">
        <f t="shared" si="16"/>
        <v>-56273.639960242144</v>
      </c>
      <c r="P41" s="12">
        <f t="shared" si="16"/>
        <v>-39208.055470635562</v>
      </c>
      <c r="Q41" s="12">
        <f t="shared" si="16"/>
        <v>-44185.391130486365</v>
      </c>
      <c r="R41" s="12">
        <f t="shared" si="16"/>
        <v>-26727.210567218866</v>
      </c>
      <c r="S41" s="12">
        <f t="shared" si="16"/>
        <v>-38306.193533429934</v>
      </c>
      <c r="T41" s="12">
        <f t="shared" si="16"/>
        <v>-21119.54478708197</v>
      </c>
      <c r="U41" s="12">
        <f t="shared" si="16"/>
        <v>-26896.247178407652</v>
      </c>
      <c r="V41" s="12">
        <f t="shared" si="16"/>
        <v>-13554.839137448222</v>
      </c>
      <c r="W41" s="12">
        <f t="shared" si="16"/>
        <v>-24355.667672994961</v>
      </c>
      <c r="X41" s="12">
        <f t="shared" si="16"/>
        <v>-14934.700573679051</v>
      </c>
      <c r="Y41" s="12">
        <f t="shared" si="16"/>
        <v>-27948.401301244277</v>
      </c>
      <c r="Z41" s="12">
        <f t="shared" si="16"/>
        <v>-16454.188992752031</v>
      </c>
      <c r="AA41" s="12">
        <f t="shared" si="16"/>
        <v>-456278.88717337104</v>
      </c>
      <c r="AB41" s="12">
        <f t="shared" si="16"/>
        <v>-286868.81715931167</v>
      </c>
    </row>
    <row r="42" spans="1:28" ht="13.5" thickBot="1" x14ac:dyDescent="0.25">
      <c r="A42" s="39"/>
      <c r="B42" s="37"/>
      <c r="C42" s="22">
        <f>SUM(C40:C41)</f>
        <v>-5658.681801231578</v>
      </c>
      <c r="D42" s="22">
        <f t="shared" ref="D42:AB42" si="17">SUM(D40:D41)</f>
        <v>-78046.092158897081</v>
      </c>
      <c r="E42" s="22">
        <f t="shared" si="17"/>
        <v>-26190.922275902842</v>
      </c>
      <c r="F42" s="22">
        <f t="shared" si="17"/>
        <v>-77940.539373344043</v>
      </c>
      <c r="G42" s="22">
        <f t="shared" si="17"/>
        <v>-17840.907229316996</v>
      </c>
      <c r="H42" s="22">
        <f t="shared" si="17"/>
        <v>-78744.854479958536</v>
      </c>
      <c r="I42" s="22">
        <f t="shared" si="17"/>
        <v>-24234.473937701288</v>
      </c>
      <c r="J42" s="22">
        <f t="shared" si="17"/>
        <v>-45560.613972355604</v>
      </c>
      <c r="K42" s="22">
        <f t="shared" si="17"/>
        <v>-21386.354425833546</v>
      </c>
      <c r="L42" s="22">
        <f t="shared" si="17"/>
        <v>-54441.260040836045</v>
      </c>
      <c r="M42" s="22">
        <f t="shared" si="17"/>
        <v>-74165.989723019375</v>
      </c>
      <c r="N42" s="22">
        <f t="shared" si="17"/>
        <v>-78339.679003030091</v>
      </c>
      <c r="O42" s="22">
        <f t="shared" si="17"/>
        <v>-60450.76107901911</v>
      </c>
      <c r="P42" s="22">
        <f t="shared" si="17"/>
        <v>-78632.729291295138</v>
      </c>
      <c r="Q42" s="22">
        <f t="shared" si="17"/>
        <v>-38504.600802894078</v>
      </c>
      <c r="R42" s="22">
        <f t="shared" si="17"/>
        <v>-61012.369113099994</v>
      </c>
      <c r="S42" s="22">
        <f t="shared" si="17"/>
        <v>-31796.355694706086</v>
      </c>
      <c r="T42" s="22">
        <f t="shared" si="17"/>
        <v>-52444.447386042062</v>
      </c>
      <c r="U42" s="22">
        <f t="shared" si="17"/>
        <v>-598.00742085112506</v>
      </c>
      <c r="V42" s="22">
        <f t="shared" si="17"/>
        <v>-32398.253080200426</v>
      </c>
      <c r="W42" s="22">
        <f t="shared" si="17"/>
        <v>14364.058476737373</v>
      </c>
      <c r="X42" s="22">
        <f t="shared" si="17"/>
        <v>-36782.572487150603</v>
      </c>
      <c r="Y42" s="22">
        <f t="shared" si="17"/>
        <v>28565.175283899061</v>
      </c>
      <c r="Z42" s="22">
        <f t="shared" si="17"/>
        <v>-26740.604571911892</v>
      </c>
      <c r="AA42" s="22">
        <f t="shared" si="17"/>
        <v>-257897.82062983897</v>
      </c>
      <c r="AB42" s="22">
        <f t="shared" si="17"/>
        <v>-701084.01495812135</v>
      </c>
    </row>
    <row r="43" spans="1:28" x14ac:dyDescent="0.2">
      <c r="A43" s="40" t="s">
        <v>28</v>
      </c>
      <c r="B43" s="26" t="s">
        <v>30</v>
      </c>
      <c r="C43" s="12">
        <f>C20+C23</f>
        <v>27219.130491427612</v>
      </c>
      <c r="D43" s="13">
        <f t="shared" ref="D43:AB43" si="18">D20+D23</f>
        <v>-43041.759053616959</v>
      </c>
      <c r="E43" s="12">
        <f t="shared" si="18"/>
        <v>21390.337794618681</v>
      </c>
      <c r="F43" s="13">
        <f t="shared" si="18"/>
        <v>-54731.196504571883</v>
      </c>
      <c r="G43" s="12">
        <f t="shared" si="18"/>
        <v>54483.687350452412</v>
      </c>
      <c r="H43" s="13">
        <f t="shared" si="18"/>
        <v>-32509.472828605562</v>
      </c>
      <c r="I43" s="12">
        <f t="shared" si="18"/>
        <v>62111.558247615525</v>
      </c>
      <c r="J43" s="13">
        <f t="shared" si="18"/>
        <v>-17047.4268105792</v>
      </c>
      <c r="K43" s="12">
        <f t="shared" si="18"/>
        <v>69328.92704968719</v>
      </c>
      <c r="L43" s="13">
        <f t="shared" si="18"/>
        <v>-30963.371224947739</v>
      </c>
      <c r="M43" s="12">
        <f t="shared" si="18"/>
        <v>38903.005561694736</v>
      </c>
      <c r="N43" s="13">
        <f t="shared" si="18"/>
        <v>-31938.572512002662</v>
      </c>
      <c r="O43" s="12">
        <f t="shared" si="18"/>
        <v>54053.572558527288</v>
      </c>
      <c r="P43" s="13">
        <f t="shared" si="18"/>
        <v>-26148.92099261476</v>
      </c>
      <c r="Q43" s="12">
        <f t="shared" si="18"/>
        <v>100028.96502139245</v>
      </c>
      <c r="R43" s="13">
        <f t="shared" si="18"/>
        <v>-11256.270786601875</v>
      </c>
      <c r="S43" s="12">
        <f t="shared" si="18"/>
        <v>110182.87364156736</v>
      </c>
      <c r="T43" s="13">
        <f t="shared" si="18"/>
        <v>-2850.2330318644526</v>
      </c>
      <c r="U43" s="12">
        <f t="shared" si="18"/>
        <v>131040.67728906946</v>
      </c>
      <c r="V43" s="13">
        <f t="shared" si="18"/>
        <v>-768.2482414766273</v>
      </c>
      <c r="W43" s="12">
        <f t="shared" si="18"/>
        <v>148724.49835793127</v>
      </c>
      <c r="X43" s="13">
        <f t="shared" si="18"/>
        <v>11232.917060970067</v>
      </c>
      <c r="Y43" s="12">
        <f t="shared" si="18"/>
        <v>164506.3513246192</v>
      </c>
      <c r="Z43" s="13">
        <f t="shared" si="18"/>
        <v>29014.297754145373</v>
      </c>
      <c r="AA43" s="12">
        <f t="shared" si="18"/>
        <v>981973.58468860481</v>
      </c>
      <c r="AB43" s="14">
        <f t="shared" si="18"/>
        <v>-211008.25717176683</v>
      </c>
    </row>
    <row r="44" spans="1:28" ht="13.5" thickBot="1" x14ac:dyDescent="0.25">
      <c r="A44" s="39"/>
      <c r="B44" s="26" t="s">
        <v>31</v>
      </c>
      <c r="C44" s="12">
        <f>C21+C22</f>
        <v>-46663.987596131243</v>
      </c>
      <c r="D44" s="13">
        <f t="shared" ref="D44:AB44" si="19">D21+D22</f>
        <v>-33291.614753077825</v>
      </c>
      <c r="E44" s="12">
        <f t="shared" si="19"/>
        <v>-43017.344595788185</v>
      </c>
      <c r="F44" s="13">
        <f t="shared" si="19"/>
        <v>-26568.499428746029</v>
      </c>
      <c r="G44" s="12">
        <f t="shared" si="19"/>
        <v>-49524.250022595261</v>
      </c>
      <c r="H44" s="13">
        <f t="shared" si="19"/>
        <v>-26023.42612617309</v>
      </c>
      <c r="I44" s="12">
        <f t="shared" si="19"/>
        <v>-48435.275649064148</v>
      </c>
      <c r="J44" s="13">
        <f t="shared" si="19"/>
        <v>-33583.659349016205</v>
      </c>
      <c r="K44" s="12">
        <f t="shared" si="19"/>
        <v>-44218.147900013209</v>
      </c>
      <c r="L44" s="13">
        <f t="shared" si="19"/>
        <v>-30803.65679796879</v>
      </c>
      <c r="M44" s="12">
        <f t="shared" si="19"/>
        <v>-99695.648069974806</v>
      </c>
      <c r="N44" s="13">
        <f t="shared" si="19"/>
        <v>-50805.856523827984</v>
      </c>
      <c r="O44" s="12">
        <f t="shared" si="19"/>
        <v>-74796.511456788547</v>
      </c>
      <c r="P44" s="13">
        <f t="shared" si="19"/>
        <v>-51418.009190338053</v>
      </c>
      <c r="Q44" s="12">
        <f t="shared" si="19"/>
        <v>-57223.286949357243</v>
      </c>
      <c r="R44" s="13">
        <f t="shared" si="19"/>
        <v>-30681.942986240701</v>
      </c>
      <c r="S44" s="12">
        <f t="shared" si="19"/>
        <v>-47446.701782912343</v>
      </c>
      <c r="T44" s="13">
        <f t="shared" si="19"/>
        <v>-26923.20185130943</v>
      </c>
      <c r="U44" s="12">
        <f t="shared" si="19"/>
        <v>-30954.424048886867</v>
      </c>
      <c r="V44" s="13">
        <f t="shared" si="19"/>
        <v>-17683.770380472371</v>
      </c>
      <c r="W44" s="12">
        <f t="shared" si="19"/>
        <v>-30132.219557515647</v>
      </c>
      <c r="X44" s="13">
        <f t="shared" si="19"/>
        <v>-16866.525379209543</v>
      </c>
      <c r="Y44" s="12">
        <f t="shared" si="19"/>
        <v>-33739.049134829969</v>
      </c>
      <c r="Z44" s="13">
        <f t="shared" si="19"/>
        <v>-20516.781511446548</v>
      </c>
      <c r="AA44" s="12">
        <f t="shared" si="19"/>
        <v>-605846.84676385741</v>
      </c>
      <c r="AB44" s="14">
        <f t="shared" si="19"/>
        <v>-365166.94427782658</v>
      </c>
    </row>
    <row r="45" spans="1:28" ht="13.5" thickBot="1" x14ac:dyDescent="0.25">
      <c r="A45" s="39"/>
      <c r="B45" s="37"/>
      <c r="C45" s="22">
        <f>SUM(C43:C44)</f>
        <v>-19444.857104703631</v>
      </c>
      <c r="D45" s="23">
        <f t="shared" ref="D45:AB45" si="20">SUM(D43:D44)</f>
        <v>-76333.373806694784</v>
      </c>
      <c r="E45" s="22">
        <f t="shared" si="20"/>
        <v>-21627.006801169504</v>
      </c>
      <c r="F45" s="23">
        <f t="shared" si="20"/>
        <v>-81299.695933317911</v>
      </c>
      <c r="G45" s="22">
        <f t="shared" si="20"/>
        <v>4959.4373278571511</v>
      </c>
      <c r="H45" s="23">
        <f t="shared" si="20"/>
        <v>-58532.898954778648</v>
      </c>
      <c r="I45" s="22">
        <f t="shared" si="20"/>
        <v>13676.282598551377</v>
      </c>
      <c r="J45" s="23">
        <f t="shared" si="20"/>
        <v>-50631.086159595405</v>
      </c>
      <c r="K45" s="22">
        <f t="shared" si="20"/>
        <v>25110.779149673981</v>
      </c>
      <c r="L45" s="23">
        <f t="shared" si="20"/>
        <v>-61767.028022916529</v>
      </c>
      <c r="M45" s="22">
        <f t="shared" si="20"/>
        <v>-60792.642508280071</v>
      </c>
      <c r="N45" s="23">
        <f t="shared" si="20"/>
        <v>-82744.429035830646</v>
      </c>
      <c r="O45" s="22">
        <f t="shared" si="20"/>
        <v>-20742.938898261258</v>
      </c>
      <c r="P45" s="23">
        <f t="shared" si="20"/>
        <v>-77566.930182952812</v>
      </c>
      <c r="Q45" s="22">
        <f t="shared" si="20"/>
        <v>42805.678072035204</v>
      </c>
      <c r="R45" s="23">
        <f t="shared" si="20"/>
        <v>-41938.213772842573</v>
      </c>
      <c r="S45" s="22">
        <f t="shared" si="20"/>
        <v>62736.17185865502</v>
      </c>
      <c r="T45" s="23">
        <f t="shared" si="20"/>
        <v>-29773.434883173883</v>
      </c>
      <c r="U45" s="22">
        <f t="shared" si="20"/>
        <v>100086.25324018259</v>
      </c>
      <c r="V45" s="23">
        <f t="shared" si="20"/>
        <v>-18452.018621948999</v>
      </c>
      <c r="W45" s="22">
        <f t="shared" si="20"/>
        <v>118592.27880041562</v>
      </c>
      <c r="X45" s="23">
        <f t="shared" si="20"/>
        <v>-5633.6083182394759</v>
      </c>
      <c r="Y45" s="22">
        <f t="shared" si="20"/>
        <v>130767.30218978923</v>
      </c>
      <c r="Z45" s="23">
        <f t="shared" si="20"/>
        <v>8497.5162426988245</v>
      </c>
      <c r="AA45" s="22">
        <f t="shared" si="20"/>
        <v>376126.7379247474</v>
      </c>
      <c r="AB45" s="24">
        <f t="shared" si="20"/>
        <v>-576175.20144959341</v>
      </c>
    </row>
    <row r="46" spans="1:28" x14ac:dyDescent="0.2">
      <c r="A46" s="40" t="s">
        <v>27</v>
      </c>
      <c r="B46" s="26" t="s">
        <v>30</v>
      </c>
      <c r="C46" s="12">
        <f>SUM(C34,C37,C40,C43)</f>
        <v>108854.70096016704</v>
      </c>
      <c r="D46" s="13">
        <f t="shared" ref="D46:AB46" si="21">SUM(D34,D37,D40,D43)</f>
        <v>-162546.92303123613</v>
      </c>
      <c r="E46" s="12">
        <f t="shared" si="21"/>
        <v>55247.271270712663</v>
      </c>
      <c r="F46" s="13">
        <f t="shared" si="21"/>
        <v>-179983.16720919395</v>
      </c>
      <c r="G46" s="12">
        <f t="shared" si="21"/>
        <v>127570.26949854632</v>
      </c>
      <c r="H46" s="13">
        <f t="shared" si="21"/>
        <v>-159042.96491072458</v>
      </c>
      <c r="I46" s="12">
        <f t="shared" si="21"/>
        <v>26184.232347750687</v>
      </c>
      <c r="J46" s="13">
        <f t="shared" si="21"/>
        <v>-88627.616091424483</v>
      </c>
      <c r="K46" s="12">
        <f t="shared" si="21"/>
        <v>22301.809002155846</v>
      </c>
      <c r="L46" s="13">
        <f t="shared" si="21"/>
        <v>-124935.94826328414</v>
      </c>
      <c r="M46" s="12">
        <f t="shared" si="21"/>
        <v>-36035.458328495384</v>
      </c>
      <c r="N46" s="13">
        <f t="shared" si="21"/>
        <v>-137790.7745119629</v>
      </c>
      <c r="O46" s="12">
        <f t="shared" si="21"/>
        <v>84805.383742718666</v>
      </c>
      <c r="P46" s="13">
        <f t="shared" si="21"/>
        <v>-123404.34194735007</v>
      </c>
      <c r="Q46" s="12">
        <f t="shared" si="21"/>
        <v>133104.84627935989</v>
      </c>
      <c r="R46" s="13">
        <f t="shared" si="21"/>
        <v>-103880.00867907371</v>
      </c>
      <c r="S46" s="12">
        <f t="shared" si="21"/>
        <v>138039.66791911976</v>
      </c>
      <c r="T46" s="13">
        <f t="shared" si="21"/>
        <v>-97500.04145537634</v>
      </c>
      <c r="U46" s="12">
        <f t="shared" si="21"/>
        <v>156621.12128021731</v>
      </c>
      <c r="V46" s="13">
        <f t="shared" si="21"/>
        <v>-59148.91509334938</v>
      </c>
      <c r="W46" s="12">
        <f t="shared" si="21"/>
        <v>202612.43888391144</v>
      </c>
      <c r="X46" s="13">
        <f t="shared" si="21"/>
        <v>-57569.501126273797</v>
      </c>
      <c r="Y46" s="12">
        <f t="shared" si="21"/>
        <v>258601.0967125243</v>
      </c>
      <c r="Z46" s="13">
        <f t="shared" si="21"/>
        <v>-94889.673478903162</v>
      </c>
      <c r="AA46" s="12">
        <f t="shared" si="21"/>
        <v>1277907.3795686907</v>
      </c>
      <c r="AB46" s="14">
        <f t="shared" si="21"/>
        <v>-1389319.8757981521</v>
      </c>
    </row>
    <row r="47" spans="1:28" ht="13.5" thickBot="1" x14ac:dyDescent="0.25">
      <c r="A47" s="39"/>
      <c r="B47" s="26" t="s">
        <v>31</v>
      </c>
      <c r="C47" s="12">
        <f>SUM(C35,C38,C41,C44)</f>
        <v>-132044.09012759477</v>
      </c>
      <c r="D47" s="13">
        <f t="shared" ref="D47:AB47" si="22">SUM(D35,D38,D41,D44)</f>
        <v>-92283.71984397131</v>
      </c>
      <c r="E47" s="12">
        <f t="shared" si="22"/>
        <v>-122637.46501537404</v>
      </c>
      <c r="F47" s="13">
        <f t="shared" si="22"/>
        <v>-74941.70747756731</v>
      </c>
      <c r="G47" s="12">
        <f t="shared" si="22"/>
        <v>-139170.31140162371</v>
      </c>
      <c r="H47" s="13">
        <f t="shared" si="22"/>
        <v>-80363.804435807164</v>
      </c>
      <c r="I47" s="12">
        <f t="shared" si="22"/>
        <v>-130402.65078565401</v>
      </c>
      <c r="J47" s="13">
        <f t="shared" si="22"/>
        <v>-92042.564600789425</v>
      </c>
      <c r="K47" s="12">
        <f t="shared" si="22"/>
        <v>-121455.10203270816</v>
      </c>
      <c r="L47" s="13">
        <f t="shared" si="22"/>
        <v>-84732.003321146796</v>
      </c>
      <c r="M47" s="12">
        <f t="shared" si="22"/>
        <v>-260020.78939419612</v>
      </c>
      <c r="N47" s="13">
        <f t="shared" si="22"/>
        <v>-149087.99816285481</v>
      </c>
      <c r="O47" s="12">
        <f t="shared" si="22"/>
        <v>-207183.52865926034</v>
      </c>
      <c r="P47" s="13">
        <f t="shared" si="22"/>
        <v>-144013.80580309985</v>
      </c>
      <c r="Q47" s="12">
        <f t="shared" si="22"/>
        <v>-165908.85857562695</v>
      </c>
      <c r="R47" s="13">
        <f t="shared" si="22"/>
        <v>-92627.20552305867</v>
      </c>
      <c r="S47" s="12">
        <f t="shared" si="22"/>
        <v>-138202.86201922788</v>
      </c>
      <c r="T47" s="13">
        <f t="shared" si="22"/>
        <v>-79924.017749339924</v>
      </c>
      <c r="U47" s="12">
        <f t="shared" si="22"/>
        <v>-97856.061721188264</v>
      </c>
      <c r="V47" s="13">
        <f t="shared" si="22"/>
        <v>-51423.145517092351</v>
      </c>
      <c r="W47" s="12">
        <f t="shared" si="22"/>
        <v>-92115.180947623841</v>
      </c>
      <c r="X47" s="13">
        <f t="shared" si="22"/>
        <v>-52771.509930891567</v>
      </c>
      <c r="Y47" s="12">
        <f t="shared" si="22"/>
        <v>-159735.41369694384</v>
      </c>
      <c r="Z47" s="13">
        <f t="shared" si="22"/>
        <v>-102070.18565361414</v>
      </c>
      <c r="AA47" s="12">
        <f t="shared" si="22"/>
        <v>-1766732.3143770217</v>
      </c>
      <c r="AB47" s="14">
        <f t="shared" si="22"/>
        <v>-1096281.6680192333</v>
      </c>
    </row>
    <row r="48" spans="1:28" ht="13.5" thickBot="1" x14ac:dyDescent="0.25">
      <c r="A48" s="41"/>
      <c r="B48" s="37" t="s">
        <v>19</v>
      </c>
      <c r="C48" s="22">
        <f>SUM(C46:C47)</f>
        <v>-23189.389167427726</v>
      </c>
      <c r="D48" s="23">
        <f t="shared" ref="D48:AB48" si="23">SUM(D46:D47)</f>
        <v>-254830.64287520744</v>
      </c>
      <c r="E48" s="22">
        <f t="shared" si="23"/>
        <v>-67390.193744661374</v>
      </c>
      <c r="F48" s="23">
        <f t="shared" si="23"/>
        <v>-254924.87468676126</v>
      </c>
      <c r="G48" s="22">
        <f t="shared" si="23"/>
        <v>-11600.041903077392</v>
      </c>
      <c r="H48" s="23">
        <f t="shared" si="23"/>
        <v>-239406.76934653174</v>
      </c>
      <c r="I48" s="22">
        <f t="shared" si="23"/>
        <v>-104218.41843790332</v>
      </c>
      <c r="J48" s="23">
        <f t="shared" si="23"/>
        <v>-180670.18069221391</v>
      </c>
      <c r="K48" s="22">
        <f t="shared" si="23"/>
        <v>-99153.293030552319</v>
      </c>
      <c r="L48" s="23">
        <f t="shared" si="23"/>
        <v>-209667.95158443094</v>
      </c>
      <c r="M48" s="22">
        <f t="shared" si="23"/>
        <v>-296056.24772269151</v>
      </c>
      <c r="N48" s="23">
        <f t="shared" si="23"/>
        <v>-286878.77267481771</v>
      </c>
      <c r="O48" s="22">
        <f t="shared" si="23"/>
        <v>-122378.14491654167</v>
      </c>
      <c r="P48" s="23">
        <f t="shared" si="23"/>
        <v>-267418.14775044995</v>
      </c>
      <c r="Q48" s="22">
        <f t="shared" si="23"/>
        <v>-32804.012296267058</v>
      </c>
      <c r="R48" s="23">
        <f t="shared" si="23"/>
        <v>-196507.21420213237</v>
      </c>
      <c r="S48" s="22">
        <f t="shared" si="23"/>
        <v>-163.19410010811407</v>
      </c>
      <c r="T48" s="23">
        <f t="shared" si="23"/>
        <v>-177424.05920471626</v>
      </c>
      <c r="U48" s="22">
        <f t="shared" si="23"/>
        <v>58765.059559029047</v>
      </c>
      <c r="V48" s="23">
        <f t="shared" si="23"/>
        <v>-110572.06061044172</v>
      </c>
      <c r="W48" s="22">
        <f t="shared" si="23"/>
        <v>110497.2579362876</v>
      </c>
      <c r="X48" s="23">
        <f t="shared" si="23"/>
        <v>-110341.01105716536</v>
      </c>
      <c r="Y48" s="22">
        <f t="shared" si="23"/>
        <v>98865.683015580464</v>
      </c>
      <c r="Z48" s="23">
        <f t="shared" si="23"/>
        <v>-196959.8591325173</v>
      </c>
      <c r="AA48" s="22">
        <f t="shared" si="23"/>
        <v>-488824.93480833108</v>
      </c>
      <c r="AB48" s="24">
        <f t="shared" si="23"/>
        <v>-2485601.5438173851</v>
      </c>
    </row>
  </sheetData>
  <phoneticPr fontId="0" type="noConversion"/>
  <pageMargins left="0.75" right="0.75" top="1" bottom="1" header="0.5" footer="0.5"/>
  <pageSetup paperSize="5" scale="3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6"/>
  <sheetViews>
    <sheetView topLeftCell="A22" zoomScale="75" workbookViewId="0">
      <selection activeCell="A50" sqref="A50:IV56"/>
    </sheetView>
  </sheetViews>
  <sheetFormatPr defaultRowHeight="12.75" x14ac:dyDescent="0.2"/>
  <cols>
    <col min="1" max="1" width="13.140625" customWidth="1"/>
    <col min="2" max="2" width="25.28515625" bestFit="1" customWidth="1"/>
    <col min="3" max="3" width="17.28515625" bestFit="1" customWidth="1"/>
    <col min="4" max="4" width="17.5703125" bestFit="1" customWidth="1"/>
    <col min="5" max="5" width="17.28515625" bestFit="1" customWidth="1"/>
    <col min="6" max="7" width="17.5703125" bestFit="1" customWidth="1"/>
    <col min="8" max="8" width="17.85546875" bestFit="1" customWidth="1"/>
    <col min="9" max="10" width="17.28515625" bestFit="1" customWidth="1"/>
    <col min="11" max="11" width="17.28515625" customWidth="1"/>
    <col min="12" max="12" width="21.5703125" customWidth="1"/>
    <col min="13" max="13" width="23.5703125" bestFit="1" customWidth="1"/>
    <col min="14" max="14" width="17" bestFit="1" customWidth="1"/>
    <col min="15" max="15" width="15.28515625" bestFit="1" customWidth="1"/>
    <col min="16" max="16" width="17.28515625" bestFit="1" customWidth="1"/>
    <col min="17" max="17" width="15.28515625" bestFit="1" customWidth="1"/>
    <col min="18" max="18" width="17" bestFit="1" customWidth="1"/>
    <col min="19" max="19" width="15.28515625" bestFit="1" customWidth="1"/>
    <col min="20" max="20" width="17" bestFit="1" customWidth="1"/>
    <col min="21" max="21" width="15.28515625" bestFit="1" customWidth="1"/>
    <col min="22" max="22" width="17.28515625" bestFit="1" customWidth="1"/>
    <col min="23" max="23" width="16.42578125" bestFit="1" customWidth="1"/>
    <col min="24" max="24" width="17" bestFit="1" customWidth="1"/>
    <col min="25" max="25" width="16.42578125" bestFit="1" customWidth="1"/>
    <col min="26" max="26" width="17.5703125" bestFit="1" customWidth="1"/>
    <col min="27" max="27" width="16.42578125" bestFit="1" customWidth="1"/>
    <col min="28" max="28" width="22.42578125" bestFit="1" customWidth="1"/>
    <col min="29" max="29" width="23.5703125" bestFit="1" customWidth="1"/>
  </cols>
  <sheetData>
    <row r="1" spans="1:29" x14ac:dyDescent="0.2">
      <c r="A1" s="19" t="s">
        <v>29</v>
      </c>
    </row>
    <row r="2" spans="1:29" ht="13.5" thickBo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t="13.5" thickBot="1" x14ac:dyDescent="0.25">
      <c r="A3" s="26"/>
      <c r="B3" s="26"/>
      <c r="C3" s="125" t="s">
        <v>33</v>
      </c>
      <c r="D3" s="126"/>
      <c r="E3" s="22" t="s">
        <v>34</v>
      </c>
      <c r="F3" s="126"/>
      <c r="G3" s="22" t="s">
        <v>35</v>
      </c>
      <c r="H3" s="126"/>
      <c r="I3" s="22" t="s">
        <v>32</v>
      </c>
      <c r="J3" s="126"/>
      <c r="K3" s="134"/>
      <c r="L3" s="30" t="s">
        <v>14</v>
      </c>
      <c r="M3" s="31" t="s">
        <v>15</v>
      </c>
    </row>
    <row r="4" spans="1:29" ht="13.5" thickBot="1" x14ac:dyDescent="0.25">
      <c r="A4" s="21" t="s">
        <v>16</v>
      </c>
      <c r="B4" s="28"/>
      <c r="C4" s="21" t="s">
        <v>17</v>
      </c>
      <c r="D4" s="27" t="s">
        <v>18</v>
      </c>
      <c r="E4" s="30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9"/>
      <c r="L4" s="32"/>
      <c r="M4" s="33"/>
    </row>
    <row r="5" spans="1:29" x14ac:dyDescent="0.2">
      <c r="A5" s="38">
        <v>2001</v>
      </c>
      <c r="B5" s="26" t="s">
        <v>24</v>
      </c>
      <c r="C5" s="130">
        <f>SUM(Data!B5,Data!D5,Data!F5)</f>
        <v>0</v>
      </c>
      <c r="D5" s="131">
        <f>SUM(Data!C5,Data!E5,Data!G5)</f>
        <v>0</v>
      </c>
      <c r="E5" s="135">
        <f>SUM(Data!H5,Data!J5,Data!L5)</f>
        <v>0</v>
      </c>
      <c r="F5" s="131">
        <f>SUM(Data!I5,Data!K5,Data!M5)</f>
        <v>0</v>
      </c>
      <c r="G5" s="12">
        <f>SUM(Data!N5,Data!P5,Data!R5)</f>
        <v>0</v>
      </c>
      <c r="H5" s="12">
        <f>SUM(Data!O5,Data!Q5,Data!S5)</f>
        <v>0</v>
      </c>
      <c r="I5" s="12">
        <f>SUM(Data!T5,Data!V5,Data!X5)</f>
        <v>-522817.46327553777</v>
      </c>
      <c r="J5" s="12">
        <f>SUM(Data!U5,Data!W5,Data!Y5)</f>
        <v>-359264.80058438494</v>
      </c>
      <c r="K5" s="133"/>
      <c r="L5" s="12">
        <f t="shared" ref="L5:M8" si="0">SUM(C5,E5,G5,I5)</f>
        <v>-522817.46327553777</v>
      </c>
      <c r="M5" s="136">
        <f t="shared" si="0"/>
        <v>-359264.80058438494</v>
      </c>
    </row>
    <row r="6" spans="1:29" x14ac:dyDescent="0.2">
      <c r="A6" s="39"/>
      <c r="B6" s="26" t="s">
        <v>21</v>
      </c>
      <c r="C6" s="132">
        <f>SUM(Data!B23,Data!D23,Data!F23)</f>
        <v>0</v>
      </c>
      <c r="D6" s="20">
        <f>SUM(Data!C23,Data!E23,Data!G23)</f>
        <v>0</v>
      </c>
      <c r="E6" s="135">
        <f>SUM(Data!H23,Data!J23,Data!L23)</f>
        <v>0</v>
      </c>
      <c r="F6" s="20">
        <f>SUM(Data!I23,Data!K23,Data!M23)</f>
        <v>0</v>
      </c>
      <c r="G6" s="12">
        <f>SUM(Data!N23,Data!P23,Data!R23)</f>
        <v>0</v>
      </c>
      <c r="H6" s="12">
        <f>SUM(Data!O23,Data!Q23,Data!S23)</f>
        <v>0</v>
      </c>
      <c r="I6" s="12">
        <f>SUM(Data!T23,Data!V23,Data!X23)</f>
        <v>-41521.624673917322</v>
      </c>
      <c r="J6" s="12">
        <f>SUM(Data!U23,Data!W23,Data!Y23)</f>
        <v>-28209.475357267635</v>
      </c>
      <c r="K6" s="133"/>
      <c r="L6" s="12">
        <f t="shared" si="0"/>
        <v>-41521.624673917322</v>
      </c>
      <c r="M6" s="137">
        <f t="shared" si="0"/>
        <v>-28209.475357267635</v>
      </c>
    </row>
    <row r="7" spans="1:29" x14ac:dyDescent="0.2">
      <c r="A7" s="39"/>
      <c r="B7" s="26" t="s">
        <v>25</v>
      </c>
      <c r="C7" s="132">
        <f>SUM(Data!B41,Data!D41,Data!F41)</f>
        <v>0</v>
      </c>
      <c r="D7" s="20">
        <f>SUM(Data!C41,Data!E41,Data!G41)</f>
        <v>0</v>
      </c>
      <c r="E7" s="135">
        <f>SUM(Data!H41,Data!J41,Data!L41)</f>
        <v>0</v>
      </c>
      <c r="F7" s="20">
        <f>SUM(Data!I41,Data!K41,Data!M41)</f>
        <v>0</v>
      </c>
      <c r="G7" s="12">
        <f>SUM(Data!N41,Data!P41,Data!R41)</f>
        <v>0</v>
      </c>
      <c r="H7" s="12">
        <f>SUM(Data!O41,Data!Q41,Data!S41)</f>
        <v>0</v>
      </c>
      <c r="I7" s="12">
        <f>SUM(Data!T41,Data!V41,Data!X41)</f>
        <v>-16210.46793928184</v>
      </c>
      <c r="J7" s="12">
        <f>SUM(Data!U41,Data!W41,Data!Y41)</f>
        <v>-10394.390182006364</v>
      </c>
      <c r="K7" s="133"/>
      <c r="L7" s="12">
        <f t="shared" si="0"/>
        <v>-16210.46793928184</v>
      </c>
      <c r="M7" s="137">
        <f t="shared" si="0"/>
        <v>-10394.390182006364</v>
      </c>
    </row>
    <row r="8" spans="1:29" ht="13.5" thickBot="1" x14ac:dyDescent="0.25">
      <c r="A8" s="39"/>
      <c r="B8" s="26" t="s">
        <v>26</v>
      </c>
      <c r="C8" s="132">
        <f>SUM(Data!B59,Data!D59,Data!F59)</f>
        <v>0</v>
      </c>
      <c r="D8" s="20">
        <f>SUM(Data!C59,Data!E59,Data!G59)</f>
        <v>0</v>
      </c>
      <c r="E8" s="135">
        <f>SUM(Data!H59,Data!J59,Data!L59)</f>
        <v>0</v>
      </c>
      <c r="F8" s="20">
        <f>SUM(Data!I59,Data!K59,Data!M59)</f>
        <v>0</v>
      </c>
      <c r="G8" s="12">
        <f>SUM(Data!N59,Data!P59,Data!R59)</f>
        <v>0</v>
      </c>
      <c r="H8" s="12">
        <f>SUM(Data!O59,Data!Q59,Data!S59)</f>
        <v>0</v>
      </c>
      <c r="I8" s="12">
        <f>SUM(Data!T59,Data!V59,Data!X59)</f>
        <v>525630.23837220366</v>
      </c>
      <c r="J8" s="12">
        <f>SUM(Data!U59,Data!W59,Data!Y59)</f>
        <v>285209.46918411058</v>
      </c>
      <c r="K8" s="133"/>
      <c r="L8" s="12">
        <f t="shared" si="0"/>
        <v>525630.23837220366</v>
      </c>
      <c r="M8" s="137">
        <f t="shared" si="0"/>
        <v>285209.46918411058</v>
      </c>
    </row>
    <row r="9" spans="1:29" ht="13.5" thickBot="1" x14ac:dyDescent="0.25">
      <c r="A9" s="39"/>
      <c r="B9" s="164" t="s">
        <v>27</v>
      </c>
      <c r="C9" s="125">
        <f t="shared" ref="C9:M9" si="1">SUM(C5:C8)</f>
        <v>0</v>
      </c>
      <c r="D9" s="23">
        <f t="shared" si="1"/>
        <v>0</v>
      </c>
      <c r="E9" s="22">
        <f t="shared" si="1"/>
        <v>0</v>
      </c>
      <c r="F9" s="23">
        <f t="shared" si="1"/>
        <v>0</v>
      </c>
      <c r="G9" s="22">
        <f t="shared" si="1"/>
        <v>0</v>
      </c>
      <c r="H9" s="23">
        <f t="shared" si="1"/>
        <v>0</v>
      </c>
      <c r="I9" s="22">
        <f t="shared" si="1"/>
        <v>-54919.317516533309</v>
      </c>
      <c r="J9" s="23">
        <f t="shared" si="1"/>
        <v>-112659.19693954836</v>
      </c>
      <c r="K9" s="129"/>
      <c r="L9" s="22">
        <f t="shared" si="1"/>
        <v>-54919.317516533309</v>
      </c>
      <c r="M9" s="24">
        <f t="shared" si="1"/>
        <v>-112659.19693954836</v>
      </c>
    </row>
    <row r="10" spans="1:29" x14ac:dyDescent="0.2">
      <c r="A10" s="40">
        <v>2002</v>
      </c>
      <c r="B10" s="26" t="s">
        <v>24</v>
      </c>
      <c r="C10" s="132">
        <f>Data!$B$6+Data!$D$6+Data!$F$6</f>
        <v>-1658555.4644956011</v>
      </c>
      <c r="D10" s="20">
        <f>Data!C6+Data!E6+Data!G6</f>
        <v>-996652.91638182197</v>
      </c>
      <c r="E10" s="12">
        <f>SUM(Data!H6,Data!J6,Data!L6)</f>
        <v>-1387385.280327823</v>
      </c>
      <c r="F10" s="20">
        <f>SUM(Data!I6,Data!K6,Data!M6)</f>
        <v>-805534.02872814727</v>
      </c>
      <c r="G10" s="12">
        <f>SUM(Data!N6,Data!P6,Data!R6)</f>
        <v>-1382285.1892590239</v>
      </c>
      <c r="H10" s="20">
        <f>SUM(Data!O6,Data!Q6,Data!S6)</f>
        <v>-825326.63298757409</v>
      </c>
      <c r="I10" s="12">
        <f>SUM(Data!T6,Data!V6,Data!X6)</f>
        <v>-1202875.088760983</v>
      </c>
      <c r="J10" s="20">
        <f>SUM(Data!U6,Data!W6,Data!Y6)</f>
        <v>-731512.05268223945</v>
      </c>
      <c r="K10" s="133"/>
      <c r="L10" s="12">
        <f t="shared" ref="L10:M13" si="2">SUM(C10,E10,G10,I10)</f>
        <v>-5631101.0228434317</v>
      </c>
      <c r="M10" s="136">
        <f t="shared" si="2"/>
        <v>-3359025.6307797828</v>
      </c>
    </row>
    <row r="11" spans="1:29" x14ac:dyDescent="0.2">
      <c r="A11" s="39"/>
      <c r="B11" s="26" t="s">
        <v>21</v>
      </c>
      <c r="C11" s="132">
        <f>Data!$B$24+Data!$D$24+Data!$F$24</f>
        <v>-98189.140815508028</v>
      </c>
      <c r="D11" s="20">
        <f>SUM(Data!C24,Data!E24,Data!G24)</f>
        <v>-65974.693568905001</v>
      </c>
      <c r="E11" s="12">
        <f>SUM(Data!H24,Data!J24,Data!L24)</f>
        <v>-143027.09870085193</v>
      </c>
      <c r="F11" s="20">
        <f>SUM(Data!I24,Data!K24,Data!M24)</f>
        <v>-99321.05469137957</v>
      </c>
      <c r="G11" s="12">
        <f>SUM(Data!N24,Data!P24,Data!R24)</f>
        <v>-149778.6275864738</v>
      </c>
      <c r="H11" s="20">
        <f>SUM(Data!O24,Data!Q24,Data!S24)</f>
        <v>-96438.63944161254</v>
      </c>
      <c r="I11" s="12">
        <f>SUM(Data!T24,Data!V24,Data!X24)</f>
        <v>-80251.072904257453</v>
      </c>
      <c r="J11" s="20">
        <f>SUM(Data!U24,Data!W24,Data!Y24)</f>
        <v>-46324.275258880327</v>
      </c>
      <c r="K11" s="133"/>
      <c r="L11" s="12">
        <f t="shared" si="2"/>
        <v>-471245.94000709121</v>
      </c>
      <c r="M11" s="137">
        <f t="shared" si="2"/>
        <v>-308058.66296077747</v>
      </c>
    </row>
    <row r="12" spans="1:29" x14ac:dyDescent="0.2">
      <c r="A12" s="39"/>
      <c r="B12" s="26" t="s">
        <v>25</v>
      </c>
      <c r="C12" s="132">
        <f>SUM(Data!$B$42,Data!$D$42,Data!$F$42)</f>
        <v>-51534.784832364749</v>
      </c>
      <c r="D12" s="20">
        <f>SUM(Data!C42,Data!E42,Data!G42)</f>
        <v>-28861.870241418455</v>
      </c>
      <c r="E12" s="12">
        <f>SUM(Data!H42,Data!J42,Data!L42)</f>
        <v>-43111.384178293447</v>
      </c>
      <c r="F12" s="20">
        <f>SUM(Data!I42,Data!K42,Data!M42)</f>
        <v>-23347.188731127902</v>
      </c>
      <c r="G12" s="12">
        <f>SUM(Data!N42,Data!P42,Data!R42)</f>
        <v>-43284.896854424805</v>
      </c>
      <c r="H12" s="20">
        <f>SUM(Data!O42,Data!Q42,Data!S42)</f>
        <v>-24048.424781061316</v>
      </c>
      <c r="I12" s="12">
        <f>SUM(Data!T42,Data!V42,Data!X42)</f>
        <v>-37697.481954419942</v>
      </c>
      <c r="J12" s="20">
        <f>SUM(Data!U42,Data!W42,Data!Y42)</f>
        <v>-21325.89432843597</v>
      </c>
      <c r="K12" s="133"/>
      <c r="L12" s="12">
        <f t="shared" si="2"/>
        <v>-175628.54781950294</v>
      </c>
      <c r="M12" s="137">
        <f t="shared" si="2"/>
        <v>-97583.378082043637</v>
      </c>
    </row>
    <row r="13" spans="1:29" ht="13.5" thickBot="1" x14ac:dyDescent="0.25">
      <c r="A13" s="39"/>
      <c r="B13" s="26" t="s">
        <v>26</v>
      </c>
      <c r="C13" s="132">
        <f>SUM(Data!$B$60,Data!$D$60,Data!$F$60)</f>
        <v>1791902.7032127748</v>
      </c>
      <c r="D13" s="20">
        <f>SUM(Data!C60,Data!E60,Data!G60)</f>
        <v>793224.64799063583</v>
      </c>
      <c r="E13" s="12">
        <f>SUM(Data!H60,Data!J60,Data!L60)</f>
        <v>1215888.2028624301</v>
      </c>
      <c r="F13" s="20">
        <f>SUM(Data!M60,Data!K60,Data!I60)</f>
        <v>624469.46343375649</v>
      </c>
      <c r="G13" s="12">
        <f>SUM(Data!N60,Data!P60,Data!R60)</f>
        <v>1465956.1689311957</v>
      </c>
      <c r="H13" s="20">
        <f>SUM(Data!O60,Data!Q60,Data!S60)</f>
        <v>645832.40068235586</v>
      </c>
      <c r="I13" s="12">
        <f>SUM(Data!T60,Data!V60,Data!X60)</f>
        <v>1252093.901076918</v>
      </c>
      <c r="J13" s="20">
        <f>SUM(Data!U60,Data!W60,Data!Y60)</f>
        <v>605458.02924573224</v>
      </c>
      <c r="K13" s="133"/>
      <c r="L13" s="12">
        <f t="shared" si="2"/>
        <v>5725840.9760833178</v>
      </c>
      <c r="M13" s="138">
        <f t="shared" si="2"/>
        <v>2668984.5413524806</v>
      </c>
    </row>
    <row r="14" spans="1:29" ht="13.5" thickBot="1" x14ac:dyDescent="0.25">
      <c r="A14" s="39"/>
      <c r="B14" s="37" t="s">
        <v>27</v>
      </c>
      <c r="C14" s="125">
        <f t="shared" ref="C14:M14" si="3">SUM(C10:C13)</f>
        <v>-16376.686930699041</v>
      </c>
      <c r="D14" s="23">
        <f t="shared" si="3"/>
        <v>-298264.8322015095</v>
      </c>
      <c r="E14" s="22">
        <f t="shared" si="3"/>
        <v>-357635.56034453819</v>
      </c>
      <c r="F14" s="23">
        <f t="shared" si="3"/>
        <v>-303732.8087168982</v>
      </c>
      <c r="G14" s="22">
        <f t="shared" si="3"/>
        <v>-109392.54476872669</v>
      </c>
      <c r="H14" s="23">
        <f t="shared" si="3"/>
        <v>-299981.29652789212</v>
      </c>
      <c r="I14" s="22">
        <f t="shared" si="3"/>
        <v>-68729.742542742286</v>
      </c>
      <c r="J14" s="23">
        <f t="shared" si="3"/>
        <v>-193704.19302382355</v>
      </c>
      <c r="K14" s="129"/>
      <c r="L14" s="22">
        <f t="shared" si="3"/>
        <v>-552134.53458670806</v>
      </c>
      <c r="M14" s="24">
        <f t="shared" si="3"/>
        <v>-1095683.1304701231</v>
      </c>
    </row>
    <row r="15" spans="1:29" x14ac:dyDescent="0.2">
      <c r="A15" s="40">
        <v>2003</v>
      </c>
      <c r="B15" s="26" t="s">
        <v>24</v>
      </c>
      <c r="C15" s="132">
        <f>Data!B7+Data!D7+Data!F7</f>
        <v>-1154922.6892017063</v>
      </c>
      <c r="D15" s="20">
        <f>SUM(Data!C7,Data!E7,Data!G7)</f>
        <v>-698858.612910153</v>
      </c>
      <c r="E15" s="12">
        <f>SUM(Data!H7,Data!J7,Data!L7)</f>
        <v>-989389.16034018947</v>
      </c>
      <c r="F15" s="20">
        <f>SUM(Data!I7,Data!K7,Data!M7)</f>
        <v>-575436.59755856404</v>
      </c>
      <c r="G15" s="12">
        <f>SUM(Data!N7,Data!P7,Data!R7)</f>
        <v>-990705.92914149864</v>
      </c>
      <c r="H15" s="20">
        <f>SUM(Data!Q7,Data!S7,Data!O7)</f>
        <v>-591119.76676019258</v>
      </c>
      <c r="I15" s="12">
        <f>SUM(Data!T7,Data!V7,Data!X7)</f>
        <v>-805538.90688427025</v>
      </c>
      <c r="J15" s="20">
        <f>SUM(Data!U7,Data!W7,Data!Y7)</f>
        <v>-487820.3852424369</v>
      </c>
      <c r="K15" s="133"/>
      <c r="L15" s="12">
        <f t="shared" ref="L15:M23" si="4">SUM(C15,E15,G15,I15)</f>
        <v>-3940556.6855676649</v>
      </c>
      <c r="M15" s="12">
        <f t="shared" si="4"/>
        <v>-2353235.3624713463</v>
      </c>
    </row>
    <row r="16" spans="1:29" x14ac:dyDescent="0.2">
      <c r="A16" s="39"/>
      <c r="B16" s="26" t="s">
        <v>21</v>
      </c>
      <c r="C16" s="132">
        <f>Data!B25+Data!D25+Data!F25</f>
        <v>-68745.891616503344</v>
      </c>
      <c r="D16" s="20">
        <f>SUM(Data!C25,Data!E25,Data!G25)</f>
        <v>-46517.113031737506</v>
      </c>
      <c r="E16" s="12">
        <f>SUM(Data!H25,Data!J25,Data!L25)</f>
        <v>-102537.50687796404</v>
      </c>
      <c r="F16" s="20">
        <f>SUM(Data!I25,Data!K25,Data!M25)</f>
        <v>-71269.363286143023</v>
      </c>
      <c r="G16" s="12">
        <f>SUM(Data!N25,Data!P25,Data!R25)</f>
        <v>-107685.74452550907</v>
      </c>
      <c r="H16" s="20">
        <f>SUM(Data!O25,Data!Q25,Data!S25)</f>
        <v>-69770.817744703279</v>
      </c>
      <c r="I16" s="12">
        <f>SUM(Data!T25,Data!V25,Data!X25)</f>
        <v>-53927.082291734274</v>
      </c>
      <c r="J16" s="20">
        <f>SUM(Data!U25,Data!W25,Data!Y25)</f>
        <v>-30693.766137079652</v>
      </c>
      <c r="K16" s="133"/>
      <c r="L16" s="12">
        <f t="shared" si="4"/>
        <v>-332896.22531171073</v>
      </c>
      <c r="M16" s="12">
        <f t="shared" si="4"/>
        <v>-218251.06019966348</v>
      </c>
    </row>
    <row r="17" spans="1:13" x14ac:dyDescent="0.2">
      <c r="A17" s="39"/>
      <c r="B17" s="26" t="s">
        <v>25</v>
      </c>
      <c r="C17" s="132">
        <f>SUM(Data!B43,Data!D43,Data!F43)</f>
        <v>-36176.467065701705</v>
      </c>
      <c r="D17" s="20">
        <f>SUM(Data!C43,Data!E43,Data!G43)</f>
        <v>-20352.014607287892</v>
      </c>
      <c r="E17" s="12">
        <f>SUM(Data!H43,Data!J43,Data!L43)</f>
        <v>-30853.480836396688</v>
      </c>
      <c r="F17" s="20">
        <f>SUM(Data!I43,Data!K43,Data!M43)</f>
        <v>-16731.78670532754</v>
      </c>
      <c r="G17" s="12">
        <f>SUM(Data!N43,Data!P43,Data!R43)</f>
        <v>-31079.480098649368</v>
      </c>
      <c r="H17" s="20">
        <f>SUM(Data!O43,Data!Q43,Data!S43)</f>
        <v>-17283.993080233122</v>
      </c>
      <c r="I17" s="12">
        <f>SUM(Data!T43,Data!V43,Data!X43)</f>
        <v>-25273.233860912624</v>
      </c>
      <c r="J17" s="20">
        <f>SUM(Data!U43,Data!W43,Data!Y43)</f>
        <v>-14249.962566799652</v>
      </c>
      <c r="K17" s="133"/>
      <c r="L17" s="12">
        <f t="shared" si="4"/>
        <v>-123382.66186166037</v>
      </c>
      <c r="M17" s="12">
        <f t="shared" si="4"/>
        <v>-68617.756959648206</v>
      </c>
    </row>
    <row r="18" spans="1:13" ht="13.5" thickBot="1" x14ac:dyDescent="0.25">
      <c r="A18" s="39"/>
      <c r="B18" s="26" t="s">
        <v>26</v>
      </c>
      <c r="C18" s="132">
        <f>SUM(Data!B61,Data!D61,Data!F61)</f>
        <v>1210154.5365774599</v>
      </c>
      <c r="D18" s="20">
        <f>SUM(Data!C61,Data!E61,Data!G61)</f>
        <v>530996.25453697867</v>
      </c>
      <c r="E18" s="12">
        <f>SUM(Data!H61,Data!J61,Data!L61)</f>
        <v>1002993.3299679959</v>
      </c>
      <c r="F18" s="20">
        <f>SUM(Data!I61,Data!K61,Data!M61)</f>
        <v>485096.19453381293</v>
      </c>
      <c r="G18" s="12">
        <f>SUM(Data!N61,Data!P61,Data!R61)</f>
        <v>998719.43618903775</v>
      </c>
      <c r="H18" s="20">
        <f>SUM(Data!O61,Data!Q61,Data!S61)</f>
        <v>486085.03179469181</v>
      </c>
      <c r="I18" s="12">
        <f>SUM(Data!T61,Data!V61,Data!X61)</f>
        <v>927070.44937670254</v>
      </c>
      <c r="J18" s="20">
        <f>SUM(Data!U61,Data!W61,Data!Y61)</f>
        <v>436842.68380705325</v>
      </c>
      <c r="K18" s="133"/>
      <c r="L18" s="12">
        <f t="shared" si="4"/>
        <v>4138937.7521111956</v>
      </c>
      <c r="M18" s="12">
        <f t="shared" si="4"/>
        <v>1939020.1646725368</v>
      </c>
    </row>
    <row r="19" spans="1:13" ht="13.5" thickBot="1" x14ac:dyDescent="0.25">
      <c r="A19" s="39"/>
      <c r="B19" s="37" t="s">
        <v>27</v>
      </c>
      <c r="C19" s="125">
        <f t="shared" ref="C19:M19" si="5">SUM(C15:C18)</f>
        <v>-49690.511306451401</v>
      </c>
      <c r="D19" s="23">
        <f t="shared" si="5"/>
        <v>-234731.48601219978</v>
      </c>
      <c r="E19" s="22">
        <f t="shared" si="5"/>
        <v>-119786.81808655453</v>
      </c>
      <c r="F19" s="23">
        <f t="shared" si="5"/>
        <v>-178341.55301622173</v>
      </c>
      <c r="G19" s="22">
        <f t="shared" si="5"/>
        <v>-130751.71757661924</v>
      </c>
      <c r="H19" s="23">
        <f t="shared" si="5"/>
        <v>-192089.54579043714</v>
      </c>
      <c r="I19" s="22">
        <f t="shared" si="5"/>
        <v>42331.226339785382</v>
      </c>
      <c r="J19" s="23">
        <f t="shared" si="5"/>
        <v>-95921.430139262928</v>
      </c>
      <c r="K19" s="129"/>
      <c r="L19" s="22">
        <f t="shared" si="5"/>
        <v>-257897.82062983979</v>
      </c>
      <c r="M19" s="24">
        <f t="shared" si="5"/>
        <v>-701084.01495812135</v>
      </c>
    </row>
    <row r="20" spans="1:13" x14ac:dyDescent="0.2">
      <c r="A20" s="40" t="s">
        <v>28</v>
      </c>
      <c r="B20" s="26" t="s">
        <v>24</v>
      </c>
      <c r="C20" s="132">
        <f>SUM(Data!B8:B15,Data!D8:D15,Data!F8:F15)</f>
        <v>-1764335.0779000339</v>
      </c>
      <c r="D20" s="20">
        <f>SUM(Data!C8:C15,Data!E8:E15,Data!G8:G15)</f>
        <v>-1050942.4000645808</v>
      </c>
      <c r="E20" s="12">
        <f>SUM(Data!H8:H15,Data!J8:J15,Data!L8:L15)</f>
        <v>-1583307.885682456</v>
      </c>
      <c r="F20" s="20">
        <f>SUM(Data!I8:I15,Data!K8:K15,Data!M8:M15)</f>
        <v>-913064.97905682831</v>
      </c>
      <c r="G20" s="12">
        <f>SUM(Data!N8:N15,Data!P8:P15,Data!R8:R15)</f>
        <v>-1404780.5406092617</v>
      </c>
      <c r="H20" s="20">
        <f>SUM(Data!O8:O15,Data!Q8:Q15,Data!S8:S15)</f>
        <v>-859080.56386850297</v>
      </c>
      <c r="I20" s="12">
        <f>SUM(Data!T8:T15,Data!V8:V15,Data!X8:X15)</f>
        <v>-1099031.6591833881</v>
      </c>
      <c r="J20" s="20">
        <f>SUM(Data!U8:U15,Data!W8:W15,Data!Y8:Y15)</f>
        <v>-681657.20295357937</v>
      </c>
      <c r="K20" s="133"/>
      <c r="L20" s="12">
        <f>SUM(C20,E20,G20,I20)</f>
        <v>-5851455.1633751392</v>
      </c>
      <c r="M20" s="12">
        <f t="shared" si="4"/>
        <v>-3504745.1459434917</v>
      </c>
    </row>
    <row r="21" spans="1:13" x14ac:dyDescent="0.2">
      <c r="A21" s="39"/>
      <c r="B21" s="26" t="s">
        <v>21</v>
      </c>
      <c r="C21" s="132">
        <f>SUM(Data!B26:B34,Data!D26:D34,Data!F26:F34)</f>
        <v>-91911.157149667953</v>
      </c>
      <c r="D21" s="20">
        <f>SUM(Data!C26:C34,Data!E26:E34,Data!G26:G34)</f>
        <v>-59937.283556962291</v>
      </c>
      <c r="E21" s="12">
        <f>SUM(Data!H26:H34,Data!J26:J34,Data!L26:L34)</f>
        <v>-149624.51225647051</v>
      </c>
      <c r="F21" s="20">
        <f>SUM(Data!I26:I34,Data!K26:K34,Data!M26:M34)</f>
        <v>-92659.722745529769</v>
      </c>
      <c r="G21" s="12">
        <f>SUM(Data!N26:N34,Data!P26:P34,Data!R26:R34)</f>
        <v>-141845.56948253376</v>
      </c>
      <c r="H21" s="20">
        <f>SUM(Data!O26:O34,Data!Q26:Q34,Data!S26:S34)</f>
        <v>-87802.606345643493</v>
      </c>
      <c r="I21" s="12">
        <f>SUM(Data!T26:T34,Data!V26:V34,Data!X26:X34)</f>
        <v>-65263.081146286568</v>
      </c>
      <c r="J21" s="20">
        <f>SUM(Data!U26:U34,Data!W26:W34,Data!Y26:Y34)</f>
        <v>-38076.165943795153</v>
      </c>
      <c r="K21" s="133"/>
      <c r="L21" s="12">
        <f t="shared" si="4"/>
        <v>-448644.32003495877</v>
      </c>
      <c r="M21" s="12">
        <f t="shared" si="4"/>
        <v>-278475.77859193069</v>
      </c>
    </row>
    <row r="22" spans="1:13" x14ac:dyDescent="0.2">
      <c r="A22" s="39"/>
      <c r="B22" s="26" t="s">
        <v>25</v>
      </c>
      <c r="C22" s="132">
        <f>SUM(Data!B44:B52,Data!D44:D52,Data!F44:F52)</f>
        <v>-47294.425064846728</v>
      </c>
      <c r="D22" s="20">
        <f>SUM(Data!C44:C52,Data!E44:E52,Data!G44:G52)</f>
        <v>-25946.256751034663</v>
      </c>
      <c r="E22" s="12">
        <f>SUM(Data!H44:H52,Data!J44:J52,Data!L44:L52)</f>
        <v>-42724.559362581618</v>
      </c>
      <c r="F22" s="20">
        <f>SUM(Data!I44:I52,Data!K44:K52,Data!M44:M52)</f>
        <v>-22533.449925283188</v>
      </c>
      <c r="G22" s="12">
        <f>SUM(Data!N44:N52,Data!P44:P52,Data!R44:R52)</f>
        <v>-37620.930706524392</v>
      </c>
      <c r="H22" s="20">
        <f>SUM(Data!O44:O52,Data!Q44:Q52,Data!S44:S52)</f>
        <v>-21220.547682244665</v>
      </c>
      <c r="I22" s="12">
        <f>SUM(Data!T44:T52,Data!V44:V52,Data!X44:X52)</f>
        <v>-29562.611594945905</v>
      </c>
      <c r="J22" s="20">
        <f>SUM(Data!U44:U52,Data!W44:W52,Data!Y44:Y52)</f>
        <v>-16990.911327333317</v>
      </c>
      <c r="K22" s="133"/>
      <c r="L22" s="12">
        <f t="shared" si="4"/>
        <v>-157202.52672889864</v>
      </c>
      <c r="M22" s="12">
        <f t="shared" si="4"/>
        <v>-86691.165685895845</v>
      </c>
    </row>
    <row r="23" spans="1:13" ht="13.5" thickBot="1" x14ac:dyDescent="0.25">
      <c r="A23" s="39"/>
      <c r="B23" s="26" t="s">
        <v>26</v>
      </c>
      <c r="C23" s="132">
        <f>SUM(Data!B62:B70,Data!D62:D70,Data!F62:F70)</f>
        <v>1867428.2335365328</v>
      </c>
      <c r="D23" s="20">
        <f>SUM(Data!C62:C70,Data!E62:E70,Data!G62:G70)</f>
        <v>920659.97167778644</v>
      </c>
      <c r="E23" s="12">
        <f>SUM(Data!H62:H70,Data!J62:J70,Data!L62:L70)</f>
        <v>1753651.3765414534</v>
      </c>
      <c r="F23" s="20">
        <f>SUM(Data!I62:I70,Data!K62:K70,Data!M62:M70)</f>
        <v>833115.60850929911</v>
      </c>
      <c r="G23" s="12">
        <f>SUM(Data!N62:N70,Data!P62:P70,Data!R62:R70)</f>
        <v>1669045.9518307492</v>
      </c>
      <c r="H23" s="20">
        <f>SUM(Data!O62:O70,Data!Q62:Q70,Data!S62:S70)</f>
        <v>818825.13905742171</v>
      </c>
      <c r="I23" s="12">
        <f>SUM(Data!T62:T70,Data!V62:V70,Data!X62:X70)</f>
        <v>1543303.1861550084</v>
      </c>
      <c r="J23" s="20">
        <f>SUM(Data!U62:U70,Data!W62:W70,Data!Y62:Y70)</f>
        <v>721136.1695272181</v>
      </c>
      <c r="K23" s="133"/>
      <c r="L23" s="12">
        <f t="shared" si="4"/>
        <v>6833428.748063744</v>
      </c>
      <c r="M23" s="12">
        <f t="shared" si="4"/>
        <v>3293736.8887717254</v>
      </c>
    </row>
    <row r="24" spans="1:13" ht="13.5" thickBot="1" x14ac:dyDescent="0.25">
      <c r="A24" s="39"/>
      <c r="B24" s="37" t="s">
        <v>27</v>
      </c>
      <c r="C24" s="125">
        <f t="shared" ref="C24:M24" si="6">SUM(C20:C23)</f>
        <v>-36112.426578015555</v>
      </c>
      <c r="D24" s="23">
        <f t="shared" si="6"/>
        <v>-216165.96869479143</v>
      </c>
      <c r="E24" s="22">
        <f t="shared" si="6"/>
        <v>-22005.580760054756</v>
      </c>
      <c r="F24" s="23">
        <f t="shared" si="6"/>
        <v>-195142.54321834212</v>
      </c>
      <c r="G24" s="22">
        <f t="shared" si="6"/>
        <v>84798.911032429431</v>
      </c>
      <c r="H24" s="23">
        <f t="shared" si="6"/>
        <v>-149278.57883896946</v>
      </c>
      <c r="I24" s="22">
        <f t="shared" si="6"/>
        <v>349445.83423038782</v>
      </c>
      <c r="J24" s="23">
        <f t="shared" si="6"/>
        <v>-15588.110697489697</v>
      </c>
      <c r="K24" s="129"/>
      <c r="L24" s="22">
        <f t="shared" si="6"/>
        <v>376126.7379247481</v>
      </c>
      <c r="M24" s="24">
        <f t="shared" si="6"/>
        <v>-576175.20144959306</v>
      </c>
    </row>
    <row r="25" spans="1:13" x14ac:dyDescent="0.2">
      <c r="A25" s="40" t="s">
        <v>27</v>
      </c>
      <c r="B25" s="26" t="s">
        <v>24</v>
      </c>
      <c r="C25" s="132">
        <f t="shared" ref="C25:J28" si="7">SUM(C5,C10,C15,C20)</f>
        <v>-4577813.2315973416</v>
      </c>
      <c r="D25" s="20">
        <f t="shared" si="7"/>
        <v>-2746453.9293565555</v>
      </c>
      <c r="E25" s="12">
        <f t="shared" si="7"/>
        <v>-3960082.3263504682</v>
      </c>
      <c r="F25" s="20">
        <f t="shared" si="7"/>
        <v>-2294035.6053435397</v>
      </c>
      <c r="G25" s="12">
        <f t="shared" si="7"/>
        <v>-3777771.6590097845</v>
      </c>
      <c r="H25" s="20">
        <f t="shared" si="7"/>
        <v>-2275526.9636162696</v>
      </c>
      <c r="I25" s="12">
        <f t="shared" si="7"/>
        <v>-3630263.1181041789</v>
      </c>
      <c r="J25" s="20">
        <f t="shared" si="7"/>
        <v>-2260254.4414626407</v>
      </c>
      <c r="K25" s="133"/>
      <c r="L25" s="12">
        <f t="shared" ref="L25:M28" si="8">SUM(L5,L10,L15,L20)</f>
        <v>-15945930.335061774</v>
      </c>
      <c r="M25" s="14">
        <f t="shared" si="8"/>
        <v>-9576270.9397790059</v>
      </c>
    </row>
    <row r="26" spans="1:13" x14ac:dyDescent="0.2">
      <c r="A26" s="39"/>
      <c r="B26" s="26" t="s">
        <v>21</v>
      </c>
      <c r="C26" s="132">
        <f t="shared" si="7"/>
        <v>-258846.18958167935</v>
      </c>
      <c r="D26" s="20">
        <f t="shared" si="7"/>
        <v>-172429.09015760481</v>
      </c>
      <c r="E26" s="12">
        <f t="shared" si="7"/>
        <v>-395189.11783528648</v>
      </c>
      <c r="F26" s="20">
        <f t="shared" si="7"/>
        <v>-263250.14072305238</v>
      </c>
      <c r="G26" s="12">
        <f t="shared" si="7"/>
        <v>-399309.94159451663</v>
      </c>
      <c r="H26" s="20">
        <f t="shared" si="7"/>
        <v>-254012.06353195931</v>
      </c>
      <c r="I26" s="12">
        <f t="shared" si="7"/>
        <v>-240962.86101619562</v>
      </c>
      <c r="J26" s="20">
        <f t="shared" si="7"/>
        <v>-143303.68269702277</v>
      </c>
      <c r="K26" s="133"/>
      <c r="L26" s="12">
        <f t="shared" si="8"/>
        <v>-1294308.1100276778</v>
      </c>
      <c r="M26" s="14">
        <f t="shared" si="8"/>
        <v>-832994.97710963921</v>
      </c>
    </row>
    <row r="27" spans="1:13" x14ac:dyDescent="0.2">
      <c r="A27" s="39"/>
      <c r="B27" s="26" t="s">
        <v>25</v>
      </c>
      <c r="C27" s="132">
        <f t="shared" si="7"/>
        <v>-135005.67696291319</v>
      </c>
      <c r="D27" s="20">
        <f t="shared" si="7"/>
        <v>-75160.141599741008</v>
      </c>
      <c r="E27" s="12">
        <f t="shared" si="7"/>
        <v>-116689.42437727176</v>
      </c>
      <c r="F27" s="20">
        <f t="shared" si="7"/>
        <v>-62612.425361738628</v>
      </c>
      <c r="G27" s="12">
        <f t="shared" si="7"/>
        <v>-111985.30765959856</v>
      </c>
      <c r="H27" s="20">
        <f t="shared" si="7"/>
        <v>-62552.965543539103</v>
      </c>
      <c r="I27" s="12">
        <f t="shared" si="7"/>
        <v>-108743.79534956031</v>
      </c>
      <c r="J27" s="20">
        <f t="shared" si="7"/>
        <v>-62961.158404575297</v>
      </c>
      <c r="K27" s="133"/>
      <c r="L27" s="12">
        <f t="shared" si="8"/>
        <v>-472424.20434934378</v>
      </c>
      <c r="M27" s="14">
        <f t="shared" si="8"/>
        <v>-263286.69090959406</v>
      </c>
    </row>
    <row r="28" spans="1:13" ht="13.5" thickBot="1" x14ac:dyDescent="0.25">
      <c r="A28" s="39"/>
      <c r="B28" s="26" t="s">
        <v>26</v>
      </c>
      <c r="C28" s="132">
        <f t="shared" si="7"/>
        <v>4869485.4733267678</v>
      </c>
      <c r="D28" s="20">
        <f t="shared" si="7"/>
        <v>2244880.8742054012</v>
      </c>
      <c r="E28" s="12">
        <f t="shared" si="7"/>
        <v>3972532.9093718794</v>
      </c>
      <c r="F28" s="20">
        <f t="shared" si="7"/>
        <v>1942681.2664768684</v>
      </c>
      <c r="G28" s="12">
        <f t="shared" si="7"/>
        <v>4133721.5569509827</v>
      </c>
      <c r="H28" s="20">
        <f t="shared" si="7"/>
        <v>1950742.5715344693</v>
      </c>
      <c r="I28" s="12">
        <f t="shared" si="7"/>
        <v>4248097.7749808328</v>
      </c>
      <c r="J28" s="20">
        <f t="shared" si="7"/>
        <v>2048646.3517641141</v>
      </c>
      <c r="K28" s="133"/>
      <c r="L28" s="12">
        <f t="shared" si="8"/>
        <v>17223837.714630462</v>
      </c>
      <c r="M28" s="14">
        <f t="shared" si="8"/>
        <v>8186951.0639808532</v>
      </c>
    </row>
    <row r="29" spans="1:13" ht="13.5" thickBot="1" x14ac:dyDescent="0.25">
      <c r="A29" s="41"/>
      <c r="B29" s="37" t="s">
        <v>19</v>
      </c>
      <c r="C29" s="125">
        <f t="shared" ref="C29:M29" si="9">SUM(C25:C28)</f>
        <v>-102179.624815166</v>
      </c>
      <c r="D29" s="23">
        <f t="shared" si="9"/>
        <v>-749162.2869084999</v>
      </c>
      <c r="E29" s="22">
        <f t="shared" si="9"/>
        <v>-499427.95919114677</v>
      </c>
      <c r="F29" s="23">
        <f t="shared" si="9"/>
        <v>-677216.90495146229</v>
      </c>
      <c r="G29" s="22">
        <f t="shared" si="9"/>
        <v>-155345.35131291766</v>
      </c>
      <c r="H29" s="23">
        <f t="shared" si="9"/>
        <v>-641349.42115729908</v>
      </c>
      <c r="I29" s="22">
        <f t="shared" si="9"/>
        <v>268128.00051089795</v>
      </c>
      <c r="J29" s="23">
        <f t="shared" si="9"/>
        <v>-417872.93080012454</v>
      </c>
      <c r="K29" s="129"/>
      <c r="L29" s="22">
        <f t="shared" si="9"/>
        <v>-488824.93480833247</v>
      </c>
      <c r="M29" s="24">
        <f t="shared" si="9"/>
        <v>-2485601.543817386</v>
      </c>
    </row>
    <row r="30" spans="1:13" x14ac:dyDescent="0.2">
      <c r="C30" s="25"/>
    </row>
    <row r="31" spans="1:13" ht="13.5" thickBot="1" x14ac:dyDescent="0.25"/>
    <row r="32" spans="1:13" ht="13.5" thickBot="1" x14ac:dyDescent="0.25">
      <c r="A32" s="26"/>
      <c r="B32" s="26"/>
      <c r="C32" s="125" t="s">
        <v>33</v>
      </c>
      <c r="D32" s="126"/>
      <c r="E32" s="22" t="s">
        <v>34</v>
      </c>
      <c r="F32" s="126"/>
      <c r="G32" s="22" t="s">
        <v>35</v>
      </c>
      <c r="H32" s="126"/>
      <c r="I32" s="22" t="s">
        <v>32</v>
      </c>
      <c r="J32" s="126"/>
      <c r="K32" s="42"/>
      <c r="L32" s="127" t="s">
        <v>14</v>
      </c>
      <c r="M32" s="31" t="s">
        <v>15</v>
      </c>
    </row>
    <row r="33" spans="1:13" ht="13.5" thickBot="1" x14ac:dyDescent="0.25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7"/>
      <c r="L33" s="139"/>
      <c r="M33" s="33"/>
    </row>
    <row r="34" spans="1:13" x14ac:dyDescent="0.2">
      <c r="A34" s="38">
        <v>2001</v>
      </c>
      <c r="B34" s="26" t="s">
        <v>30</v>
      </c>
      <c r="C34" s="12">
        <f t="shared" ref="C34:J34" si="10">C5+C8</f>
        <v>0</v>
      </c>
      <c r="D34" s="20">
        <f t="shared" si="10"/>
        <v>0</v>
      </c>
      <c r="E34" s="12">
        <f t="shared" si="10"/>
        <v>0</v>
      </c>
      <c r="F34" s="20">
        <f t="shared" si="10"/>
        <v>0</v>
      </c>
      <c r="G34" s="12">
        <f t="shared" si="10"/>
        <v>0</v>
      </c>
      <c r="H34" s="20">
        <f t="shared" si="10"/>
        <v>0</v>
      </c>
      <c r="I34" s="12">
        <f t="shared" si="10"/>
        <v>2812.7750966658932</v>
      </c>
      <c r="J34" s="20">
        <f t="shared" si="10"/>
        <v>-74055.331400274357</v>
      </c>
      <c r="K34" s="20"/>
      <c r="L34" s="12">
        <f>SUM(I34,G34,E34,C34)</f>
        <v>2812.7750966658932</v>
      </c>
      <c r="M34" s="12">
        <f>SUM(J34,H34,F34,D34)</f>
        <v>-74055.331400274357</v>
      </c>
    </row>
    <row r="35" spans="1:13" ht="13.5" thickBot="1" x14ac:dyDescent="0.25">
      <c r="A35" s="39"/>
      <c r="B35" s="26" t="s">
        <v>31</v>
      </c>
      <c r="C35" s="12">
        <f t="shared" ref="C35:J35" si="11">C6+C7</f>
        <v>0</v>
      </c>
      <c r="D35" s="20">
        <f t="shared" si="11"/>
        <v>0</v>
      </c>
      <c r="E35" s="12">
        <f t="shared" si="11"/>
        <v>0</v>
      </c>
      <c r="F35" s="20">
        <f t="shared" si="11"/>
        <v>0</v>
      </c>
      <c r="G35" s="12">
        <f t="shared" si="11"/>
        <v>0</v>
      </c>
      <c r="H35" s="20">
        <f t="shared" si="11"/>
        <v>0</v>
      </c>
      <c r="I35" s="12">
        <f t="shared" si="11"/>
        <v>-57732.092613199158</v>
      </c>
      <c r="J35" s="20">
        <f t="shared" si="11"/>
        <v>-38603.865539273997</v>
      </c>
      <c r="K35" s="20"/>
      <c r="L35" s="12">
        <f>SUM(I35,G35,E35,C35)</f>
        <v>-57732.092613199158</v>
      </c>
      <c r="M35" s="12">
        <f>SUM(J35,H35,F35,D35)</f>
        <v>-38603.865539273997</v>
      </c>
    </row>
    <row r="36" spans="1:13" ht="13.5" thickBot="1" x14ac:dyDescent="0.25">
      <c r="A36" s="39"/>
      <c r="B36" s="37"/>
      <c r="C36" s="22">
        <f t="shared" ref="C36:M36" si="12">SUM(C34:C35)</f>
        <v>0</v>
      </c>
      <c r="D36" s="23">
        <f t="shared" si="12"/>
        <v>0</v>
      </c>
      <c r="E36" s="22">
        <f t="shared" si="12"/>
        <v>0</v>
      </c>
      <c r="F36" s="23">
        <f t="shared" si="12"/>
        <v>0</v>
      </c>
      <c r="G36" s="22">
        <f t="shared" si="12"/>
        <v>0</v>
      </c>
      <c r="H36" s="23">
        <f t="shared" si="12"/>
        <v>0</v>
      </c>
      <c r="I36" s="22">
        <f t="shared" si="12"/>
        <v>-54919.317516533265</v>
      </c>
      <c r="J36" s="23">
        <f t="shared" si="12"/>
        <v>-112659.19693954836</v>
      </c>
      <c r="K36" s="23"/>
      <c r="L36" s="22">
        <f t="shared" si="12"/>
        <v>-54919.317516533265</v>
      </c>
      <c r="M36" s="24">
        <f t="shared" si="12"/>
        <v>-112659.19693954836</v>
      </c>
    </row>
    <row r="37" spans="1:13" x14ac:dyDescent="0.2">
      <c r="A37" s="40">
        <v>2002</v>
      </c>
      <c r="B37" s="26" t="s">
        <v>30</v>
      </c>
      <c r="C37" s="12">
        <f t="shared" ref="C37:J37" si="13">C10+C13</f>
        <v>133347.23871717369</v>
      </c>
      <c r="D37" s="13">
        <f t="shared" si="13"/>
        <v>-203428.26839118614</v>
      </c>
      <c r="E37" s="12">
        <f t="shared" si="13"/>
        <v>-171497.07746539288</v>
      </c>
      <c r="F37" s="13">
        <f t="shared" si="13"/>
        <v>-181064.56529439078</v>
      </c>
      <c r="G37" s="12">
        <f t="shared" si="13"/>
        <v>83670.979672171874</v>
      </c>
      <c r="H37" s="13">
        <f t="shared" si="13"/>
        <v>-179494.23230521823</v>
      </c>
      <c r="I37" s="12">
        <f t="shared" si="13"/>
        <v>49218.812315935036</v>
      </c>
      <c r="J37" s="13">
        <f t="shared" si="13"/>
        <v>-126054.02343650721</v>
      </c>
      <c r="K37" s="13"/>
      <c r="L37" s="12">
        <f>SUM(I37,G37,E37,C37)</f>
        <v>94739.95323988772</v>
      </c>
      <c r="M37" s="12">
        <f>SUM(J37,H37,F37,D37)</f>
        <v>-690041.08942730236</v>
      </c>
    </row>
    <row r="38" spans="1:13" ht="13.5" thickBot="1" x14ac:dyDescent="0.25">
      <c r="A38" s="39"/>
      <c r="B38" s="26" t="s">
        <v>31</v>
      </c>
      <c r="C38" s="12">
        <f t="shared" ref="C38:J38" si="14">C11+C12</f>
        <v>-149723.92564787279</v>
      </c>
      <c r="D38" s="13">
        <f t="shared" si="14"/>
        <v>-94836.563810323452</v>
      </c>
      <c r="E38" s="12">
        <f t="shared" si="14"/>
        <v>-186138.48287914536</v>
      </c>
      <c r="F38" s="13">
        <f t="shared" si="14"/>
        <v>-122668.24342250747</v>
      </c>
      <c r="G38" s="12">
        <f t="shared" si="14"/>
        <v>-193063.52444089862</v>
      </c>
      <c r="H38" s="13">
        <f t="shared" si="14"/>
        <v>-120487.06422267386</v>
      </c>
      <c r="I38" s="12">
        <f t="shared" si="14"/>
        <v>-117948.55485867739</v>
      </c>
      <c r="J38" s="13">
        <f t="shared" si="14"/>
        <v>-67650.169587316297</v>
      </c>
      <c r="K38" s="13"/>
      <c r="L38" s="12">
        <f>SUM(I38,G38,E38,C38)</f>
        <v>-646874.48782659415</v>
      </c>
      <c r="M38" s="12">
        <f>SUM(J38,H38,F38,D38)</f>
        <v>-405642.04104282113</v>
      </c>
    </row>
    <row r="39" spans="1:13" ht="13.5" thickBot="1" x14ac:dyDescent="0.25">
      <c r="A39" s="39"/>
      <c r="B39" s="37"/>
      <c r="C39" s="22">
        <f t="shared" ref="C39:M39" si="15">SUM(C37:C38)</f>
        <v>-16376.686930699099</v>
      </c>
      <c r="D39" s="23">
        <f t="shared" si="15"/>
        <v>-298264.83220150962</v>
      </c>
      <c r="E39" s="22">
        <f t="shared" si="15"/>
        <v>-357635.56034453824</v>
      </c>
      <c r="F39" s="23">
        <f t="shared" si="15"/>
        <v>-303732.80871689826</v>
      </c>
      <c r="G39" s="22">
        <f t="shared" si="15"/>
        <v>-109392.54476872674</v>
      </c>
      <c r="H39" s="23">
        <f t="shared" si="15"/>
        <v>-299981.29652789212</v>
      </c>
      <c r="I39" s="22">
        <f t="shared" si="15"/>
        <v>-68729.742542742359</v>
      </c>
      <c r="J39" s="23">
        <f t="shared" si="15"/>
        <v>-193704.19302382349</v>
      </c>
      <c r="K39" s="23"/>
      <c r="L39" s="22">
        <f t="shared" si="15"/>
        <v>-552134.53458670643</v>
      </c>
      <c r="M39" s="24">
        <f t="shared" si="15"/>
        <v>-1095683.1304701236</v>
      </c>
    </row>
    <row r="40" spans="1:13" x14ac:dyDescent="0.2">
      <c r="A40" s="40">
        <v>2003</v>
      </c>
      <c r="B40" s="26" t="s">
        <v>30</v>
      </c>
      <c r="C40" s="12">
        <f t="shared" ref="C40:J40" si="16">C15+C18</f>
        <v>55231.847375753568</v>
      </c>
      <c r="D40" s="12">
        <f t="shared" si="16"/>
        <v>-167862.35837317433</v>
      </c>
      <c r="E40" s="12">
        <f t="shared" si="16"/>
        <v>13604.169627806405</v>
      </c>
      <c r="F40" s="12">
        <f t="shared" si="16"/>
        <v>-90340.403024751111</v>
      </c>
      <c r="G40" s="12">
        <f t="shared" si="16"/>
        <v>8013.5070475391112</v>
      </c>
      <c r="H40" s="12">
        <f t="shared" si="16"/>
        <v>-105034.73496550077</v>
      </c>
      <c r="I40" s="12">
        <f t="shared" si="16"/>
        <v>121531.54249243229</v>
      </c>
      <c r="J40" s="12">
        <f t="shared" si="16"/>
        <v>-50977.701435383642</v>
      </c>
      <c r="K40" s="12"/>
      <c r="L40" s="12">
        <f>SUM(I40,G40,E40,C40)</f>
        <v>198381.06654353137</v>
      </c>
      <c r="M40" s="12">
        <f>SUM(J40,H40,F40,D40)</f>
        <v>-414215.19779880985</v>
      </c>
    </row>
    <row r="41" spans="1:13" ht="13.5" thickBot="1" x14ac:dyDescent="0.25">
      <c r="A41" s="39"/>
      <c r="B41" s="26" t="s">
        <v>31</v>
      </c>
      <c r="C41" s="12">
        <f t="shared" ref="C41:J41" si="17">C16+C17</f>
        <v>-104922.35868220506</v>
      </c>
      <c r="D41" s="12">
        <f t="shared" si="17"/>
        <v>-66869.127639025392</v>
      </c>
      <c r="E41" s="12">
        <f t="shared" si="17"/>
        <v>-133390.98771436073</v>
      </c>
      <c r="F41" s="12">
        <f t="shared" si="17"/>
        <v>-88001.149991470564</v>
      </c>
      <c r="G41" s="12">
        <f t="shared" si="17"/>
        <v>-138765.22462415844</v>
      </c>
      <c r="H41" s="12">
        <f t="shared" si="17"/>
        <v>-87054.810824936401</v>
      </c>
      <c r="I41" s="12">
        <f t="shared" si="17"/>
        <v>-79200.316152646905</v>
      </c>
      <c r="J41" s="12">
        <f t="shared" si="17"/>
        <v>-44943.7287038793</v>
      </c>
      <c r="K41" s="12"/>
      <c r="L41" s="12">
        <f>SUM(I41,G41,E41,C41)</f>
        <v>-456278.88717337116</v>
      </c>
      <c r="M41" s="12">
        <f>SUM(J41,H41,F41,D41)</f>
        <v>-286868.81715931167</v>
      </c>
    </row>
    <row r="42" spans="1:13" ht="13.5" thickBot="1" x14ac:dyDescent="0.25">
      <c r="A42" s="39"/>
      <c r="B42" s="37"/>
      <c r="C42" s="22">
        <f t="shared" ref="C42:M42" si="18">SUM(C40:C41)</f>
        <v>-49690.511306451488</v>
      </c>
      <c r="D42" s="22">
        <f t="shared" si="18"/>
        <v>-234731.48601219972</v>
      </c>
      <c r="E42" s="22">
        <f t="shared" si="18"/>
        <v>-119786.81808655433</v>
      </c>
      <c r="F42" s="22">
        <f t="shared" si="18"/>
        <v>-178341.55301622167</v>
      </c>
      <c r="G42" s="22">
        <f t="shared" si="18"/>
        <v>-130751.71757661932</v>
      </c>
      <c r="H42" s="22">
        <f t="shared" si="18"/>
        <v>-192089.54579043717</v>
      </c>
      <c r="I42" s="22">
        <f t="shared" si="18"/>
        <v>42331.226339785382</v>
      </c>
      <c r="J42" s="22">
        <f t="shared" si="18"/>
        <v>-95921.430139262942</v>
      </c>
      <c r="K42" s="22"/>
      <c r="L42" s="22">
        <f t="shared" si="18"/>
        <v>-257897.82062983979</v>
      </c>
      <c r="M42" s="22">
        <f t="shared" si="18"/>
        <v>-701084.01495812158</v>
      </c>
    </row>
    <row r="43" spans="1:13" x14ac:dyDescent="0.2">
      <c r="A43" s="40" t="s">
        <v>28</v>
      </c>
      <c r="B43" s="26" t="s">
        <v>30</v>
      </c>
      <c r="C43" s="12">
        <f t="shared" ref="C43:J43" si="19">C20+C23</f>
        <v>103093.15563649894</v>
      </c>
      <c r="D43" s="13">
        <f t="shared" si="19"/>
        <v>-130282.4283867944</v>
      </c>
      <c r="E43" s="12">
        <f t="shared" si="19"/>
        <v>170343.49085899745</v>
      </c>
      <c r="F43" s="13">
        <f t="shared" si="19"/>
        <v>-79949.370547529194</v>
      </c>
      <c r="G43" s="12">
        <f t="shared" si="19"/>
        <v>264265.41122148745</v>
      </c>
      <c r="H43" s="13">
        <f t="shared" si="19"/>
        <v>-40255.424811081262</v>
      </c>
      <c r="I43" s="12">
        <f t="shared" si="19"/>
        <v>444271.52697162027</v>
      </c>
      <c r="J43" s="13">
        <f t="shared" si="19"/>
        <v>39478.966573638725</v>
      </c>
      <c r="K43" s="13"/>
      <c r="L43" s="12">
        <f>SUM(I43,G43,E43,C43)</f>
        <v>981973.58468860411</v>
      </c>
      <c r="M43" s="12">
        <f>SUM(J43,H43,F43,D43)</f>
        <v>-211008.25717176613</v>
      </c>
    </row>
    <row r="44" spans="1:13" ht="13.5" thickBot="1" x14ac:dyDescent="0.25">
      <c r="A44" s="39"/>
      <c r="B44" s="26" t="s">
        <v>31</v>
      </c>
      <c r="C44" s="12">
        <f t="shared" ref="C44:J44" si="20">C21+C22</f>
        <v>-139205.58221451467</v>
      </c>
      <c r="D44" s="13">
        <f t="shared" si="20"/>
        <v>-85883.540307996955</v>
      </c>
      <c r="E44" s="12">
        <f t="shared" si="20"/>
        <v>-192349.07161905212</v>
      </c>
      <c r="F44" s="13">
        <f t="shared" si="20"/>
        <v>-115193.17267081296</v>
      </c>
      <c r="G44" s="12">
        <f t="shared" si="20"/>
        <v>-179466.50018905813</v>
      </c>
      <c r="H44" s="13">
        <f t="shared" si="20"/>
        <v>-109023.15402788816</v>
      </c>
      <c r="I44" s="12">
        <f t="shared" si="20"/>
        <v>-94825.692741232473</v>
      </c>
      <c r="J44" s="13">
        <f t="shared" si="20"/>
        <v>-55067.077271128466</v>
      </c>
      <c r="K44" s="13"/>
      <c r="L44" s="12">
        <f>SUM(I44,G44,E44,C44)</f>
        <v>-605846.84676385741</v>
      </c>
      <c r="M44" s="12">
        <f>SUM(J44,H44,F44,D44)</f>
        <v>-365166.94427782652</v>
      </c>
    </row>
    <row r="45" spans="1:13" ht="13.5" thickBot="1" x14ac:dyDescent="0.25">
      <c r="A45" s="39"/>
      <c r="B45" s="37"/>
      <c r="C45" s="22">
        <f t="shared" ref="C45:M45" si="21">SUM(C43:C44)</f>
        <v>-36112.426578015729</v>
      </c>
      <c r="D45" s="23">
        <f t="shared" si="21"/>
        <v>-216165.96869479137</v>
      </c>
      <c r="E45" s="22">
        <f t="shared" si="21"/>
        <v>-22005.580760054669</v>
      </c>
      <c r="F45" s="23">
        <f t="shared" si="21"/>
        <v>-195142.54321834215</v>
      </c>
      <c r="G45" s="22">
        <f t="shared" si="21"/>
        <v>84798.911032429314</v>
      </c>
      <c r="H45" s="23">
        <f t="shared" si="21"/>
        <v>-149278.57883896941</v>
      </c>
      <c r="I45" s="22">
        <f t="shared" si="21"/>
        <v>349445.83423038782</v>
      </c>
      <c r="J45" s="23">
        <f t="shared" si="21"/>
        <v>-15588.110697489741</v>
      </c>
      <c r="K45" s="23"/>
      <c r="L45" s="22">
        <f t="shared" si="21"/>
        <v>376126.7379247467</v>
      </c>
      <c r="M45" s="24">
        <f t="shared" si="21"/>
        <v>-576175.2014495926</v>
      </c>
    </row>
    <row r="46" spans="1:13" x14ac:dyDescent="0.2">
      <c r="A46" s="40" t="s">
        <v>27</v>
      </c>
      <c r="B46" s="26" t="s">
        <v>30</v>
      </c>
      <c r="C46" s="12">
        <f t="shared" ref="C46:M46" si="22">SUM(C34,C37,C40,C43)</f>
        <v>291672.2417294262</v>
      </c>
      <c r="D46" s="13">
        <f t="shared" si="22"/>
        <v>-501573.05515115487</v>
      </c>
      <c r="E46" s="12">
        <f t="shared" si="22"/>
        <v>12450.583021410974</v>
      </c>
      <c r="F46" s="13">
        <f t="shared" si="22"/>
        <v>-351354.33886667108</v>
      </c>
      <c r="G46" s="12">
        <f t="shared" si="22"/>
        <v>355949.89794119843</v>
      </c>
      <c r="H46" s="13">
        <f t="shared" si="22"/>
        <v>-324784.39208180027</v>
      </c>
      <c r="I46" s="12">
        <f t="shared" si="22"/>
        <v>617834.65687665343</v>
      </c>
      <c r="J46" s="13">
        <f t="shared" si="22"/>
        <v>-211608.08969852648</v>
      </c>
      <c r="K46" s="13"/>
      <c r="L46" s="12">
        <f t="shared" si="22"/>
        <v>1277907.379568689</v>
      </c>
      <c r="M46" s="14">
        <f t="shared" si="22"/>
        <v>-1389319.8757981525</v>
      </c>
    </row>
    <row r="47" spans="1:13" ht="13.5" thickBot="1" x14ac:dyDescent="0.25">
      <c r="A47" s="39"/>
      <c r="B47" s="26" t="s">
        <v>31</v>
      </c>
      <c r="C47" s="12">
        <f t="shared" ref="C47:M47" si="23">SUM(C35,C38,C41,C44)</f>
        <v>-393851.86654459254</v>
      </c>
      <c r="D47" s="13">
        <f t="shared" si="23"/>
        <v>-247589.23175734578</v>
      </c>
      <c r="E47" s="12">
        <f t="shared" si="23"/>
        <v>-511878.54221255821</v>
      </c>
      <c r="F47" s="13">
        <f t="shared" si="23"/>
        <v>-325862.56608479097</v>
      </c>
      <c r="G47" s="12">
        <f t="shared" si="23"/>
        <v>-511295.24925411516</v>
      </c>
      <c r="H47" s="13">
        <f t="shared" si="23"/>
        <v>-316565.0290754984</v>
      </c>
      <c r="I47" s="12">
        <f t="shared" si="23"/>
        <v>-349706.65636575595</v>
      </c>
      <c r="J47" s="13">
        <f t="shared" si="23"/>
        <v>-206264.84110159805</v>
      </c>
      <c r="K47" s="13"/>
      <c r="L47" s="12">
        <f t="shared" si="23"/>
        <v>-1766732.3143770217</v>
      </c>
      <c r="M47" s="14">
        <f t="shared" si="23"/>
        <v>-1096281.6680192333</v>
      </c>
    </row>
    <row r="48" spans="1:13" ht="13.5" thickBot="1" x14ac:dyDescent="0.25">
      <c r="A48" s="41"/>
      <c r="B48" s="37" t="s">
        <v>19</v>
      </c>
      <c r="C48" s="22">
        <f t="shared" ref="C48:M48" si="24">SUM(C46:C47)</f>
        <v>-102179.62481516635</v>
      </c>
      <c r="D48" s="23">
        <f t="shared" si="24"/>
        <v>-749162.2869085006</v>
      </c>
      <c r="E48" s="22">
        <f t="shared" si="24"/>
        <v>-499427.95919114724</v>
      </c>
      <c r="F48" s="23">
        <f t="shared" si="24"/>
        <v>-677216.90495146206</v>
      </c>
      <c r="G48" s="22">
        <f t="shared" si="24"/>
        <v>-155345.35131291673</v>
      </c>
      <c r="H48" s="23">
        <f t="shared" si="24"/>
        <v>-641349.42115729861</v>
      </c>
      <c r="I48" s="22">
        <f t="shared" si="24"/>
        <v>268128.00051089749</v>
      </c>
      <c r="J48" s="23">
        <f t="shared" si="24"/>
        <v>-417872.93080012454</v>
      </c>
      <c r="K48" s="23"/>
      <c r="L48" s="22">
        <f t="shared" si="24"/>
        <v>-488824.93480833271</v>
      </c>
      <c r="M48" s="24">
        <f t="shared" si="24"/>
        <v>-2485601.543817386</v>
      </c>
    </row>
    <row r="50" spans="1:14" s="122" customFormat="1" x14ac:dyDescent="0.2">
      <c r="A50" s="121"/>
      <c r="B50" s="121"/>
    </row>
    <row r="51" spans="1:14" s="122" customFormat="1" x14ac:dyDescent="0.2">
      <c r="A51" s="121"/>
      <c r="B51" s="121"/>
      <c r="G51" s="121"/>
      <c r="I51" s="121"/>
    </row>
    <row r="52" spans="1:14" s="122" customFormat="1" x14ac:dyDescent="0.2">
      <c r="A52" s="121"/>
      <c r="B52" s="121"/>
    </row>
    <row r="53" spans="1:14" s="122" customFormat="1" x14ac:dyDescent="0.2">
      <c r="A53" s="121"/>
      <c r="B53" s="121"/>
      <c r="G53" s="165"/>
      <c r="H53" s="165"/>
      <c r="I53" s="165"/>
      <c r="J53" s="165"/>
      <c r="K53" s="165"/>
      <c r="L53" s="165"/>
      <c r="M53" s="121"/>
      <c r="N53" s="121"/>
    </row>
    <row r="54" spans="1:14" s="122" customFormat="1" x14ac:dyDescent="0.2">
      <c r="A54" s="121"/>
      <c r="B54" s="121"/>
      <c r="G54" s="121"/>
      <c r="H54" s="121"/>
      <c r="I54" s="166"/>
      <c r="J54" s="121"/>
      <c r="K54" s="121"/>
      <c r="L54" s="121"/>
      <c r="M54" s="121"/>
      <c r="N54" s="121"/>
    </row>
    <row r="55" spans="1:14" s="122" customFormat="1" x14ac:dyDescent="0.2">
      <c r="A55" s="121"/>
      <c r="B55" s="121"/>
      <c r="G55" s="121"/>
      <c r="H55" s="121"/>
      <c r="I55" s="166"/>
      <c r="J55" s="121"/>
      <c r="K55" s="121"/>
      <c r="L55" s="121"/>
      <c r="M55" s="121"/>
      <c r="N55" s="121"/>
    </row>
    <row r="56" spans="1:14" s="122" customFormat="1" x14ac:dyDescent="0.2">
      <c r="A56" s="121"/>
      <c r="B56" s="121"/>
    </row>
  </sheetData>
  <phoneticPr fontId="0" type="noConversion"/>
  <pageMargins left="0.75" right="0.75" top="1" bottom="1" header="0.5" footer="0.5"/>
  <pageSetup paperSize="5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Monthly_Breakout</vt:lpstr>
      <vt:lpstr>Quarterly_Breakout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jrichte</dc:creator>
  <cp:lastModifiedBy>Felienne</cp:lastModifiedBy>
  <cp:lastPrinted>2001-10-26T17:33:14Z</cp:lastPrinted>
  <dcterms:created xsi:type="dcterms:W3CDTF">2001-08-29T13:22:30Z</dcterms:created>
  <dcterms:modified xsi:type="dcterms:W3CDTF">2014-09-04T19:44:55Z</dcterms:modified>
</cp:coreProperties>
</file>