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Deal Sheet" sheetId="1" r:id="rId1"/>
  </sheets>
  <definedNames>
    <definedName name="_xlnm.Print_Area" localSheetId="0">'Deal Sheet'!$A$1:$I$33</definedName>
  </definedNames>
  <calcPr calcId="152511"/>
</workbook>
</file>

<file path=xl/calcChain.xml><?xml version="1.0" encoding="utf-8"?>
<calcChain xmlns="http://schemas.openxmlformats.org/spreadsheetml/2006/main">
  <c r="P1" i="1" l="1"/>
  <c r="Q1" i="1" s="1"/>
  <c r="B8" i="1"/>
  <c r="E15" i="1"/>
  <c r="F15" i="1" s="1"/>
  <c r="E16" i="1"/>
  <c r="F16" i="1" s="1"/>
  <c r="G16" i="1" s="1"/>
  <c r="E17" i="1"/>
  <c r="F17" i="1" s="1"/>
  <c r="E18" i="1"/>
  <c r="F18" i="1" s="1"/>
  <c r="G18" i="1" s="1"/>
  <c r="E19" i="1"/>
  <c r="F19" i="1" s="1"/>
  <c r="E20" i="1"/>
  <c r="F20" i="1" s="1"/>
  <c r="G20" i="1" s="1"/>
  <c r="E21" i="1"/>
  <c r="F21" i="1" s="1"/>
  <c r="E22" i="1"/>
  <c r="F22" i="1" s="1"/>
  <c r="G22" i="1" s="1"/>
  <c r="E23" i="1"/>
  <c r="F23" i="1" s="1"/>
  <c r="E24" i="1"/>
  <c r="F24" i="1" s="1"/>
  <c r="G24" i="1" s="1"/>
  <c r="E25" i="1"/>
  <c r="F25" i="1" s="1"/>
  <c r="E26" i="1"/>
  <c r="F26" i="1" s="1"/>
  <c r="G26" i="1" s="1"/>
  <c r="C28" i="1"/>
  <c r="D28" i="1"/>
  <c r="F28" i="1" l="1"/>
  <c r="A16" i="1"/>
  <c r="A18" i="1"/>
  <c r="A20" i="1"/>
  <c r="A22" i="1"/>
  <c r="A24" i="1"/>
  <c r="A26" i="1"/>
  <c r="A15" i="1"/>
  <c r="A17" i="1"/>
  <c r="A19" i="1"/>
  <c r="A21" i="1"/>
  <c r="A23" i="1"/>
  <c r="A25" i="1"/>
  <c r="G25" i="1"/>
  <c r="G23" i="1"/>
  <c r="G21" i="1"/>
  <c r="G19" i="1"/>
  <c r="G17" i="1"/>
  <c r="G15" i="1"/>
  <c r="E28" i="1"/>
  <c r="G28" i="1" l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<sst xmlns="http://schemas.openxmlformats.org/spreadsheetml/2006/main" count="48" uniqueCount="36">
  <si>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</si>
  <si>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</si>
  <si>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</si>
  <si>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</si>
  <si>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</si>
  <si>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</si>
  <si>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</si>
  <si>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</si>
  <si>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</si>
  <si>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</si>
  <si>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</si>
  <si>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</si>
  <si>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</si>
  <si>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</si>
  <si>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</si>
  <si>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</si>
  <si>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</si>
  <si>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</si>
  <si>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</si>
  <si>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</si>
  <si>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</si>
  <si>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</si>
  <si>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</si>
  <si>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</si>
  <si>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</si>
  <si>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</si>
  <si>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</si>
  <si>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</si>
  <si>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</si>
  <si>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</si>
  <si>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</si>
  <si>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</si>
  <si>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</si>
  <si>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</si>
  <si>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</si>
  <si>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Calgary Soccer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</si>
</sst>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28" sqref="D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9</v>
      </c>
      <c r="Q1" s="3" t="str">
        <f>VLOOKUP(P1,N1:O12,2,0)</f>
        <v>September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37089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37135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/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-1221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640</v>
      </c>
      <c r="D15" s="29">
        <v>1788</v>
      </c>
      <c r="E15" s="30">
        <f>C15+D15</f>
        <v>2428</v>
      </c>
      <c r="F15" s="5">
        <f>ROUND(E15*$B$10,2)</f>
        <v>37.9</v>
      </c>
      <c r="G15" s="28">
        <f>ROUND(E15+F15,0)</f>
        <v>2466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533</v>
      </c>
      <c r="D16" s="29">
        <v>774</v>
      </c>
      <c r="E16" s="30">
        <f t="shared" ref="E16:E26" si="1">C16+D16</f>
        <v>1307</v>
      </c>
      <c r="F16" s="5">
        <f t="shared" ref="F16:F26" si="2">ROUND(E16*$B$10,2)</f>
        <v>20.399999999999999</v>
      </c>
      <c r="G16" s="28">
        <f t="shared" ref="G16:G26" si="3">ROUND(E16+F16,0)</f>
        <v>1327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568</v>
      </c>
      <c r="D17" s="29">
        <v>1439</v>
      </c>
      <c r="E17" s="30">
        <f t="shared" si="1"/>
        <v>2007</v>
      </c>
      <c r="F17" s="5">
        <f t="shared" si="2"/>
        <v>31.33</v>
      </c>
      <c r="G17" s="28">
        <f t="shared" si="3"/>
        <v>2038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402</v>
      </c>
      <c r="D18" s="29">
        <v>845</v>
      </c>
      <c r="E18" s="30">
        <f t="shared" si="1"/>
        <v>1247</v>
      </c>
      <c r="F18" s="5">
        <f t="shared" si="2"/>
        <v>19.47</v>
      </c>
      <c r="G18" s="28">
        <f t="shared" si="3"/>
        <v>1266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306</v>
      </c>
      <c r="D19" s="29">
        <v>590</v>
      </c>
      <c r="E19" s="30">
        <f t="shared" si="1"/>
        <v>896</v>
      </c>
      <c r="F19" s="5">
        <f t="shared" si="2"/>
        <v>13.99</v>
      </c>
      <c r="G19" s="28">
        <f t="shared" si="3"/>
        <v>910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169</v>
      </c>
      <c r="D20" s="29">
        <v>375</v>
      </c>
      <c r="E20" s="30">
        <f t="shared" si="1"/>
        <v>544</v>
      </c>
      <c r="F20" s="5">
        <f t="shared" si="2"/>
        <v>8.49</v>
      </c>
      <c r="G20" s="28">
        <f t="shared" si="3"/>
        <v>552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130</v>
      </c>
      <c r="D21" s="29">
        <v>299</v>
      </c>
      <c r="E21" s="30">
        <f t="shared" si="1"/>
        <v>429</v>
      </c>
      <c r="F21" s="5">
        <f t="shared" si="2"/>
        <v>6.7</v>
      </c>
      <c r="G21" s="28">
        <f t="shared" si="3"/>
        <v>436</v>
      </c>
      <c r="I21" s="18"/>
      <c r="L21" s="4"/>
    </row>
    <row r="22" spans="1:12" ht="15" x14ac:dyDescent="0.2">
      <c r="A22" s="25" t="str">
        <f>IF(B22=$Q$1,"Start Month","")</f>
        <v/>
      </c>
      <c r="B22" s="10" t="s">
        <v>15</v>
      </c>
      <c r="C22" s="15">
        <v>141</v>
      </c>
      <c r="D22" s="29">
        <v>212</v>
      </c>
      <c r="E22" s="30">
        <f t="shared" si="1"/>
        <v>353</v>
      </c>
      <c r="F22" s="5">
        <f t="shared" si="2"/>
        <v>5.51</v>
      </c>
      <c r="G22" s="28">
        <f t="shared" si="3"/>
        <v>359</v>
      </c>
      <c r="I22" s="18"/>
      <c r="L22" s="4"/>
    </row>
    <row r="23" spans="1:12" ht="15" x14ac:dyDescent="0.2">
      <c r="A23" s="25" t="str">
        <f>IF(B23=$Q$1,"Start Month","")</f>
        <v>Start Month</v>
      </c>
      <c r="B23" s="10" t="s">
        <v>16</v>
      </c>
      <c r="C23" s="15">
        <v>345</v>
      </c>
      <c r="D23" s="29">
        <v>616</v>
      </c>
      <c r="E23" s="30">
        <f t="shared" si="1"/>
        <v>961</v>
      </c>
      <c r="F23" s="5">
        <f t="shared" si="2"/>
        <v>15</v>
      </c>
      <c r="G23" s="28">
        <f t="shared" si="3"/>
        <v>976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466</v>
      </c>
      <c r="D24" s="29">
        <v>1189</v>
      </c>
      <c r="E24" s="30">
        <f t="shared" si="1"/>
        <v>1655</v>
      </c>
      <c r="F24" s="5">
        <f t="shared" si="2"/>
        <v>25.83</v>
      </c>
      <c r="G24" s="28">
        <f t="shared" si="3"/>
        <v>1681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571</v>
      </c>
      <c r="D25" s="29">
        <v>1773</v>
      </c>
      <c r="E25" s="30">
        <f t="shared" si="1"/>
        <v>2344</v>
      </c>
      <c r="F25" s="5">
        <f t="shared" si="2"/>
        <v>36.590000000000003</v>
      </c>
      <c r="G25" s="28">
        <f t="shared" si="3"/>
        <v>2381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646</v>
      </c>
      <c r="D26" s="29">
        <v>1824</v>
      </c>
      <c r="E26" s="30">
        <f t="shared" si="1"/>
        <v>2470</v>
      </c>
      <c r="F26" s="5">
        <f t="shared" si="2"/>
        <v>38.56</v>
      </c>
      <c r="G26" s="28">
        <f t="shared" si="3"/>
        <v>2509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4917</v>
      </c>
      <c r="D28" s="5">
        <f>SUM(D15:D26)</f>
        <v>11724</v>
      </c>
      <c r="E28" s="5">
        <f>SUM(E15:E26)</f>
        <v>16641</v>
      </c>
      <c r="F28" s="5">
        <f>SUM(F15:F26)</f>
        <v>259.77</v>
      </c>
      <c r="G28" s="5">
        <f>SUM(G15:G26)</f>
        <v>16901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2001-05-23T17:34:09Z</cp:lastPrinted>
  <dcterms:created xsi:type="dcterms:W3CDTF">2001-05-23T15:40:00Z</dcterms:created>
  <dcterms:modified xsi:type="dcterms:W3CDTF">2014-09-04T07:28:14Z</dcterms:modified>
</cp:coreProperties>
</file>