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3260" windowHeight="8325" tabRatio="602" activeTab="1"/>
  </bookViews>
  <sheets>
    <sheet name="GJ" sheetId="1" r:id="rId1"/>
    <sheet name="Volume" sheetId="4" r:id="rId2"/>
    <sheet name="MMcfd" sheetId="2" r:id="rId3"/>
    <sheet name="TCPL GJ" sheetId="3" r:id="rId4"/>
    <sheet name="TCPL MM" sheetId="9" r:id="rId5"/>
    <sheet name="Chart1" sheetId="7" r:id="rId6"/>
    <sheet name="Chart2" sheetId="8" r:id="rId7"/>
    <sheet name="Chart2 (2)" sheetId="10" r:id="rId8"/>
    <sheet name="Chart3" sheetId="11" r:id="rId9"/>
    <sheet name="TCPL Sum" sheetId="6" r:id="rId10"/>
  </sheets>
  <definedNames>
    <definedName name="_xlnm.Print_Area" localSheetId="3">'TCPL GJ'!$A$1:$O$55</definedName>
    <definedName name="_xlnm.Print_Area" localSheetId="4">'TCPL MM'!$A$1:$M$54</definedName>
    <definedName name="TABLE" localSheetId="0">GJ!$A$3:$M$28</definedName>
    <definedName name="TABLE" localSheetId="9">'TCPL Sum'!$G$4:$G$15</definedName>
    <definedName name="TABLE_2" localSheetId="0">GJ!$L$3:$W$15</definedName>
    <definedName name="TABLE_2" localSheetId="9">'TCPL Sum'!$G$16:$G$27</definedName>
    <definedName name="TABLE_3" localSheetId="0">GJ!$A$29:$K$32</definedName>
    <definedName name="TABLE_4" localSheetId="0">GJ!$L$16:$W$19</definedName>
  </definedNames>
  <calcPr calcId="152511"/>
</workbook>
</file>

<file path=xl/calcChain.xml><?xml version="1.0" encoding="utf-8"?>
<calcChain xmlns="http://schemas.openxmlformats.org/spreadsheetml/2006/main">
  <c r="B5" i="1" l="1"/>
  <c r="E5" i="1"/>
  <c r="I5" i="1"/>
  <c r="V5" i="1" s="1"/>
  <c r="J5" i="1"/>
  <c r="T5" i="1"/>
  <c r="W5" i="1"/>
  <c r="B6" i="1"/>
  <c r="E6" i="1"/>
  <c r="I6" i="1"/>
  <c r="J6" i="1"/>
  <c r="T6" i="1"/>
  <c r="V6" i="1"/>
  <c r="W6" i="1"/>
  <c r="B7" i="1"/>
  <c r="B7" i="2" s="1"/>
  <c r="F7" i="2" s="1"/>
  <c r="E7" i="1"/>
  <c r="J7" i="1" s="1"/>
  <c r="I7" i="1"/>
  <c r="T7" i="1"/>
  <c r="V7" i="1"/>
  <c r="B8" i="1"/>
  <c r="E8" i="1"/>
  <c r="J8" i="1" s="1"/>
  <c r="I8" i="1"/>
  <c r="V8" i="1" s="1"/>
  <c r="T8" i="1"/>
  <c r="W8" i="1"/>
  <c r="B9" i="1"/>
  <c r="E9" i="1"/>
  <c r="W9" i="1" s="1"/>
  <c r="I9" i="1"/>
  <c r="V9" i="1" s="1"/>
  <c r="T9" i="1"/>
  <c r="B10" i="1"/>
  <c r="C10" i="2" s="1"/>
  <c r="G10" i="2" s="1"/>
  <c r="E10" i="1"/>
  <c r="W10" i="1" s="1"/>
  <c r="I10" i="1"/>
  <c r="V10" i="1" s="1"/>
  <c r="J10" i="1"/>
  <c r="T10" i="1"/>
  <c r="B11" i="1"/>
  <c r="E11" i="1"/>
  <c r="W11" i="1" s="1"/>
  <c r="I11" i="1"/>
  <c r="T11" i="1"/>
  <c r="V11" i="1"/>
  <c r="B12" i="1"/>
  <c r="E12" i="1"/>
  <c r="I12" i="1"/>
  <c r="B12" i="2" s="1"/>
  <c r="F12" i="2" s="1"/>
  <c r="T12" i="1"/>
  <c r="W12" i="1"/>
  <c r="B13" i="1"/>
  <c r="E13" i="1"/>
  <c r="I13" i="1"/>
  <c r="J13" i="1"/>
  <c r="T13" i="1"/>
  <c r="V13" i="1"/>
  <c r="W13" i="1"/>
  <c r="B14" i="1"/>
  <c r="E14" i="1"/>
  <c r="I14" i="1"/>
  <c r="J14" i="1"/>
  <c r="T14" i="1"/>
  <c r="V14" i="1"/>
  <c r="W14" i="1"/>
  <c r="B15" i="1"/>
  <c r="B15" i="2" s="1"/>
  <c r="E15" i="1"/>
  <c r="J15" i="1" s="1"/>
  <c r="I15" i="1"/>
  <c r="T15" i="1"/>
  <c r="V15" i="1"/>
  <c r="B16" i="1"/>
  <c r="E16" i="1"/>
  <c r="J16" i="1" s="1"/>
  <c r="I16" i="1"/>
  <c r="V16" i="1" s="1"/>
  <c r="T16" i="1"/>
  <c r="W16" i="1"/>
  <c r="B17" i="1"/>
  <c r="E17" i="1"/>
  <c r="W17" i="1" s="1"/>
  <c r="I17" i="1"/>
  <c r="V17" i="1" s="1"/>
  <c r="T17" i="1"/>
  <c r="B18" i="1"/>
  <c r="C18" i="2" s="1"/>
  <c r="G18" i="2" s="1"/>
  <c r="E18" i="1"/>
  <c r="I18" i="1"/>
  <c r="V18" i="1" s="1"/>
  <c r="J18" i="1"/>
  <c r="O18" i="1"/>
  <c r="T18" i="1" s="1"/>
  <c r="S18" i="1"/>
  <c r="W18" i="1"/>
  <c r="X18" i="1" s="1"/>
  <c r="B19" i="1"/>
  <c r="E19" i="1"/>
  <c r="J19" i="1" s="1"/>
  <c r="I19" i="1"/>
  <c r="V19" i="1" s="1"/>
  <c r="O19" i="1"/>
  <c r="S19" i="1"/>
  <c r="T19" i="1"/>
  <c r="B20" i="1"/>
  <c r="B20" i="2" s="1"/>
  <c r="F20" i="2" s="1"/>
  <c r="E20" i="1"/>
  <c r="I20" i="1"/>
  <c r="J20" i="1"/>
  <c r="O20" i="1"/>
  <c r="E20" i="2" s="1"/>
  <c r="S20" i="1"/>
  <c r="V20" i="1"/>
  <c r="B21" i="1"/>
  <c r="E21" i="1"/>
  <c r="I21" i="1"/>
  <c r="V21" i="1" s="1"/>
  <c r="O21" i="1"/>
  <c r="W21" i="1" s="1"/>
  <c r="X21" i="1" s="1"/>
  <c r="S21" i="1"/>
  <c r="T21" i="1" s="1"/>
  <c r="B22" i="1"/>
  <c r="D22" i="2" s="1"/>
  <c r="E22" i="1"/>
  <c r="I22" i="1"/>
  <c r="V22" i="1" s="1"/>
  <c r="J22" i="1"/>
  <c r="O22" i="1"/>
  <c r="T22" i="1" s="1"/>
  <c r="S22" i="1"/>
  <c r="W22" i="1"/>
  <c r="X22" i="1" s="1"/>
  <c r="B23" i="1"/>
  <c r="E23" i="1"/>
  <c r="J23" i="1" s="1"/>
  <c r="I23" i="1"/>
  <c r="V23" i="1" s="1"/>
  <c r="O23" i="1"/>
  <c r="S23" i="1"/>
  <c r="T23" i="1"/>
  <c r="B24" i="1"/>
  <c r="E24" i="1"/>
  <c r="I24" i="1"/>
  <c r="J24" i="1"/>
  <c r="O24" i="1"/>
  <c r="T24" i="1" s="1"/>
  <c r="S24" i="1"/>
  <c r="V24" i="1"/>
  <c r="B25" i="1"/>
  <c r="E25" i="1"/>
  <c r="I25" i="1"/>
  <c r="V25" i="1" s="1"/>
  <c r="O25" i="1"/>
  <c r="W25" i="1" s="1"/>
  <c r="X25" i="1" s="1"/>
  <c r="S25" i="1"/>
  <c r="T25" i="1" s="1"/>
  <c r="B26" i="1"/>
  <c r="C26" i="2" s="1"/>
  <c r="E26" i="1"/>
  <c r="I26" i="1"/>
  <c r="V26" i="1" s="1"/>
  <c r="J26" i="1"/>
  <c r="O26" i="1"/>
  <c r="T26" i="1" s="1"/>
  <c r="S26" i="1"/>
  <c r="W26" i="1"/>
  <c r="X26" i="1" s="1"/>
  <c r="B27" i="1"/>
  <c r="E27" i="1"/>
  <c r="J27" i="1" s="1"/>
  <c r="I27" i="1"/>
  <c r="V27" i="1" s="1"/>
  <c r="O27" i="1"/>
  <c r="S27" i="1"/>
  <c r="T27" i="1"/>
  <c r="B28" i="1"/>
  <c r="B28" i="2" s="1"/>
  <c r="E28" i="1"/>
  <c r="I28" i="1"/>
  <c r="J28" i="1"/>
  <c r="O28" i="1"/>
  <c r="E28" i="2" s="1"/>
  <c r="G28" i="2" s="1"/>
  <c r="S28" i="1"/>
  <c r="V28" i="1" s="1"/>
  <c r="B29" i="1"/>
  <c r="E29" i="1"/>
  <c r="I29" i="1"/>
  <c r="V29" i="1" s="1"/>
  <c r="J29" i="1"/>
  <c r="O29" i="1"/>
  <c r="W29" i="1" s="1"/>
  <c r="S29" i="1"/>
  <c r="T29" i="1" s="1"/>
  <c r="B30" i="1"/>
  <c r="D30" i="2" s="1"/>
  <c r="E30" i="1"/>
  <c r="C30" i="2" s="1"/>
  <c r="G30" i="2" s="1"/>
  <c r="I30" i="1"/>
  <c r="V30" i="1" s="1"/>
  <c r="O30" i="1"/>
  <c r="T30" i="1" s="1"/>
  <c r="S30" i="1"/>
  <c r="B31" i="1"/>
  <c r="E31" i="1"/>
  <c r="J31" i="1" s="1"/>
  <c r="I31" i="1"/>
  <c r="O31" i="1"/>
  <c r="S31" i="1"/>
  <c r="T31" i="1"/>
  <c r="V31" i="1"/>
  <c r="B32" i="1"/>
  <c r="E32" i="1"/>
  <c r="I32" i="1"/>
  <c r="J32" i="1"/>
  <c r="O32" i="1"/>
  <c r="S32" i="1"/>
  <c r="B33" i="1"/>
  <c r="E33" i="1"/>
  <c r="I33" i="1"/>
  <c r="V33" i="1" s="1"/>
  <c r="J33" i="1"/>
  <c r="O33" i="1"/>
  <c r="W33" i="1" s="1"/>
  <c r="S33" i="1"/>
  <c r="D33" i="2" s="1"/>
  <c r="B34" i="1"/>
  <c r="D34" i="2" s="1"/>
  <c r="E34" i="1"/>
  <c r="I34" i="1"/>
  <c r="V34" i="1" s="1"/>
  <c r="O34" i="1"/>
  <c r="T34" i="1" s="1"/>
  <c r="S34" i="1"/>
  <c r="B35" i="1"/>
  <c r="E35" i="1"/>
  <c r="J35" i="1" s="1"/>
  <c r="I35" i="1"/>
  <c r="O35" i="1"/>
  <c r="S35" i="1"/>
  <c r="T35" i="1"/>
  <c r="V35" i="1"/>
  <c r="B36" i="1"/>
  <c r="E36" i="1"/>
  <c r="I36" i="1"/>
  <c r="J36" i="1"/>
  <c r="O36" i="1"/>
  <c r="T36" i="1" s="1"/>
  <c r="S36" i="1"/>
  <c r="B37" i="1"/>
  <c r="E37" i="1"/>
  <c r="I37" i="1"/>
  <c r="V37" i="1" s="1"/>
  <c r="J37" i="1"/>
  <c r="O37" i="1"/>
  <c r="W37" i="1" s="1"/>
  <c r="X37" i="1" s="1"/>
  <c r="S37" i="1"/>
  <c r="D37" i="2" s="1"/>
  <c r="B38" i="1"/>
  <c r="D38" i="2" s="1"/>
  <c r="E38" i="1"/>
  <c r="I38" i="1"/>
  <c r="V38" i="1" s="1"/>
  <c r="O38" i="1"/>
  <c r="T38" i="1" s="1"/>
  <c r="S38" i="1"/>
  <c r="B39" i="1"/>
  <c r="E39" i="1"/>
  <c r="J39" i="1" s="1"/>
  <c r="I39" i="1"/>
  <c r="O39" i="1"/>
  <c r="S39" i="1"/>
  <c r="T39" i="1"/>
  <c r="V39" i="1"/>
  <c r="B40" i="1"/>
  <c r="E40" i="1"/>
  <c r="I40" i="1"/>
  <c r="J40" i="1"/>
  <c r="O40" i="1"/>
  <c r="S40" i="1"/>
  <c r="B41" i="1"/>
  <c r="E41" i="1"/>
  <c r="I41" i="1"/>
  <c r="J41" i="1"/>
  <c r="O41" i="1"/>
  <c r="S41" i="1"/>
  <c r="D41" i="2" s="1"/>
  <c r="B42" i="1"/>
  <c r="E42" i="1"/>
  <c r="I42" i="1"/>
  <c r="J42" i="1"/>
  <c r="O42" i="1"/>
  <c r="T42" i="1" s="1"/>
  <c r="S42" i="1"/>
  <c r="B43" i="1"/>
  <c r="E43" i="1"/>
  <c r="I43" i="1"/>
  <c r="J43" i="1"/>
  <c r="O43" i="1"/>
  <c r="T43" i="1" s="1"/>
  <c r="S43" i="1"/>
  <c r="D43" i="2" s="1"/>
  <c r="B5" i="2"/>
  <c r="F5" i="2" s="1"/>
  <c r="C5" i="2"/>
  <c r="G5" i="2" s="1"/>
  <c r="B6" i="2"/>
  <c r="F6" i="2" s="1"/>
  <c r="C6" i="2"/>
  <c r="G6" i="2" s="1"/>
  <c r="C8" i="2"/>
  <c r="G8" i="2" s="1"/>
  <c r="C9" i="2"/>
  <c r="G9" i="2" s="1"/>
  <c r="B10" i="2"/>
  <c r="F10" i="2" s="1"/>
  <c r="B11" i="2"/>
  <c r="F11" i="2" s="1"/>
  <c r="C12" i="2"/>
  <c r="G12" i="2"/>
  <c r="B13" i="2"/>
  <c r="F13" i="2" s="1"/>
  <c r="C13" i="2"/>
  <c r="G13" i="2" s="1"/>
  <c r="H13" i="2"/>
  <c r="B14" i="2"/>
  <c r="F14" i="2" s="1"/>
  <c r="H14" i="2" s="1"/>
  <c r="C14" i="2"/>
  <c r="G14" i="2" s="1"/>
  <c r="F15" i="2"/>
  <c r="C16" i="2"/>
  <c r="G16" i="2" s="1"/>
  <c r="B17" i="2"/>
  <c r="C17" i="2"/>
  <c r="G17" i="2" s="1"/>
  <c r="F17" i="2"/>
  <c r="H17" i="2" s="1"/>
  <c r="B18" i="2"/>
  <c r="E18" i="2"/>
  <c r="B19" i="2"/>
  <c r="C19" i="2"/>
  <c r="D19" i="2"/>
  <c r="E19" i="2"/>
  <c r="F19" i="2"/>
  <c r="H19" i="2" s="1"/>
  <c r="G19" i="2"/>
  <c r="C20" i="2"/>
  <c r="D20" i="2"/>
  <c r="G20" i="2"/>
  <c r="B21" i="2"/>
  <c r="F21" i="2" s="1"/>
  <c r="H21" i="2" s="1"/>
  <c r="C21" i="2"/>
  <c r="D21" i="2"/>
  <c r="E21" i="2"/>
  <c r="G21" i="2" s="1"/>
  <c r="B22" i="2"/>
  <c r="F22" i="2" s="1"/>
  <c r="H22" i="2" s="1"/>
  <c r="C22" i="2"/>
  <c r="G22" i="2" s="1"/>
  <c r="E22" i="2"/>
  <c r="B23" i="2"/>
  <c r="C23" i="2"/>
  <c r="G23" i="2" s="1"/>
  <c r="D23" i="2"/>
  <c r="E23" i="2"/>
  <c r="B24" i="2"/>
  <c r="F24" i="2" s="1"/>
  <c r="C24" i="2"/>
  <c r="D24" i="2"/>
  <c r="E24" i="2"/>
  <c r="C25" i="2"/>
  <c r="G25" i="2" s="1"/>
  <c r="D25" i="2"/>
  <c r="E25" i="2"/>
  <c r="B26" i="2"/>
  <c r="E26" i="2"/>
  <c r="G26" i="2"/>
  <c r="B27" i="2"/>
  <c r="C27" i="2"/>
  <c r="D27" i="2"/>
  <c r="E27" i="2"/>
  <c r="F27" i="2"/>
  <c r="G27" i="2"/>
  <c r="H27" i="2" s="1"/>
  <c r="C28" i="2"/>
  <c r="B29" i="2"/>
  <c r="F29" i="2" s="1"/>
  <c r="H29" i="2" s="1"/>
  <c r="C29" i="2"/>
  <c r="D29" i="2"/>
  <c r="E29" i="2"/>
  <c r="G29" i="2" s="1"/>
  <c r="B30" i="2"/>
  <c r="F30" i="2" s="1"/>
  <c r="E30" i="2"/>
  <c r="B31" i="2"/>
  <c r="F31" i="2" s="1"/>
  <c r="H31" i="2" s="1"/>
  <c r="C31" i="2"/>
  <c r="G31" i="2" s="1"/>
  <c r="D31" i="2"/>
  <c r="E31" i="2"/>
  <c r="B32" i="2"/>
  <c r="C32" i="2"/>
  <c r="G32" i="2" s="1"/>
  <c r="E32" i="2"/>
  <c r="B33" i="2"/>
  <c r="C33" i="2"/>
  <c r="G33" i="2" s="1"/>
  <c r="E33" i="2"/>
  <c r="B34" i="2"/>
  <c r="C34" i="2"/>
  <c r="G34" i="2" s="1"/>
  <c r="E34" i="2"/>
  <c r="B35" i="2"/>
  <c r="F35" i="2" s="1"/>
  <c r="C35" i="2"/>
  <c r="G35" i="2" s="1"/>
  <c r="D35" i="2"/>
  <c r="E35" i="2"/>
  <c r="B36" i="2"/>
  <c r="C36" i="2"/>
  <c r="G36" i="2" s="1"/>
  <c r="E36" i="2"/>
  <c r="B37" i="2"/>
  <c r="F37" i="2" s="1"/>
  <c r="C37" i="2"/>
  <c r="E37" i="2"/>
  <c r="B38" i="2"/>
  <c r="F38" i="2" s="1"/>
  <c r="C38" i="2"/>
  <c r="G38" i="2" s="1"/>
  <c r="E38" i="2"/>
  <c r="B39" i="2"/>
  <c r="F39" i="2" s="1"/>
  <c r="H39" i="2" s="1"/>
  <c r="C39" i="2"/>
  <c r="G39" i="2" s="1"/>
  <c r="D39" i="2"/>
  <c r="E39" i="2"/>
  <c r="I39" i="2"/>
  <c r="B40" i="2"/>
  <c r="C40" i="2"/>
  <c r="G40" i="2" s="1"/>
  <c r="E40" i="2"/>
  <c r="B41" i="2"/>
  <c r="C41" i="2"/>
  <c r="G41" i="2" s="1"/>
  <c r="E41" i="2"/>
  <c r="B42" i="2"/>
  <c r="F42" i="2" s="1"/>
  <c r="C42" i="2"/>
  <c r="D42" i="2"/>
  <c r="E42" i="2"/>
  <c r="B43" i="2"/>
  <c r="F43" i="2" s="1"/>
  <c r="C43" i="2"/>
  <c r="E43" i="2"/>
  <c r="I43" i="2"/>
  <c r="G2" i="3"/>
  <c r="L2" i="3"/>
  <c r="O2" i="3"/>
  <c r="W2" i="3"/>
  <c r="D3" i="3"/>
  <c r="G3" i="3"/>
  <c r="O3" i="3"/>
  <c r="T3" i="3"/>
  <c r="W3" i="3"/>
  <c r="G4" i="3"/>
  <c r="L4" i="3"/>
  <c r="L5" i="3" s="1"/>
  <c r="O4" i="3"/>
  <c r="O5" i="3" s="1"/>
  <c r="W4" i="3"/>
  <c r="G5" i="3"/>
  <c r="W5" i="3"/>
  <c r="D10" i="3"/>
  <c r="B12" i="9" s="1"/>
  <c r="E10" i="3"/>
  <c r="F10" i="3"/>
  <c r="G10" i="3"/>
  <c r="H10" i="3"/>
  <c r="F11" i="9" s="1"/>
  <c r="I10" i="3"/>
  <c r="J10" i="3"/>
  <c r="K10" i="3"/>
  <c r="I24" i="9" s="1"/>
  <c r="L10" i="3"/>
  <c r="J12" i="9" s="1"/>
  <c r="M10" i="3"/>
  <c r="N10" i="3"/>
  <c r="O10" i="3"/>
  <c r="M11" i="9" s="1"/>
  <c r="P10" i="3"/>
  <c r="N11" i="9" s="1"/>
  <c r="Q10" i="3"/>
  <c r="R10" i="3"/>
  <c r="S10" i="3"/>
  <c r="Q12" i="9" s="1"/>
  <c r="T10" i="3"/>
  <c r="R12" i="9" s="1"/>
  <c r="U10" i="3"/>
  <c r="V10" i="3"/>
  <c r="W10" i="3"/>
  <c r="X10" i="3"/>
  <c r="V11" i="9" s="1"/>
  <c r="Y10" i="3"/>
  <c r="Z10" i="3"/>
  <c r="AA10" i="3"/>
  <c r="Y14" i="9" s="1"/>
  <c r="D21" i="3"/>
  <c r="D2" i="3" s="1"/>
  <c r="E21" i="3"/>
  <c r="E2" i="3" s="1"/>
  <c r="F21" i="3"/>
  <c r="F2" i="3" s="1"/>
  <c r="G21" i="3"/>
  <c r="H21" i="3"/>
  <c r="H2" i="3" s="1"/>
  <c r="I21" i="3"/>
  <c r="I2" i="3" s="1"/>
  <c r="J21" i="3"/>
  <c r="J2" i="3" s="1"/>
  <c r="K21" i="3"/>
  <c r="K2" i="3" s="1"/>
  <c r="L21" i="3"/>
  <c r="M21" i="3"/>
  <c r="M2" i="3" s="1"/>
  <c r="N21" i="3"/>
  <c r="N2" i="3" s="1"/>
  <c r="O21" i="3"/>
  <c r="P21" i="3"/>
  <c r="P2" i="3" s="1"/>
  <c r="Q21" i="3"/>
  <c r="Q2" i="3" s="1"/>
  <c r="R21" i="3"/>
  <c r="R2" i="3" s="1"/>
  <c r="S21" i="3"/>
  <c r="S2" i="3" s="1"/>
  <c r="T21" i="3"/>
  <c r="T2" i="3" s="1"/>
  <c r="U21" i="3"/>
  <c r="U2" i="3" s="1"/>
  <c r="V21" i="3"/>
  <c r="V2" i="3" s="1"/>
  <c r="W21" i="3"/>
  <c r="X21" i="3"/>
  <c r="X2" i="3" s="1"/>
  <c r="Y21" i="3"/>
  <c r="Y2" i="3" s="1"/>
  <c r="Z21" i="3"/>
  <c r="Z2" i="3" s="1"/>
  <c r="AA21" i="3"/>
  <c r="AA2" i="3" s="1"/>
  <c r="D58" i="3"/>
  <c r="D4" i="3" s="1"/>
  <c r="D5" i="3" s="1"/>
  <c r="E58" i="3"/>
  <c r="E4" i="3" s="1"/>
  <c r="E5" i="3" s="1"/>
  <c r="F58" i="3"/>
  <c r="F3" i="3" s="1"/>
  <c r="G58" i="3"/>
  <c r="H58" i="3"/>
  <c r="I58" i="3"/>
  <c r="I3" i="3" s="1"/>
  <c r="J58" i="3"/>
  <c r="J3" i="3" s="1"/>
  <c r="K58" i="3"/>
  <c r="I57" i="9" s="1"/>
  <c r="L58" i="3"/>
  <c r="L3" i="3" s="1"/>
  <c r="M58" i="3"/>
  <c r="M3" i="3" s="1"/>
  <c r="N58" i="3"/>
  <c r="N3" i="3" s="1"/>
  <c r="O58" i="3"/>
  <c r="P58" i="3"/>
  <c r="Q58" i="3"/>
  <c r="Q3" i="3" s="1"/>
  <c r="R58" i="3"/>
  <c r="R3" i="3" s="1"/>
  <c r="S58" i="3"/>
  <c r="Q57" i="9" s="1"/>
  <c r="T58" i="3"/>
  <c r="T4" i="3" s="1"/>
  <c r="T5" i="3" s="1"/>
  <c r="U58" i="3"/>
  <c r="U4" i="3" s="1"/>
  <c r="U5" i="3" s="1"/>
  <c r="V58" i="3"/>
  <c r="V3" i="3" s="1"/>
  <c r="W58" i="3"/>
  <c r="X58" i="3"/>
  <c r="Y58" i="3"/>
  <c r="Y3" i="3" s="1"/>
  <c r="Z58" i="3"/>
  <c r="Z3" i="3" s="1"/>
  <c r="AA58" i="3"/>
  <c r="Y57" i="9" s="1"/>
  <c r="K2" i="9"/>
  <c r="M2" i="9"/>
  <c r="U2" i="9"/>
  <c r="B3" i="9"/>
  <c r="J3" i="9"/>
  <c r="B4" i="9"/>
  <c r="B5" i="9" s="1"/>
  <c r="C4" i="9"/>
  <c r="B10" i="9"/>
  <c r="C10" i="9"/>
  <c r="D10" i="9"/>
  <c r="E10" i="9"/>
  <c r="F10" i="9"/>
  <c r="G10" i="9"/>
  <c r="H10" i="9"/>
  <c r="J10" i="9"/>
  <c r="K10" i="9"/>
  <c r="L10" i="9"/>
  <c r="M10" i="9"/>
  <c r="N10" i="9"/>
  <c r="O10" i="9"/>
  <c r="P10" i="9"/>
  <c r="R10" i="9"/>
  <c r="S10" i="9"/>
  <c r="T10" i="9"/>
  <c r="U10" i="9"/>
  <c r="V10" i="9"/>
  <c r="W10" i="9"/>
  <c r="X10" i="9"/>
  <c r="B11" i="9"/>
  <c r="D11" i="9"/>
  <c r="E11" i="9"/>
  <c r="G11" i="9"/>
  <c r="H11" i="9"/>
  <c r="J11" i="9"/>
  <c r="L11" i="9"/>
  <c r="O11" i="9"/>
  <c r="P11" i="9"/>
  <c r="R11" i="9"/>
  <c r="T11" i="9"/>
  <c r="U11" i="9"/>
  <c r="W11" i="9"/>
  <c r="X11" i="9"/>
  <c r="C12" i="9"/>
  <c r="D12" i="9"/>
  <c r="G12" i="9"/>
  <c r="H12" i="9"/>
  <c r="K12" i="9"/>
  <c r="L12" i="9"/>
  <c r="O12" i="9"/>
  <c r="P12" i="9"/>
  <c r="S12" i="9"/>
  <c r="T12" i="9"/>
  <c r="W12" i="9"/>
  <c r="X12" i="9"/>
  <c r="B13" i="9"/>
  <c r="C13" i="9"/>
  <c r="D13" i="9"/>
  <c r="F13" i="9"/>
  <c r="G13" i="9"/>
  <c r="H13" i="9"/>
  <c r="J13" i="9"/>
  <c r="K13" i="9"/>
  <c r="L13" i="9"/>
  <c r="N13" i="9"/>
  <c r="O13" i="9"/>
  <c r="P13" i="9"/>
  <c r="R13" i="9"/>
  <c r="S13" i="9"/>
  <c r="T13" i="9"/>
  <c r="V13" i="9"/>
  <c r="W13" i="9"/>
  <c r="X13" i="9"/>
  <c r="B14" i="9"/>
  <c r="D14" i="9"/>
  <c r="E14" i="9"/>
  <c r="F14" i="9"/>
  <c r="G14" i="9"/>
  <c r="H14" i="9"/>
  <c r="J14" i="9"/>
  <c r="L14" i="9"/>
  <c r="M14" i="9"/>
  <c r="N14" i="9"/>
  <c r="O14" i="9"/>
  <c r="P14" i="9"/>
  <c r="R14" i="9"/>
  <c r="T14" i="9"/>
  <c r="U14" i="9"/>
  <c r="V14" i="9"/>
  <c r="W14" i="9"/>
  <c r="X14" i="9"/>
  <c r="B15" i="9"/>
  <c r="C15" i="9"/>
  <c r="D15" i="9"/>
  <c r="E15" i="9"/>
  <c r="F15" i="9"/>
  <c r="G15" i="9"/>
  <c r="H15" i="9"/>
  <c r="J15" i="9"/>
  <c r="K15" i="9"/>
  <c r="L15" i="9"/>
  <c r="M15" i="9"/>
  <c r="N15" i="9"/>
  <c r="O15" i="9"/>
  <c r="P15" i="9"/>
  <c r="R15" i="9"/>
  <c r="S15" i="9"/>
  <c r="T15" i="9"/>
  <c r="U15" i="9"/>
  <c r="V15" i="9"/>
  <c r="W15" i="9"/>
  <c r="X15" i="9"/>
  <c r="B16" i="9"/>
  <c r="C16" i="9"/>
  <c r="D16" i="9"/>
  <c r="E16" i="9"/>
  <c r="F16" i="9"/>
  <c r="G16" i="9"/>
  <c r="H16" i="9"/>
  <c r="J16" i="9"/>
  <c r="K16" i="9"/>
  <c r="L16" i="9"/>
  <c r="M16" i="9"/>
  <c r="N16" i="9"/>
  <c r="O16" i="9"/>
  <c r="P16" i="9"/>
  <c r="R16" i="9"/>
  <c r="S16" i="9"/>
  <c r="T16" i="9"/>
  <c r="U16" i="9"/>
  <c r="V16" i="9"/>
  <c r="W16" i="9"/>
  <c r="X16" i="9"/>
  <c r="B17" i="9"/>
  <c r="C17" i="9"/>
  <c r="D17" i="9"/>
  <c r="E17" i="9"/>
  <c r="F17" i="9"/>
  <c r="G17" i="9"/>
  <c r="H17" i="9"/>
  <c r="J17" i="9"/>
  <c r="K17" i="9"/>
  <c r="L17" i="9"/>
  <c r="M17" i="9"/>
  <c r="N17" i="9"/>
  <c r="O17" i="9"/>
  <c r="P17" i="9"/>
  <c r="R17" i="9"/>
  <c r="S17" i="9"/>
  <c r="T17" i="9"/>
  <c r="U17" i="9"/>
  <c r="V17" i="9"/>
  <c r="W17" i="9"/>
  <c r="X17" i="9"/>
  <c r="B18" i="9"/>
  <c r="C18" i="9"/>
  <c r="D18" i="9"/>
  <c r="E18" i="9"/>
  <c r="F18" i="9"/>
  <c r="G18" i="9"/>
  <c r="H18" i="9"/>
  <c r="J18" i="9"/>
  <c r="K18" i="9"/>
  <c r="L18" i="9"/>
  <c r="M18" i="9"/>
  <c r="N18" i="9"/>
  <c r="O18" i="9"/>
  <c r="P18" i="9"/>
  <c r="R18" i="9"/>
  <c r="S18" i="9"/>
  <c r="T18" i="9"/>
  <c r="U18" i="9"/>
  <c r="V18" i="9"/>
  <c r="W18" i="9"/>
  <c r="X18" i="9"/>
  <c r="B19" i="9"/>
  <c r="C19" i="9"/>
  <c r="D19" i="9"/>
  <c r="E19" i="9"/>
  <c r="F19" i="9"/>
  <c r="G19" i="9"/>
  <c r="H19" i="9"/>
  <c r="J19" i="9"/>
  <c r="K19" i="9"/>
  <c r="L19" i="9"/>
  <c r="M19" i="9"/>
  <c r="N19" i="9"/>
  <c r="O19" i="9"/>
  <c r="P19" i="9"/>
  <c r="R19" i="9"/>
  <c r="S19" i="9"/>
  <c r="T19" i="9"/>
  <c r="U19" i="9"/>
  <c r="V19" i="9"/>
  <c r="W19" i="9"/>
  <c r="X19" i="9"/>
  <c r="B20" i="9"/>
  <c r="B2" i="9" s="1"/>
  <c r="C20" i="9"/>
  <c r="C2" i="9" s="1"/>
  <c r="D20" i="9"/>
  <c r="D2" i="9" s="1"/>
  <c r="E20" i="9"/>
  <c r="E2" i="9" s="1"/>
  <c r="F20" i="9"/>
  <c r="F2" i="9" s="1"/>
  <c r="G20" i="9"/>
  <c r="G2" i="9" s="1"/>
  <c r="H20" i="9"/>
  <c r="H2" i="9" s="1"/>
  <c r="I20" i="9"/>
  <c r="I2" i="9" s="1"/>
  <c r="J20" i="9"/>
  <c r="J2" i="9" s="1"/>
  <c r="K20" i="9"/>
  <c r="L20" i="9"/>
  <c r="L2" i="9" s="1"/>
  <c r="M20" i="9"/>
  <c r="N20" i="9"/>
  <c r="N2" i="9" s="1"/>
  <c r="O20" i="9"/>
  <c r="O2" i="9" s="1"/>
  <c r="P20" i="9"/>
  <c r="P2" i="9" s="1"/>
  <c r="Q20" i="9"/>
  <c r="Q2" i="9" s="1"/>
  <c r="R20" i="9"/>
  <c r="R2" i="9" s="1"/>
  <c r="S20" i="9"/>
  <c r="S2" i="9" s="1"/>
  <c r="T20" i="9"/>
  <c r="T2" i="9" s="1"/>
  <c r="U20" i="9"/>
  <c r="V20" i="9"/>
  <c r="V2" i="9" s="1"/>
  <c r="W20" i="9"/>
  <c r="W2" i="9" s="1"/>
  <c r="X20" i="9"/>
  <c r="X2" i="9" s="1"/>
  <c r="Y20" i="9"/>
  <c r="Y2" i="9" s="1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P23" i="9"/>
  <c r="R23" i="9"/>
  <c r="S23" i="9"/>
  <c r="T23" i="9"/>
  <c r="U23" i="9"/>
  <c r="V23" i="9"/>
  <c r="W23" i="9"/>
  <c r="X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P24" i="9"/>
  <c r="R24" i="9"/>
  <c r="S24" i="9"/>
  <c r="T24" i="9"/>
  <c r="U24" i="9"/>
  <c r="V24" i="9"/>
  <c r="W24" i="9"/>
  <c r="X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P25" i="9"/>
  <c r="R25" i="9"/>
  <c r="S25" i="9"/>
  <c r="T25" i="9"/>
  <c r="U25" i="9"/>
  <c r="V25" i="9"/>
  <c r="W25" i="9"/>
  <c r="X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P26" i="9"/>
  <c r="R26" i="9"/>
  <c r="S26" i="9"/>
  <c r="T26" i="9"/>
  <c r="U26" i="9"/>
  <c r="V26" i="9"/>
  <c r="W26" i="9"/>
  <c r="X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P27" i="9"/>
  <c r="R27" i="9"/>
  <c r="S27" i="9"/>
  <c r="T27" i="9"/>
  <c r="U27" i="9"/>
  <c r="V27" i="9"/>
  <c r="W27" i="9"/>
  <c r="X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P28" i="9"/>
  <c r="R28" i="9"/>
  <c r="S28" i="9"/>
  <c r="T28" i="9"/>
  <c r="U28" i="9"/>
  <c r="V28" i="9"/>
  <c r="W28" i="9"/>
  <c r="X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P29" i="9"/>
  <c r="R29" i="9"/>
  <c r="S29" i="9"/>
  <c r="T29" i="9"/>
  <c r="U29" i="9"/>
  <c r="V29" i="9"/>
  <c r="W29" i="9"/>
  <c r="X29" i="9"/>
  <c r="B30" i="9"/>
  <c r="C30" i="9"/>
  <c r="D30" i="9"/>
  <c r="Z30" i="9" s="1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P31" i="9"/>
  <c r="R31" i="9"/>
  <c r="S31" i="9"/>
  <c r="T31" i="9"/>
  <c r="U31" i="9"/>
  <c r="V31" i="9"/>
  <c r="W31" i="9"/>
  <c r="X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P32" i="9"/>
  <c r="R32" i="9"/>
  <c r="S32" i="9"/>
  <c r="T32" i="9"/>
  <c r="U32" i="9"/>
  <c r="V32" i="9"/>
  <c r="W32" i="9"/>
  <c r="X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P33" i="9"/>
  <c r="R33" i="9"/>
  <c r="S33" i="9"/>
  <c r="T33" i="9"/>
  <c r="U33" i="9"/>
  <c r="V33" i="9"/>
  <c r="W33" i="9"/>
  <c r="X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P34" i="9"/>
  <c r="R34" i="9"/>
  <c r="S34" i="9"/>
  <c r="T34" i="9"/>
  <c r="U34" i="9"/>
  <c r="V34" i="9"/>
  <c r="W34" i="9"/>
  <c r="X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P35" i="9"/>
  <c r="R35" i="9"/>
  <c r="S35" i="9"/>
  <c r="T35" i="9"/>
  <c r="U35" i="9"/>
  <c r="V35" i="9"/>
  <c r="W35" i="9"/>
  <c r="X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P36" i="9"/>
  <c r="R36" i="9"/>
  <c r="S36" i="9"/>
  <c r="T36" i="9"/>
  <c r="U36" i="9"/>
  <c r="V36" i="9"/>
  <c r="W36" i="9"/>
  <c r="X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P37" i="9"/>
  <c r="R37" i="9"/>
  <c r="S37" i="9"/>
  <c r="T37" i="9"/>
  <c r="U37" i="9"/>
  <c r="V37" i="9"/>
  <c r="W37" i="9"/>
  <c r="X37" i="9"/>
  <c r="B38" i="9"/>
  <c r="C38" i="9"/>
  <c r="D38" i="9"/>
  <c r="Z38" i="9" s="1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P39" i="9"/>
  <c r="R39" i="9"/>
  <c r="S39" i="9"/>
  <c r="T39" i="9"/>
  <c r="U39" i="9"/>
  <c r="V39" i="9"/>
  <c r="W39" i="9"/>
  <c r="X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P40" i="9"/>
  <c r="R40" i="9"/>
  <c r="S40" i="9"/>
  <c r="T40" i="9"/>
  <c r="U40" i="9"/>
  <c r="V40" i="9"/>
  <c r="W40" i="9"/>
  <c r="X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P41" i="9"/>
  <c r="R41" i="9"/>
  <c r="S41" i="9"/>
  <c r="T41" i="9"/>
  <c r="U41" i="9"/>
  <c r="V41" i="9"/>
  <c r="W41" i="9"/>
  <c r="X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P42" i="9"/>
  <c r="R42" i="9"/>
  <c r="S42" i="9"/>
  <c r="T42" i="9"/>
  <c r="U42" i="9"/>
  <c r="V42" i="9"/>
  <c r="W42" i="9"/>
  <c r="X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P43" i="9"/>
  <c r="R43" i="9"/>
  <c r="S43" i="9"/>
  <c r="T43" i="9"/>
  <c r="U43" i="9"/>
  <c r="V43" i="9"/>
  <c r="W43" i="9"/>
  <c r="X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P44" i="9"/>
  <c r="R44" i="9"/>
  <c r="S44" i="9"/>
  <c r="T44" i="9"/>
  <c r="U44" i="9"/>
  <c r="V44" i="9"/>
  <c r="W44" i="9"/>
  <c r="X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P45" i="9"/>
  <c r="R45" i="9"/>
  <c r="S45" i="9"/>
  <c r="T45" i="9"/>
  <c r="U45" i="9"/>
  <c r="V45" i="9"/>
  <c r="W45" i="9"/>
  <c r="X45" i="9"/>
  <c r="B46" i="9"/>
  <c r="C46" i="9"/>
  <c r="D46" i="9"/>
  <c r="Z46" i="9" s="1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P47" i="9"/>
  <c r="R47" i="9"/>
  <c r="S47" i="9"/>
  <c r="T47" i="9"/>
  <c r="U47" i="9"/>
  <c r="V47" i="9"/>
  <c r="W47" i="9"/>
  <c r="X47" i="9"/>
  <c r="B48" i="9"/>
  <c r="C48" i="9"/>
  <c r="D48" i="9"/>
  <c r="E48" i="9"/>
  <c r="F48" i="9"/>
  <c r="G48" i="9"/>
  <c r="H48" i="9"/>
  <c r="J48" i="9"/>
  <c r="K48" i="9"/>
  <c r="L48" i="9"/>
  <c r="M48" i="9"/>
  <c r="N48" i="9"/>
  <c r="O48" i="9"/>
  <c r="P48" i="9"/>
  <c r="R48" i="9"/>
  <c r="S48" i="9"/>
  <c r="T48" i="9"/>
  <c r="U48" i="9"/>
  <c r="V48" i="9"/>
  <c r="W48" i="9"/>
  <c r="X48" i="9"/>
  <c r="B49" i="9"/>
  <c r="C49" i="9"/>
  <c r="D49" i="9"/>
  <c r="E49" i="9"/>
  <c r="F49" i="9"/>
  <c r="G49" i="9"/>
  <c r="H49" i="9"/>
  <c r="J49" i="9"/>
  <c r="K49" i="9"/>
  <c r="L49" i="9"/>
  <c r="M49" i="9"/>
  <c r="N49" i="9"/>
  <c r="O49" i="9"/>
  <c r="P49" i="9"/>
  <c r="R49" i="9"/>
  <c r="S49" i="9"/>
  <c r="T49" i="9"/>
  <c r="U49" i="9"/>
  <c r="V49" i="9"/>
  <c r="W49" i="9"/>
  <c r="X49" i="9"/>
  <c r="B50" i="9"/>
  <c r="C50" i="9"/>
  <c r="D50" i="9"/>
  <c r="E50" i="9"/>
  <c r="F50" i="9"/>
  <c r="G50" i="9"/>
  <c r="H50" i="9"/>
  <c r="J50" i="9"/>
  <c r="K50" i="9"/>
  <c r="L50" i="9"/>
  <c r="M50" i="9"/>
  <c r="N50" i="9"/>
  <c r="O50" i="9"/>
  <c r="P50" i="9"/>
  <c r="R50" i="9"/>
  <c r="S50" i="9"/>
  <c r="T50" i="9"/>
  <c r="U50" i="9"/>
  <c r="V50" i="9"/>
  <c r="W50" i="9"/>
  <c r="X50" i="9"/>
  <c r="B51" i="9"/>
  <c r="C51" i="9"/>
  <c r="D51" i="9"/>
  <c r="E51" i="9"/>
  <c r="F51" i="9"/>
  <c r="G51" i="9"/>
  <c r="H51" i="9"/>
  <c r="J51" i="9"/>
  <c r="K51" i="9"/>
  <c r="L51" i="9"/>
  <c r="M51" i="9"/>
  <c r="N51" i="9"/>
  <c r="O51" i="9"/>
  <c r="P51" i="9"/>
  <c r="R51" i="9"/>
  <c r="S51" i="9"/>
  <c r="T51" i="9"/>
  <c r="U51" i="9"/>
  <c r="V51" i="9"/>
  <c r="W51" i="9"/>
  <c r="X51" i="9"/>
  <c r="B52" i="9"/>
  <c r="C52" i="9"/>
  <c r="D52" i="9"/>
  <c r="E52" i="9"/>
  <c r="F52" i="9"/>
  <c r="G52" i="9"/>
  <c r="H52" i="9"/>
  <c r="J52" i="9"/>
  <c r="K52" i="9"/>
  <c r="L52" i="9"/>
  <c r="M52" i="9"/>
  <c r="N52" i="9"/>
  <c r="O52" i="9"/>
  <c r="P52" i="9"/>
  <c r="R52" i="9"/>
  <c r="S52" i="9"/>
  <c r="T52" i="9"/>
  <c r="U52" i="9"/>
  <c r="V52" i="9"/>
  <c r="W52" i="9"/>
  <c r="X52" i="9"/>
  <c r="B53" i="9"/>
  <c r="C53" i="9"/>
  <c r="D53" i="9"/>
  <c r="E53" i="9"/>
  <c r="F53" i="9"/>
  <c r="G53" i="9"/>
  <c r="H53" i="9"/>
  <c r="J53" i="9"/>
  <c r="K53" i="9"/>
  <c r="L53" i="9"/>
  <c r="M53" i="9"/>
  <c r="N53" i="9"/>
  <c r="O53" i="9"/>
  <c r="P53" i="9"/>
  <c r="R53" i="9"/>
  <c r="S53" i="9"/>
  <c r="T53" i="9"/>
  <c r="U53" i="9"/>
  <c r="V53" i="9"/>
  <c r="W53" i="9"/>
  <c r="X53" i="9"/>
  <c r="B54" i="9"/>
  <c r="C54" i="9"/>
  <c r="D54" i="9"/>
  <c r="Z54" i="9" s="1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J55" i="9"/>
  <c r="K55" i="9"/>
  <c r="L55" i="9"/>
  <c r="M55" i="9"/>
  <c r="N55" i="9"/>
  <c r="O55" i="9"/>
  <c r="P55" i="9"/>
  <c r="R55" i="9"/>
  <c r="S55" i="9"/>
  <c r="T55" i="9"/>
  <c r="U55" i="9"/>
  <c r="V55" i="9"/>
  <c r="W55" i="9"/>
  <c r="X55" i="9"/>
  <c r="B56" i="9"/>
  <c r="C56" i="9"/>
  <c r="D56" i="9"/>
  <c r="E56" i="9"/>
  <c r="F56" i="9"/>
  <c r="G56" i="9"/>
  <c r="H56" i="9"/>
  <c r="J56" i="9"/>
  <c r="K56" i="9"/>
  <c r="L56" i="9"/>
  <c r="M56" i="9"/>
  <c r="N56" i="9"/>
  <c r="O56" i="9"/>
  <c r="P56" i="9"/>
  <c r="R56" i="9"/>
  <c r="S56" i="9"/>
  <c r="T56" i="9"/>
  <c r="U56" i="9"/>
  <c r="V56" i="9"/>
  <c r="W56" i="9"/>
  <c r="X56" i="9"/>
  <c r="B57" i="9"/>
  <c r="C57" i="9"/>
  <c r="Z57" i="9" s="1"/>
  <c r="D57" i="9"/>
  <c r="E57" i="9"/>
  <c r="E3" i="9" s="1"/>
  <c r="F57" i="9"/>
  <c r="F4" i="9" s="1"/>
  <c r="F5" i="9" s="1"/>
  <c r="G57" i="9"/>
  <c r="H57" i="9"/>
  <c r="J57" i="9"/>
  <c r="J4" i="9" s="1"/>
  <c r="J5" i="9" s="1"/>
  <c r="K57" i="9"/>
  <c r="K3" i="9" s="1"/>
  <c r="L57" i="9"/>
  <c r="M57" i="9"/>
  <c r="M4" i="9" s="1"/>
  <c r="M5" i="9" s="1"/>
  <c r="N57" i="9"/>
  <c r="N4" i="9" s="1"/>
  <c r="N5" i="9" s="1"/>
  <c r="O57" i="9"/>
  <c r="P57" i="9"/>
  <c r="R57" i="9"/>
  <c r="R3" i="9" s="1"/>
  <c r="S57" i="9"/>
  <c r="S4" i="9" s="1"/>
  <c r="S5" i="9" s="1"/>
  <c r="T57" i="9"/>
  <c r="U57" i="9"/>
  <c r="U4" i="9" s="1"/>
  <c r="U5" i="9" s="1"/>
  <c r="V57" i="9"/>
  <c r="V3" i="9" s="1"/>
  <c r="W57" i="9"/>
  <c r="X57" i="9"/>
  <c r="D4" i="6"/>
  <c r="F4" i="6" s="1"/>
  <c r="H4" i="6"/>
  <c r="D5" i="6"/>
  <c r="F5" i="6" s="1"/>
  <c r="H5" i="6"/>
  <c r="D6" i="6"/>
  <c r="F6" i="6" s="1"/>
  <c r="H6" i="6"/>
  <c r="D7" i="6"/>
  <c r="F7" i="6"/>
  <c r="H7" i="6"/>
  <c r="D8" i="6"/>
  <c r="F8" i="6"/>
  <c r="H8" i="6"/>
  <c r="D9" i="6"/>
  <c r="F9" i="6"/>
  <c r="H9" i="6"/>
  <c r="D10" i="6"/>
  <c r="F10" i="6"/>
  <c r="H10" i="6"/>
  <c r="D11" i="6"/>
  <c r="F11" i="6"/>
  <c r="H11" i="6"/>
  <c r="D12" i="6"/>
  <c r="F12" i="6" s="1"/>
  <c r="H12" i="6"/>
  <c r="D13" i="6"/>
  <c r="F13" i="6" s="1"/>
  <c r="H13" i="6"/>
  <c r="D14" i="6"/>
  <c r="F14" i="6" s="1"/>
  <c r="H14" i="6"/>
  <c r="D15" i="6"/>
  <c r="F15" i="6"/>
  <c r="H15" i="6"/>
  <c r="D16" i="6"/>
  <c r="F16" i="6"/>
  <c r="H16" i="6"/>
  <c r="D17" i="6"/>
  <c r="F17" i="6"/>
  <c r="H17" i="6"/>
  <c r="D18" i="6"/>
  <c r="F18" i="6"/>
  <c r="H18" i="6"/>
  <c r="D19" i="6"/>
  <c r="F19" i="6"/>
  <c r="H19" i="6"/>
  <c r="D20" i="6"/>
  <c r="H20" i="6"/>
  <c r="D21" i="6"/>
  <c r="F21" i="6"/>
  <c r="H21" i="6"/>
  <c r="D22" i="6"/>
  <c r="F22" i="6"/>
  <c r="H22" i="6"/>
  <c r="D23" i="6"/>
  <c r="F23" i="6" s="1"/>
  <c r="H23" i="6"/>
  <c r="D24" i="6"/>
  <c r="F24" i="6" s="1"/>
  <c r="H24" i="6"/>
  <c r="D25" i="6"/>
  <c r="F25" i="6" s="1"/>
  <c r="H25" i="6"/>
  <c r="D26" i="6"/>
  <c r="F26" i="6"/>
  <c r="H26" i="6"/>
  <c r="D27" i="6"/>
  <c r="F27" i="6"/>
  <c r="H27" i="6"/>
  <c r="Z23" i="9" l="1"/>
  <c r="Z33" i="9"/>
  <c r="Y4" i="9"/>
  <c r="Y5" i="9" s="1"/>
  <c r="Y3" i="9"/>
  <c r="Q4" i="9"/>
  <c r="Q5" i="9" s="1"/>
  <c r="Q3" i="9"/>
  <c r="I4" i="9"/>
  <c r="I5" i="9" s="1"/>
  <c r="I3" i="9"/>
  <c r="Z27" i="9"/>
  <c r="C5" i="9"/>
  <c r="H42" i="2"/>
  <c r="Q45" i="9"/>
  <c r="Q43" i="9"/>
  <c r="I35" i="9"/>
  <c r="Y27" i="9"/>
  <c r="I27" i="9"/>
  <c r="K4" i="9"/>
  <c r="K5" i="9" s="1"/>
  <c r="H3" i="3"/>
  <c r="H4" i="3"/>
  <c r="H5" i="3" s="1"/>
  <c r="H43" i="2"/>
  <c r="W3" i="9"/>
  <c r="W4" i="9"/>
  <c r="W5" i="9" s="1"/>
  <c r="O3" i="9"/>
  <c r="O4" i="9"/>
  <c r="O5" i="9" s="1"/>
  <c r="G3" i="9"/>
  <c r="G4" i="9"/>
  <c r="G5" i="9" s="1"/>
  <c r="Y55" i="9"/>
  <c r="Q55" i="9"/>
  <c r="I55" i="9"/>
  <c r="Z55" i="9" s="1"/>
  <c r="Y47" i="9"/>
  <c r="Q47" i="9"/>
  <c r="Z47" i="9" s="1"/>
  <c r="I47" i="9"/>
  <c r="Y39" i="9"/>
  <c r="Q39" i="9"/>
  <c r="I39" i="9"/>
  <c r="Z39" i="9" s="1"/>
  <c r="Y31" i="9"/>
  <c r="Q31" i="9"/>
  <c r="Z31" i="9" s="1"/>
  <c r="I31" i="9"/>
  <c r="Y23" i="9"/>
  <c r="Q23" i="9"/>
  <c r="I23" i="9"/>
  <c r="Z20" i="9"/>
  <c r="Q11" i="9"/>
  <c r="R4" i="9"/>
  <c r="R5" i="9" s="1"/>
  <c r="E4" i="9"/>
  <c r="E5" i="9" s="1"/>
  <c r="C3" i="9"/>
  <c r="G42" i="2"/>
  <c r="X29" i="1"/>
  <c r="H12" i="2"/>
  <c r="I45" i="9"/>
  <c r="Q37" i="9"/>
  <c r="Z37" i="9" s="1"/>
  <c r="Y29" i="9"/>
  <c r="I29" i="9"/>
  <c r="N3" i="9"/>
  <c r="S4" i="3"/>
  <c r="S5" i="3" s="1"/>
  <c r="K3" i="3"/>
  <c r="Q53" i="9"/>
  <c r="Y45" i="9"/>
  <c r="Q29" i="9"/>
  <c r="Y19" i="9"/>
  <c r="Q19" i="9"/>
  <c r="I19" i="9"/>
  <c r="Y12" i="9"/>
  <c r="Y11" i="9"/>
  <c r="M3" i="9"/>
  <c r="H38" i="2"/>
  <c r="F36" i="2"/>
  <c r="D40" i="2"/>
  <c r="F40" i="2" s="1"/>
  <c r="V40" i="1"/>
  <c r="T3" i="9"/>
  <c r="T4" i="9"/>
  <c r="T5" i="9" s="1"/>
  <c r="L3" i="9"/>
  <c r="L4" i="9"/>
  <c r="L5" i="9" s="1"/>
  <c r="D3" i="9"/>
  <c r="D4" i="9"/>
  <c r="D5" i="9" s="1"/>
  <c r="Y52" i="9"/>
  <c r="Q52" i="9"/>
  <c r="I52" i="9"/>
  <c r="Z52" i="9" s="1"/>
  <c r="Y44" i="9"/>
  <c r="Q44" i="9"/>
  <c r="I44" i="9"/>
  <c r="Z44" i="9" s="1"/>
  <c r="Y36" i="9"/>
  <c r="Q36" i="9"/>
  <c r="Z36" i="9" s="1"/>
  <c r="I36" i="9"/>
  <c r="Y28" i="9"/>
  <c r="Q28" i="9"/>
  <c r="I28" i="9"/>
  <c r="Z28" i="9" s="1"/>
  <c r="Y18" i="9"/>
  <c r="Q18" i="9"/>
  <c r="I18" i="9"/>
  <c r="Z18" i="9" s="1"/>
  <c r="I13" i="9"/>
  <c r="Z13" i="9" s="1"/>
  <c r="M4" i="3"/>
  <c r="M5" i="3" s="1"/>
  <c r="U3" i="3"/>
  <c r="E3" i="3"/>
  <c r="G43" i="2"/>
  <c r="F34" i="2"/>
  <c r="F32" i="2"/>
  <c r="F23" i="2"/>
  <c r="T40" i="1"/>
  <c r="W38" i="1"/>
  <c r="X38" i="1" s="1"/>
  <c r="J38" i="1"/>
  <c r="D36" i="2"/>
  <c r="V36" i="1"/>
  <c r="Y53" i="9"/>
  <c r="I53" i="9"/>
  <c r="Z53" i="9" s="1"/>
  <c r="Y37" i="9"/>
  <c r="Y51" i="9"/>
  <c r="Z51" i="9" s="1"/>
  <c r="Q51" i="9"/>
  <c r="I43" i="9"/>
  <c r="Z43" i="9" s="1"/>
  <c r="Y17" i="9"/>
  <c r="I17" i="9"/>
  <c r="I31" i="2"/>
  <c r="Y50" i="9"/>
  <c r="Q50" i="9"/>
  <c r="I50" i="9"/>
  <c r="Z50" i="9" s="1"/>
  <c r="Y42" i="9"/>
  <c r="Q42" i="9"/>
  <c r="I42" i="9"/>
  <c r="Z42" i="9" s="1"/>
  <c r="Y34" i="9"/>
  <c r="Q34" i="9"/>
  <c r="I34" i="9"/>
  <c r="Z34" i="9" s="1"/>
  <c r="Y26" i="9"/>
  <c r="Q26" i="9"/>
  <c r="Z26" i="9" s="1"/>
  <c r="I26" i="9"/>
  <c r="Y16" i="9"/>
  <c r="Q16" i="9"/>
  <c r="I16" i="9"/>
  <c r="Z16" i="9" s="1"/>
  <c r="I14" i="9"/>
  <c r="Y13" i="9"/>
  <c r="Y10" i="9"/>
  <c r="Q10" i="9"/>
  <c r="Z10" i="9" s="1"/>
  <c r="I10" i="9"/>
  <c r="V4" i="9"/>
  <c r="V5" i="9" s="1"/>
  <c r="U3" i="9"/>
  <c r="U12" i="9"/>
  <c r="U13" i="9"/>
  <c r="M12" i="9"/>
  <c r="M13" i="9"/>
  <c r="E12" i="9"/>
  <c r="Z12" i="9" s="1"/>
  <c r="E13" i="9"/>
  <c r="AA4" i="3"/>
  <c r="AA5" i="3" s="1"/>
  <c r="K4" i="3"/>
  <c r="K5" i="3" s="1"/>
  <c r="S3" i="3"/>
  <c r="I42" i="2"/>
  <c r="F41" i="2"/>
  <c r="G37" i="2"/>
  <c r="H6" i="2"/>
  <c r="T32" i="1"/>
  <c r="W30" i="1"/>
  <c r="X30" i="1" s="1"/>
  <c r="J30" i="1"/>
  <c r="AA3" i="3"/>
  <c r="Q35" i="9"/>
  <c r="Z35" i="9" s="1"/>
  <c r="P3" i="3"/>
  <c r="P4" i="3"/>
  <c r="P5" i="3" s="1"/>
  <c r="H30" i="2"/>
  <c r="W34" i="1"/>
  <c r="X34" i="1" s="1"/>
  <c r="J34" i="1"/>
  <c r="H20" i="2"/>
  <c r="Y49" i="9"/>
  <c r="Q49" i="9"/>
  <c r="I49" i="9"/>
  <c r="Z49" i="9" s="1"/>
  <c r="Y41" i="9"/>
  <c r="Q41" i="9"/>
  <c r="Z41" i="9" s="1"/>
  <c r="I41" i="9"/>
  <c r="Y33" i="9"/>
  <c r="Q33" i="9"/>
  <c r="I33" i="9"/>
  <c r="Y25" i="9"/>
  <c r="Q25" i="9"/>
  <c r="I25" i="9"/>
  <c r="Z25" i="9" s="1"/>
  <c r="Y15" i="9"/>
  <c r="Q15" i="9"/>
  <c r="I15" i="9"/>
  <c r="Z15" i="9" s="1"/>
  <c r="Q14" i="9"/>
  <c r="I11" i="9"/>
  <c r="S3" i="9"/>
  <c r="F3" i="9"/>
  <c r="H37" i="2"/>
  <c r="G24" i="2"/>
  <c r="H24" i="2" s="1"/>
  <c r="I37" i="9"/>
  <c r="I51" i="9"/>
  <c r="Y43" i="9"/>
  <c r="Y35" i="9"/>
  <c r="Q27" i="9"/>
  <c r="Q17" i="9"/>
  <c r="Z17" i="9" s="1"/>
  <c r="Q13" i="9"/>
  <c r="I12" i="9"/>
  <c r="X3" i="3"/>
  <c r="X4" i="3"/>
  <c r="X5" i="3" s="1"/>
  <c r="D32" i="2"/>
  <c r="V32" i="1"/>
  <c r="X3" i="9"/>
  <c r="X4" i="9"/>
  <c r="X5" i="9" s="1"/>
  <c r="P3" i="9"/>
  <c r="P4" i="9"/>
  <c r="P5" i="9" s="1"/>
  <c r="H3" i="9"/>
  <c r="H4" i="9"/>
  <c r="H5" i="9" s="1"/>
  <c r="Y56" i="9"/>
  <c r="Q56" i="9"/>
  <c r="I56" i="9"/>
  <c r="Z56" i="9" s="1"/>
  <c r="Y48" i="9"/>
  <c r="Z48" i="9" s="1"/>
  <c r="Q48" i="9"/>
  <c r="I48" i="9"/>
  <c r="Y40" i="9"/>
  <c r="Q40" i="9"/>
  <c r="I40" i="9"/>
  <c r="Z40" i="9" s="1"/>
  <c r="Y32" i="9"/>
  <c r="Q32" i="9"/>
  <c r="I32" i="9"/>
  <c r="Z32" i="9" s="1"/>
  <c r="Y24" i="9"/>
  <c r="Q24" i="9"/>
  <c r="Z24" i="9" s="1"/>
  <c r="S14" i="9"/>
  <c r="S11" i="9"/>
  <c r="K14" i="9"/>
  <c r="K11" i="9"/>
  <c r="C14" i="9"/>
  <c r="Z14" i="9" s="1"/>
  <c r="C11" i="9"/>
  <c r="Z11" i="9" s="1"/>
  <c r="H35" i="2"/>
  <c r="F33" i="2"/>
  <c r="H10" i="2"/>
  <c r="H5" i="2"/>
  <c r="X33" i="1"/>
  <c r="D28" i="2"/>
  <c r="F28" i="2" s="1"/>
  <c r="H28" i="2" s="1"/>
  <c r="T41" i="1"/>
  <c r="W40" i="1"/>
  <c r="X40" i="1" s="1"/>
  <c r="T37" i="1"/>
  <c r="W36" i="1"/>
  <c r="X36" i="1" s="1"/>
  <c r="T33" i="1"/>
  <c r="W32" i="1"/>
  <c r="X32" i="1" s="1"/>
  <c r="W28" i="1"/>
  <c r="X28" i="1" s="1"/>
  <c r="W24" i="1"/>
  <c r="X24" i="1" s="1"/>
  <c r="W20" i="1"/>
  <c r="X20" i="1" s="1"/>
  <c r="J17" i="1"/>
  <c r="J9" i="1"/>
  <c r="V12" i="1"/>
  <c r="V4" i="3"/>
  <c r="V5" i="3" s="1"/>
  <c r="N4" i="3"/>
  <c r="N5" i="3" s="1"/>
  <c r="F4" i="3"/>
  <c r="F5" i="3" s="1"/>
  <c r="B16" i="2"/>
  <c r="F16" i="2" s="1"/>
  <c r="H16" i="2" s="1"/>
  <c r="C11" i="2"/>
  <c r="G11" i="2" s="1"/>
  <c r="H11" i="2" s="1"/>
  <c r="B8" i="2"/>
  <c r="F8" i="2" s="1"/>
  <c r="H8" i="2" s="1"/>
  <c r="W39" i="1"/>
  <c r="X39" i="1" s="1"/>
  <c r="W35" i="1"/>
  <c r="X35" i="1" s="1"/>
  <c r="W31" i="1"/>
  <c r="X31" i="1" s="1"/>
  <c r="T28" i="1"/>
  <c r="W27" i="1"/>
  <c r="X27" i="1" s="1"/>
  <c r="W23" i="1"/>
  <c r="X23" i="1" s="1"/>
  <c r="T20" i="1"/>
  <c r="W19" i="1"/>
  <c r="X19" i="1" s="1"/>
  <c r="J11" i="1"/>
  <c r="J25" i="1"/>
  <c r="J21" i="1"/>
  <c r="W15" i="1"/>
  <c r="J12" i="1"/>
  <c r="W7" i="1"/>
  <c r="B9" i="2"/>
  <c r="F9" i="2" s="1"/>
  <c r="H9" i="2" s="1"/>
  <c r="V12" i="9"/>
  <c r="N12" i="9"/>
  <c r="F12" i="9"/>
  <c r="Z4" i="3"/>
  <c r="Z5" i="3" s="1"/>
  <c r="R4" i="3"/>
  <c r="R5" i="3" s="1"/>
  <c r="J4" i="3"/>
  <c r="J5" i="3" s="1"/>
  <c r="D26" i="2"/>
  <c r="F26" i="2" s="1"/>
  <c r="H26" i="2" s="1"/>
  <c r="D18" i="2"/>
  <c r="F18" i="2" s="1"/>
  <c r="C15" i="2"/>
  <c r="G15" i="2" s="1"/>
  <c r="H15" i="2" s="1"/>
  <c r="C7" i="2"/>
  <c r="G7" i="2" s="1"/>
  <c r="H7" i="2" s="1"/>
  <c r="Y4" i="3"/>
  <c r="Y5" i="3" s="1"/>
  <c r="Q4" i="3"/>
  <c r="Q5" i="3" s="1"/>
  <c r="I4" i="3"/>
  <c r="I5" i="3" s="1"/>
  <c r="B25" i="2"/>
  <c r="F25" i="2" s="1"/>
  <c r="H25" i="2" s="1"/>
  <c r="H40" i="2" l="1"/>
  <c r="I40" i="2"/>
  <c r="Z19" i="9"/>
  <c r="H18" i="2"/>
  <c r="I30" i="2"/>
  <c r="I38" i="2"/>
  <c r="Z29" i="9"/>
  <c r="I37" i="2"/>
  <c r="H32" i="2"/>
  <c r="I32" i="2"/>
  <c r="Z45" i="9"/>
  <c r="H23" i="2"/>
  <c r="I35" i="2"/>
  <c r="H36" i="2"/>
  <c r="I36" i="2"/>
  <c r="H41" i="2"/>
  <c r="I41" i="2"/>
  <c r="H34" i="2"/>
  <c r="I34" i="2"/>
  <c r="H33" i="2"/>
  <c r="I33" i="2"/>
</calcChain>
</file>

<file path=xl/sharedStrings.xml><?xml version="1.0" encoding="utf-8"?>
<sst xmlns="http://schemas.openxmlformats.org/spreadsheetml/2006/main" count="165" uniqueCount="78">
  <si>
    <t>Date</t>
  </si>
  <si>
    <t>Deliveries (end users)</t>
  </si>
  <si>
    <t>Receipts (Producers)</t>
  </si>
  <si>
    <t>Firm</t>
  </si>
  <si>
    <t>Overruns</t>
  </si>
  <si>
    <t>IT</t>
  </si>
  <si>
    <t>North System</t>
  </si>
  <si>
    <t>Total</t>
  </si>
  <si>
    <t>Total Receipts</t>
  </si>
  <si>
    <t>Days</t>
  </si>
  <si>
    <t>Month</t>
  </si>
  <si>
    <t>North</t>
  </si>
  <si>
    <t>South</t>
  </si>
  <si>
    <t>Receipts</t>
  </si>
  <si>
    <t>South System</t>
  </si>
  <si>
    <t>Del-Rec</t>
  </si>
  <si>
    <t>Total Deliveries</t>
  </si>
  <si>
    <t>Net</t>
  </si>
  <si>
    <t>Deliveries</t>
  </si>
  <si>
    <t>Imbalance</t>
  </si>
  <si>
    <t>1999 Gas Delivered to TCT</t>
  </si>
  <si>
    <t>Deliveries to TCT</t>
  </si>
  <si>
    <t>Point Name</t>
  </si>
  <si>
    <t>TCT #</t>
  </si>
  <si>
    <t>TOTALS</t>
  </si>
  <si>
    <t>Atusis Creek</t>
  </si>
  <si>
    <t>Carrot Creek</t>
  </si>
  <si>
    <t>Deep Valley</t>
  </si>
  <si>
    <t>Gilt Edge</t>
  </si>
  <si>
    <t>Monarch</t>
  </si>
  <si>
    <t>Pembina</t>
  </si>
  <si>
    <t>Priddis</t>
  </si>
  <si>
    <t>Running Lake</t>
  </si>
  <si>
    <t>Silverwood</t>
  </si>
  <si>
    <t>Viking</t>
  </si>
  <si>
    <t>Receipts from TCT</t>
  </si>
  <si>
    <t>Bittern Lake</t>
  </si>
  <si>
    <t>Blue Ridge</t>
  </si>
  <si>
    <t>Brownvale</t>
  </si>
  <si>
    <t>Carbon</t>
  </si>
  <si>
    <t>-</t>
  </si>
  <si>
    <t>Carseland</t>
  </si>
  <si>
    <t>Deep Valley Creek</t>
  </si>
  <si>
    <t>Delburne Sales</t>
  </si>
  <si>
    <t>East Calgary B</t>
  </si>
  <si>
    <t>Falher</t>
  </si>
  <si>
    <t>Forestburg</t>
  </si>
  <si>
    <t>Grand Centre</t>
  </si>
  <si>
    <t>Grande Prairie</t>
  </si>
  <si>
    <t>Hermit Lake</t>
  </si>
  <si>
    <t>Inland</t>
  </si>
  <si>
    <t>Jumping Pound</t>
  </si>
  <si>
    <t>Noel Lake</t>
  </si>
  <si>
    <t>Penhold</t>
  </si>
  <si>
    <t>Ranfurly</t>
  </si>
  <si>
    <t>Redwater 'B'</t>
  </si>
  <si>
    <t>Redwater Sales</t>
  </si>
  <si>
    <t>Rimwest Sales</t>
  </si>
  <si>
    <t>Sawridge</t>
  </si>
  <si>
    <t>Sheerness</t>
  </si>
  <si>
    <t>Sylvan Lake</t>
  </si>
  <si>
    <t>Usona</t>
  </si>
  <si>
    <t>Wood River</t>
  </si>
  <si>
    <t>Number Days</t>
  </si>
  <si>
    <t>TIS #</t>
  </si>
  <si>
    <t>Totals</t>
  </si>
  <si>
    <t>Atco Deliveries (MMcf/d)</t>
  </si>
  <si>
    <t>Atco Receipts (MMcf/d)</t>
  </si>
  <si>
    <t>Net (MMcf/d)</t>
  </si>
  <si>
    <t>Nova Intra</t>
  </si>
  <si>
    <t>Atco Receipts (w/o Carbon)</t>
  </si>
  <si>
    <t>Atco Receipts w/o Carbon (MMcf/d)</t>
  </si>
  <si>
    <t>Intra w/o Atco</t>
  </si>
  <si>
    <t>Net w/o Carbon</t>
  </si>
  <si>
    <t>Average</t>
  </si>
  <si>
    <t>Calgary Avg T</t>
  </si>
  <si>
    <t>Calgary HDD (F)</t>
  </si>
  <si>
    <t>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</si>
</sst>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5"/>
      <name val="Arial"/>
    </font>
    <font>
      <sz val="12"/>
      <name val="Arial"/>
    </font>
    <font>
      <sz val="9.5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3" borderId="0" xfId="0" applyFont="1" applyFill="1" applyBorder="1" applyAlignment="1"/>
    <xf numFmtId="38" fontId="1" fillId="0" borderId="0" xfId="0" applyNumberFormat="1" applyFont="1" applyBorder="1" applyAlignment="1">
      <alignment horizontal="center" vertical="top"/>
    </xf>
    <xf numFmtId="38" fontId="2" fillId="0" borderId="0" xfId="0" applyNumberFormat="1" applyFont="1" applyBorder="1" applyAlignment="1">
      <alignment horizontal="center"/>
    </xf>
    <xf numFmtId="38" fontId="0" fillId="0" borderId="0" xfId="0" applyNumberFormat="1" applyBorder="1" applyAlignment="1"/>
    <xf numFmtId="38" fontId="0" fillId="0" borderId="0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0" fontId="2" fillId="3" borderId="0" xfId="0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Atco Pipeline Field Receipts</a:t>
            </a:r>
          </a:p>
        </c:rich>
      </c:tx>
      <c:layout>
        <c:manualLayout>
          <c:xMode val="edge"/>
          <c:yMode val="edge"/>
          <c:x val="0.35706695005313499"/>
          <c:y val="1.9746121297602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9851222104145"/>
          <c:y val="8.8857545839210156E-2"/>
          <c:w val="0.78214665249734328"/>
          <c:h val="0.77997179125528915"/>
        </c:manualLayout>
      </c:layout>
      <c:lineChart>
        <c:grouping val="standard"/>
        <c:varyColors val="0"/>
        <c:ser>
          <c:idx val="0"/>
          <c:order val="0"/>
          <c:tx>
            <c:strRef>
              <c:f>MMcfd!$F$4</c:f>
              <c:strCache>
                <c:ptCount val="1"/>
                <c:pt idx="0">
                  <c:v>Receipts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MMcfd!$A$18:$A$45</c:f>
              <c:numCache>
                <c:formatCode>mmm\-yy</c:formatCode>
                <c:ptCount val="28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</c:numCache>
            </c:numRef>
          </c:cat>
          <c:val>
            <c:numRef>
              <c:f>MMcfd!$F$18:$F$45</c:f>
              <c:numCache>
                <c:formatCode>#,##0_);[Red]\(#,##0\)</c:formatCode>
                <c:ptCount val="28"/>
                <c:pt idx="0">
                  <c:v>897.69963418666885</c:v>
                </c:pt>
                <c:pt idx="1">
                  <c:v>913.85167076664845</c:v>
                </c:pt>
                <c:pt idx="2">
                  <c:v>918.10629060102588</c:v>
                </c:pt>
                <c:pt idx="3">
                  <c:v>901.90823773261945</c:v>
                </c:pt>
                <c:pt idx="4">
                  <c:v>905.51419003774618</c:v>
                </c:pt>
                <c:pt idx="5">
                  <c:v>908.00811086272188</c:v>
                </c:pt>
                <c:pt idx="6">
                  <c:v>905.19342089080374</c:v>
                </c:pt>
                <c:pt idx="7">
                  <c:v>879.9318896216746</c:v>
                </c:pt>
                <c:pt idx="8">
                  <c:v>926.89441553757092</c:v>
                </c:pt>
                <c:pt idx="9">
                  <c:v>975.50129085705635</c:v>
                </c:pt>
                <c:pt idx="10">
                  <c:v>996.36193332165612</c:v>
                </c:pt>
                <c:pt idx="11">
                  <c:v>966.94697677186696</c:v>
                </c:pt>
                <c:pt idx="12">
                  <c:v>1042.8661338218451</c:v>
                </c:pt>
                <c:pt idx="13">
                  <c:v>1040.2843941544688</c:v>
                </c:pt>
                <c:pt idx="14">
                  <c:v>1052.2008045493058</c:v>
                </c:pt>
                <c:pt idx="15">
                  <c:v>1043.3420092119375</c:v>
                </c:pt>
                <c:pt idx="16">
                  <c:v>1059.2777009686217</c:v>
                </c:pt>
                <c:pt idx="17">
                  <c:v>1110.8202976764017</c:v>
                </c:pt>
                <c:pt idx="18">
                  <c:v>1099.4620657212797</c:v>
                </c:pt>
                <c:pt idx="19">
                  <c:v>1110.6704131005497</c:v>
                </c:pt>
                <c:pt idx="20">
                  <c:v>1127.7233098541694</c:v>
                </c:pt>
                <c:pt idx="21">
                  <c:v>1161.1270175549298</c:v>
                </c:pt>
                <c:pt idx="22">
                  <c:v>1303.7198688233616</c:v>
                </c:pt>
                <c:pt idx="23">
                  <c:v>1381.5459481046835</c:v>
                </c:pt>
                <c:pt idx="24">
                  <c:v>1337.2926132664088</c:v>
                </c:pt>
                <c:pt idx="25">
                  <c:v>1339.9442699563838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9264"/>
        <c:axId val="140789824"/>
      </c:lineChart>
      <c:lineChart>
        <c:grouping val="standard"/>
        <c:varyColors val="0"/>
        <c:ser>
          <c:idx val="1"/>
          <c:order val="1"/>
          <c:tx>
            <c:strRef>
              <c:f>MMcfd!$I$4</c:f>
              <c:strCache>
                <c:ptCount val="1"/>
                <c:pt idx="0">
                  <c:v>YOY Growth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MMcfd!$I$18:$I$45</c:f>
              <c:numCache>
                <c:formatCode>General</c:formatCode>
                <c:ptCount val="28"/>
                <c:pt idx="12" formatCode="0">
                  <c:v>145.16649963517625</c:v>
                </c:pt>
                <c:pt idx="13" formatCode="0">
                  <c:v>126.43272338782037</c:v>
                </c:pt>
                <c:pt idx="14" formatCode="0">
                  <c:v>134.09451394827988</c:v>
                </c:pt>
                <c:pt idx="15" formatCode="0">
                  <c:v>141.43377147931801</c:v>
                </c:pt>
                <c:pt idx="16" formatCode="0">
                  <c:v>153.76351093087555</c:v>
                </c:pt>
                <c:pt idx="17" formatCode="0">
                  <c:v>202.81218681367977</c:v>
                </c:pt>
                <c:pt idx="18" formatCode="0">
                  <c:v>194.26864483047598</c:v>
                </c:pt>
                <c:pt idx="19" formatCode="0">
                  <c:v>230.73852347887509</c:v>
                </c:pt>
                <c:pt idx="20" formatCode="0">
                  <c:v>200.82889431659851</c:v>
                </c:pt>
                <c:pt idx="21" formatCode="0">
                  <c:v>185.62572669787346</c:v>
                </c:pt>
                <c:pt idx="22" formatCode="0">
                  <c:v>307.35793550170547</c:v>
                </c:pt>
                <c:pt idx="23" formatCode="0">
                  <c:v>414.59897133281652</c:v>
                </c:pt>
                <c:pt idx="24" formatCode="0">
                  <c:v>294.42647944456371</c:v>
                </c:pt>
                <c:pt idx="25" formatCode="0">
                  <c:v>299.65987580191495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90384"/>
        <c:axId val="140790944"/>
      </c:lineChart>
      <c:dateAx>
        <c:axId val="14078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8140276301806589"/>
              <c:y val="0.9492242595204513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9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78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Field Receipts (MMcf/d)</a:t>
                </a:r>
              </a:p>
            </c:rich>
          </c:tx>
          <c:layout>
            <c:manualLayout>
              <c:xMode val="edge"/>
              <c:yMode val="edge"/>
              <c:x val="7.4388947927736451E-3"/>
              <c:y val="0.31734837799717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9264"/>
        <c:crosses val="autoZero"/>
        <c:crossBetween val="between"/>
      </c:valAx>
      <c:catAx>
        <c:axId val="14079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40790944"/>
        <c:crosses val="autoZero"/>
        <c:auto val="1"/>
        <c:lblAlgn val="ctr"/>
        <c:lblOffset val="100"/>
        <c:noMultiLvlLbl val="0"/>
      </c:catAx>
      <c:valAx>
        <c:axId val="1407909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YOY Receipt Growth (MMcf/d)</a:t>
                </a:r>
              </a:p>
            </c:rich>
          </c:tx>
          <c:layout>
            <c:manualLayout>
              <c:xMode val="edge"/>
              <c:yMode val="edge"/>
              <c:x val="0.96174282678002121"/>
              <c:y val="0.31734837799717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9038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877789585547291"/>
          <c:y val="0.77856135401974613"/>
          <c:w val="0.1339001062699256"/>
          <c:h val="6.91114245416079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Atco Receipts from Nova</a:t>
            </a:r>
          </a:p>
        </c:rich>
      </c:tx>
      <c:layout>
        <c:manualLayout>
          <c:xMode val="edge"/>
          <c:yMode val="edge"/>
          <c:x val="0.4074457083764219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8.8135593220338981E-2"/>
          <c:w val="0.90382626680455014"/>
          <c:h val="0.7728813559322034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'TCPL Sum'!$A$4:$A$27</c:f>
              <c:numCache>
                <c:formatCode>mmm\-yy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'TCPL Sum'!$D$4:$D$27</c:f>
              <c:numCache>
                <c:formatCode>0</c:formatCode>
                <c:ptCount val="24"/>
                <c:pt idx="0">
                  <c:v>723.70733049647743</c:v>
                </c:pt>
                <c:pt idx="1">
                  <c:v>507.19982549861174</c:v>
                </c:pt>
                <c:pt idx="2">
                  <c:v>401.20634780089733</c:v>
                </c:pt>
                <c:pt idx="3">
                  <c:v>403.36081060389552</c:v>
                </c:pt>
                <c:pt idx="4">
                  <c:v>396.70105674108453</c:v>
                </c:pt>
                <c:pt idx="5">
                  <c:v>232.2305429011376</c:v>
                </c:pt>
                <c:pt idx="6">
                  <c:v>271.53024133195748</c:v>
                </c:pt>
                <c:pt idx="7">
                  <c:v>166.03408610910373</c:v>
                </c:pt>
                <c:pt idx="8">
                  <c:v>237.71861031391094</c:v>
                </c:pt>
                <c:pt idx="9">
                  <c:v>344.31853291955377</c:v>
                </c:pt>
                <c:pt idx="10">
                  <c:v>399.85663542843929</c:v>
                </c:pt>
                <c:pt idx="11">
                  <c:v>440.34482010355458</c:v>
                </c:pt>
                <c:pt idx="12">
                  <c:v>672.66689204783586</c:v>
                </c:pt>
                <c:pt idx="13">
                  <c:v>520.27570038183887</c:v>
                </c:pt>
                <c:pt idx="14">
                  <c:v>358.22620609669752</c:v>
                </c:pt>
                <c:pt idx="15">
                  <c:v>349.11780270976698</c:v>
                </c:pt>
                <c:pt idx="16">
                  <c:v>185.23885890732933</c:v>
                </c:pt>
                <c:pt idx="17">
                  <c:v>151.1404813799457</c:v>
                </c:pt>
                <c:pt idx="18">
                  <c:v>133.39061882445509</c:v>
                </c:pt>
                <c:pt idx="19">
                  <c:v>192.71513587938938</c:v>
                </c:pt>
                <c:pt idx="20">
                  <c:v>184.56097776866335</c:v>
                </c:pt>
                <c:pt idx="21">
                  <c:v>280.94752608545929</c:v>
                </c:pt>
                <c:pt idx="22">
                  <c:v>475.26588675638629</c:v>
                </c:pt>
                <c:pt idx="23">
                  <c:v>474.95564739214228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83600"/>
        <c:axId val="139590880"/>
      </c:lineChart>
      <c:dateAx>
        <c:axId val="13958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465356773526371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90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59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Receipts (MMcf/d)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77966101694915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83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Nova Intraprovincial</a:t>
            </a:r>
          </a:p>
        </c:rich>
      </c:tx>
      <c:layout>
        <c:manualLayout>
          <c:xMode val="edge"/>
          <c:yMode val="edge"/>
          <c:x val="0.411764705882352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2234910277324633"/>
          <c:w val="0.75693673695893449"/>
          <c:h val="0.73083197389885812"/>
        </c:manualLayout>
      </c:layout>
      <c:lineChart>
        <c:grouping val="standard"/>
        <c:varyColors val="0"/>
        <c:ser>
          <c:idx val="0"/>
          <c:order val="0"/>
          <c:tx>
            <c:strRef>
              <c:f>'TCPL Sum'!$E$3</c:f>
              <c:strCache>
                <c:ptCount val="1"/>
                <c:pt idx="0">
                  <c:v>Nova Intra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'TCPL Sum'!$A$4:$A$27</c:f>
              <c:numCache>
                <c:formatCode>mmm\-yy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'TCPL Sum'!$E$4:$E$27</c:f>
              <c:numCache>
                <c:formatCode>0</c:formatCode>
                <c:ptCount val="24"/>
                <c:pt idx="0">
                  <c:v>1897.43301746314</c:v>
                </c:pt>
                <c:pt idx="1">
                  <c:v>1729.8782032134229</c:v>
                </c:pt>
                <c:pt idx="2">
                  <c:v>1609.1626926612016</c:v>
                </c:pt>
                <c:pt idx="3">
                  <c:v>1564.7195893895662</c:v>
                </c:pt>
                <c:pt idx="4">
                  <c:v>1541.6941901868254</c:v>
                </c:pt>
                <c:pt idx="5">
                  <c:v>1311</c:v>
                </c:pt>
                <c:pt idx="6">
                  <c:v>1401.6478219984244</c:v>
                </c:pt>
                <c:pt idx="7">
                  <c:v>1273.4415677723744</c:v>
                </c:pt>
                <c:pt idx="8">
                  <c:v>1330.2799444313466</c:v>
                </c:pt>
                <c:pt idx="9">
                  <c:v>1444.9065034854434</c:v>
                </c:pt>
                <c:pt idx="10">
                  <c:v>1562.3892824240136</c:v>
                </c:pt>
                <c:pt idx="11">
                  <c:v>1630.7964006989935</c:v>
                </c:pt>
                <c:pt idx="12">
                  <c:v>1870.4898256313809</c:v>
                </c:pt>
                <c:pt idx="13">
                  <c:v>1745.3269397963447</c:v>
                </c:pt>
                <c:pt idx="14">
                  <c:v>1592.3871743487928</c:v>
                </c:pt>
                <c:pt idx="15">
                  <c:v>1572.0593058097422</c:v>
                </c:pt>
                <c:pt idx="16">
                  <c:v>1308.1496723829475</c:v>
                </c:pt>
                <c:pt idx="17">
                  <c:v>1243.6508388994721</c:v>
                </c:pt>
                <c:pt idx="18">
                  <c:v>1390.5806451612902</c:v>
                </c:pt>
                <c:pt idx="19">
                  <c:v>1488.3225806451612</c:v>
                </c:pt>
                <c:pt idx="20">
                  <c:v>1468.8333333333333</c:v>
                </c:pt>
                <c:pt idx="21">
                  <c:v>1629.6556427114451</c:v>
                </c:pt>
                <c:pt idx="22">
                  <c:v>1801.1808540611869</c:v>
                </c:pt>
                <c:pt idx="23">
                  <c:v>1849.8354305569937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'TCPL Sum'!$F$3</c:f>
              <c:strCache>
                <c:ptCount val="1"/>
                <c:pt idx="0">
                  <c:v>Intra w/o Atco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'TCPL Sum'!$A$4:$A$27</c:f>
              <c:numCache>
                <c:formatCode>mmm\-yy</c:formatCode>
                <c:ptCount val="2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</c:numCache>
            </c:numRef>
          </c:cat>
          <c:val>
            <c:numRef>
              <c:f>'TCPL Sum'!$F$4:$F$27</c:f>
              <c:numCache>
                <c:formatCode>0</c:formatCode>
                <c:ptCount val="24"/>
                <c:pt idx="0">
                  <c:v>1173.7256869666626</c:v>
                </c:pt>
                <c:pt idx="1">
                  <c:v>1222.6783777148112</c:v>
                </c:pt>
                <c:pt idx="2">
                  <c:v>1207.9563448603044</c:v>
                </c:pt>
                <c:pt idx="3">
                  <c:v>1161.3587787856707</c:v>
                </c:pt>
                <c:pt idx="4">
                  <c:v>1144.9931334457408</c:v>
                </c:pt>
                <c:pt idx="5">
                  <c:v>1078.7694570988624</c:v>
                </c:pt>
                <c:pt idx="6">
                  <c:v>1130.1175806664669</c:v>
                </c:pt>
                <c:pt idx="7">
                  <c:v>1107.4074816632706</c:v>
                </c:pt>
                <c:pt idx="8">
                  <c:v>1092.5613341174358</c:v>
                </c:pt>
                <c:pt idx="9">
                  <c:v>1100.5879705658897</c:v>
                </c:pt>
                <c:pt idx="10">
                  <c:v>1162.5326469955744</c:v>
                </c:pt>
                <c:pt idx="11">
                  <c:v>1190.4515805954388</c:v>
                </c:pt>
                <c:pt idx="12">
                  <c:v>1197.8229335835449</c:v>
                </c:pt>
                <c:pt idx="13">
                  <c:v>1225.0512394145057</c:v>
                </c:pt>
                <c:pt idx="14">
                  <c:v>1234.1609682520952</c:v>
                </c:pt>
                <c:pt idx="15">
                  <c:v>1222.9415030999753</c:v>
                </c:pt>
                <c:pt idx="16">
                  <c:v>1123</c:v>
                </c:pt>
                <c:pt idx="17">
                  <c:v>1092.5103575195265</c:v>
                </c:pt>
                <c:pt idx="18">
                  <c:v>1257.1900263368352</c:v>
                </c:pt>
                <c:pt idx="19">
                  <c:v>1295.6074447657718</c:v>
                </c:pt>
                <c:pt idx="20">
                  <c:v>1284.2723555646699</c:v>
                </c:pt>
                <c:pt idx="21">
                  <c:v>1348.7081166259859</c:v>
                </c:pt>
                <c:pt idx="22">
                  <c:v>1325.9149673048005</c:v>
                </c:pt>
                <c:pt idx="23">
                  <c:v>1374.8797831648515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'TCPL Sum'!$D$3</c:f>
              <c:strCache>
                <c:ptCount val="1"/>
                <c:pt idx="0">
                  <c:v>Net (MMcf/d)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'TCPL Sum'!$D$4:$D$27</c:f>
              <c:numCache>
                <c:formatCode>0</c:formatCode>
                <c:ptCount val="24"/>
                <c:pt idx="0">
                  <c:v>723.70733049647743</c:v>
                </c:pt>
                <c:pt idx="1">
                  <c:v>507.19982549861174</c:v>
                </c:pt>
                <c:pt idx="2">
                  <c:v>401.20634780089733</c:v>
                </c:pt>
                <c:pt idx="3">
                  <c:v>403.36081060389552</c:v>
                </c:pt>
                <c:pt idx="4">
                  <c:v>396.70105674108453</c:v>
                </c:pt>
                <c:pt idx="5">
                  <c:v>232.2305429011376</c:v>
                </c:pt>
                <c:pt idx="6">
                  <c:v>271.53024133195748</c:v>
                </c:pt>
                <c:pt idx="7">
                  <c:v>166.03408610910373</c:v>
                </c:pt>
                <c:pt idx="8">
                  <c:v>237.71861031391094</c:v>
                </c:pt>
                <c:pt idx="9">
                  <c:v>344.31853291955377</c:v>
                </c:pt>
                <c:pt idx="10">
                  <c:v>399.85663542843929</c:v>
                </c:pt>
                <c:pt idx="11">
                  <c:v>440.34482010355458</c:v>
                </c:pt>
                <c:pt idx="12">
                  <c:v>672.66689204783586</c:v>
                </c:pt>
                <c:pt idx="13">
                  <c:v>520.27570038183887</c:v>
                </c:pt>
                <c:pt idx="14">
                  <c:v>358.22620609669752</c:v>
                </c:pt>
                <c:pt idx="15">
                  <c:v>349.11780270976698</c:v>
                </c:pt>
                <c:pt idx="16">
                  <c:v>185.23885890732933</c:v>
                </c:pt>
                <c:pt idx="17">
                  <c:v>151.1404813799457</c:v>
                </c:pt>
                <c:pt idx="18">
                  <c:v>133.39061882445509</c:v>
                </c:pt>
                <c:pt idx="19">
                  <c:v>192.71513587938938</c:v>
                </c:pt>
                <c:pt idx="20">
                  <c:v>184.56097776866335</c:v>
                </c:pt>
                <c:pt idx="21">
                  <c:v>280.94752608545929</c:v>
                </c:pt>
                <c:pt idx="22">
                  <c:v>475.26588675638629</c:v>
                </c:pt>
                <c:pt idx="23">
                  <c:v>474.95564739214228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78624"/>
        <c:axId val="140779184"/>
      </c:lineChart>
      <c:dateAx>
        <c:axId val="14077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28412874583795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79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77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Intraprovincial Deliveries (MMcf/d)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08319738988580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7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48501664816868"/>
          <c:y val="0.43556280587275692"/>
          <c:w val="0.1320754716981132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Nova Intraprovincial</a:t>
            </a:r>
          </a:p>
        </c:rich>
      </c:tx>
      <c:layout>
        <c:manualLayout>
          <c:xMode val="edge"/>
          <c:yMode val="edge"/>
          <c:x val="0.4239917269906928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25336091003107E-2"/>
          <c:y val="0.12372881355932204"/>
          <c:w val="0.71251292657704235"/>
          <c:h val="0.76610169491525426"/>
        </c:manualLayout>
      </c:layout>
      <c:lineChart>
        <c:grouping val="standard"/>
        <c:varyColors val="0"/>
        <c:ser>
          <c:idx val="1"/>
          <c:order val="0"/>
          <c:tx>
            <c:strRef>
              <c:f>'TCPL Sum'!$F$3</c:f>
              <c:strCache>
                <c:ptCount val="1"/>
                <c:pt idx="0">
                  <c:v>Intra w/o Atco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3805584281282313"/>
                  <c:y val="0.3372881355932203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'TCPL Sum'!$A$14:$A$27</c:f>
              <c:numCache>
                <c:formatCode>mmm\-yy</c:formatCode>
                <c:ptCount val="14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</c:numCache>
            </c:numRef>
          </c:cat>
          <c:val>
            <c:numRef>
              <c:f>'TCPL Sum'!$F$14:$F$27</c:f>
              <c:numCache>
                <c:formatCode>0</c:formatCode>
                <c:ptCount val="14"/>
                <c:pt idx="0">
                  <c:v>1162.5326469955744</c:v>
                </c:pt>
                <c:pt idx="1">
                  <c:v>1190.4515805954388</c:v>
                </c:pt>
                <c:pt idx="2">
                  <c:v>1197.8229335835449</c:v>
                </c:pt>
                <c:pt idx="3">
                  <c:v>1225.0512394145057</c:v>
                </c:pt>
                <c:pt idx="4">
                  <c:v>1234.1609682520952</c:v>
                </c:pt>
                <c:pt idx="5">
                  <c:v>1222.9415030999753</c:v>
                </c:pt>
                <c:pt idx="6">
                  <c:v>1123</c:v>
                </c:pt>
                <c:pt idx="7">
                  <c:v>1092.5103575195265</c:v>
                </c:pt>
                <c:pt idx="8">
                  <c:v>1257.1900263368352</c:v>
                </c:pt>
                <c:pt idx="9">
                  <c:v>1295.6074447657718</c:v>
                </c:pt>
                <c:pt idx="10">
                  <c:v>1284.2723555646699</c:v>
                </c:pt>
                <c:pt idx="11">
                  <c:v>1348.7081166259859</c:v>
                </c:pt>
                <c:pt idx="12">
                  <c:v>1325.9149673048005</c:v>
                </c:pt>
                <c:pt idx="13">
                  <c:v>1374.8797831648515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1424"/>
        <c:axId val="140781984"/>
      </c:lineChart>
      <c:dateAx>
        <c:axId val="14078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1571871768355739"/>
              <c:y val="0.9423728813559322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1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78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Intraprovincial Deliveries (MMcf/d)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20338983050847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19855222337124"/>
          <c:y val="0.47118644067796611"/>
          <c:w val="0.1716649431230610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Atco Net Nova Receipts vs. Calgary HDD</a:t>
            </a:r>
          </a:p>
        </c:rich>
      </c:tx>
      <c:layout>
        <c:manualLayout>
          <c:xMode val="edge"/>
          <c:yMode val="edge"/>
          <c:x val="0.3251942286348501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8.4828711256117462E-2"/>
          <c:w val="0.90788013318534966"/>
          <c:h val="0.8091353996737357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9478357380688127"/>
                  <c:y val="0.2120717781402936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'TCPL Sum'!$D$4:$D$27</c:f>
              <c:numCache>
                <c:formatCode>0</c:formatCode>
                <c:ptCount val="24"/>
                <c:pt idx="0">
                  <c:v>723.70733049647743</c:v>
                </c:pt>
                <c:pt idx="1">
                  <c:v>507.19982549861174</c:v>
                </c:pt>
                <c:pt idx="2">
                  <c:v>401.20634780089733</c:v>
                </c:pt>
                <c:pt idx="3">
                  <c:v>403.36081060389552</c:v>
                </c:pt>
                <c:pt idx="4">
                  <c:v>396.70105674108453</c:v>
                </c:pt>
                <c:pt idx="5">
                  <c:v>232.2305429011376</c:v>
                </c:pt>
                <c:pt idx="6">
                  <c:v>271.53024133195748</c:v>
                </c:pt>
                <c:pt idx="7">
                  <c:v>166.03408610910373</c:v>
                </c:pt>
                <c:pt idx="8">
                  <c:v>237.71861031391094</c:v>
                </c:pt>
                <c:pt idx="9">
                  <c:v>344.31853291955377</c:v>
                </c:pt>
                <c:pt idx="10">
                  <c:v>399.85663542843929</c:v>
                </c:pt>
                <c:pt idx="11">
                  <c:v>440.34482010355458</c:v>
                </c:pt>
                <c:pt idx="12">
                  <c:v>672.66689204783586</c:v>
                </c:pt>
                <c:pt idx="13">
                  <c:v>520.27570038183887</c:v>
                </c:pt>
                <c:pt idx="14">
                  <c:v>358.22620609669752</c:v>
                </c:pt>
                <c:pt idx="15">
                  <c:v>349.11780270976698</c:v>
                </c:pt>
                <c:pt idx="16">
                  <c:v>185.23885890732933</c:v>
                </c:pt>
                <c:pt idx="17">
                  <c:v>151.1404813799457</c:v>
                </c:pt>
                <c:pt idx="18">
                  <c:v>133.39061882445509</c:v>
                </c:pt>
                <c:pt idx="19">
                  <c:v>192.71513587938938</c:v>
                </c:pt>
                <c:pt idx="20">
                  <c:v>184.56097776866335</c:v>
                </c:pt>
                <c:pt idx="21">
                  <c:v>280.94752608545929</c:v>
                </c:pt>
                <c:pt idx="22">
                  <c:v>475.26588675638629</c:v>
                </c:pt>
                <c:pt idx="23">
                  <c:v>474.95564739214228</c:v>
                </c:pt>
              </c:numCache>
            </c:numRef>
          </c:xVal>
          <c:yVal>
            <c:numRef>
              <c:f>'TCPL Sum'!$H$4:$H$27</c:f>
              <c:numCache>
                <c:formatCode>General</c:formatCode>
                <c:ptCount val="24"/>
                <c:pt idx="0">
                  <c:v>47.4</c:v>
                </c:pt>
                <c:pt idx="1">
                  <c:v>36.6</c:v>
                </c:pt>
                <c:pt idx="2">
                  <c:v>34.799999999999997</c:v>
                </c:pt>
                <c:pt idx="3">
                  <c:v>24</c:v>
                </c:pt>
                <c:pt idx="4">
                  <c:v>16.8</c:v>
                </c:pt>
                <c:pt idx="5">
                  <c:v>11.399999999999999</c:v>
                </c:pt>
                <c:pt idx="6">
                  <c:v>7.8000000000000007</c:v>
                </c:pt>
                <c:pt idx="7">
                  <c:v>4.1999999999999993</c:v>
                </c:pt>
                <c:pt idx="8">
                  <c:v>15</c:v>
                </c:pt>
                <c:pt idx="9">
                  <c:v>24</c:v>
                </c:pt>
                <c:pt idx="10">
                  <c:v>31.2</c:v>
                </c:pt>
                <c:pt idx="11">
                  <c:v>34.799999999999997</c:v>
                </c:pt>
                <c:pt idx="12">
                  <c:v>51</c:v>
                </c:pt>
                <c:pt idx="13">
                  <c:v>45.6</c:v>
                </c:pt>
                <c:pt idx="14">
                  <c:v>34.799999999999997</c:v>
                </c:pt>
                <c:pt idx="15">
                  <c:v>25.8</c:v>
                </c:pt>
                <c:pt idx="16">
                  <c:v>16.8</c:v>
                </c:pt>
                <c:pt idx="17">
                  <c:v>11.399999999999999</c:v>
                </c:pt>
                <c:pt idx="18">
                  <c:v>2.3999999999999986</c:v>
                </c:pt>
                <c:pt idx="19">
                  <c:v>4.1999999999999993</c:v>
                </c:pt>
                <c:pt idx="20">
                  <c:v>13.2</c:v>
                </c:pt>
                <c:pt idx="21">
                  <c:v>24</c:v>
                </c:pt>
                <c:pt idx="22">
                  <c:v>38.4</c:v>
                </c:pt>
                <c:pt idx="23">
                  <c:v>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4784"/>
        <c:axId val="140785344"/>
      </c:scatterChart>
      <c:valAx>
        <c:axId val="14078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Receipts (MMcf/d)</a:t>
                </a:r>
              </a:p>
            </c:rich>
          </c:tx>
          <c:layout>
            <c:manualLayout>
              <c:xMode val="edge"/>
              <c:yMode val="edge"/>
              <c:x val="0.4428412874583795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5344"/>
        <c:crosses val="autoZero"/>
        <c:crossBetween val="midCat"/>
      </c:valAx>
      <c:valAx>
        <c:axId val="14078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Calgary Average HDD 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75203915171288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84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88" workbookViewId="0"/>
  </sheetViews>
  <pageMargins left="0.5" right="0.5" top="0.5" bottom="0.5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972983" cy="6754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8"/>
  <sheetViews>
    <sheetView topLeftCell="G1" zoomScale="80" workbookViewId="0">
      <pane ySplit="4" topLeftCell="A18" activePane="bottomLeft" state="frozen"/>
      <selection pane="bottomLeft" activeCell="M49" sqref="M49"/>
    </sheetView>
  </sheetViews>
  <sheetFormatPr defaultRowHeight="12.75" x14ac:dyDescent="0.2"/>
  <cols>
    <col min="1" max="2" width="9.140625" style="5"/>
    <col min="3" max="3" width="11.5703125" style="5" customWidth="1"/>
    <col min="4" max="6" width="12.28515625" style="5" customWidth="1"/>
    <col min="7" max="7" width="12.140625" style="5" customWidth="1"/>
    <col min="8" max="8" width="10.5703125" style="5" bestFit="1" customWidth="1"/>
    <col min="9" max="9" width="12.28515625" style="2" customWidth="1"/>
    <col min="10" max="10" width="12.85546875" style="2" customWidth="1"/>
    <col min="11" max="12" width="9.140625" style="2"/>
    <col min="13" max="13" width="12" style="2" customWidth="1"/>
    <col min="14" max="15" width="11.28515625" style="2" customWidth="1"/>
    <col min="16" max="16" width="12.140625" style="2" customWidth="1"/>
    <col min="17" max="17" width="13" style="2" customWidth="1"/>
    <col min="18" max="18" width="10.5703125" style="2" bestFit="1" customWidth="1"/>
    <col min="19" max="19" width="11.42578125" style="2" customWidth="1"/>
    <col min="20" max="20" width="12.85546875" style="2" customWidth="1"/>
    <col min="21" max="21" width="9.140625" style="2"/>
    <col min="22" max="22" width="11.85546875" style="2" customWidth="1"/>
    <col min="23" max="23" width="11.5703125" style="2" bestFit="1" customWidth="1"/>
    <col min="24" max="24" width="12.85546875" style="2" customWidth="1"/>
    <col min="25" max="16384" width="9.140625" style="2"/>
  </cols>
  <sheetData>
    <row r="1" spans="1:24" x14ac:dyDescent="0.2">
      <c r="A1" s="17" t="s">
        <v>6</v>
      </c>
      <c r="B1" s="17"/>
      <c r="C1" s="18"/>
      <c r="D1" s="18"/>
      <c r="E1" s="18"/>
      <c r="F1" s="18"/>
      <c r="G1" s="18"/>
      <c r="H1" s="18"/>
      <c r="I1" s="19"/>
      <c r="J1" s="19"/>
      <c r="L1" s="20" t="s">
        <v>14</v>
      </c>
      <c r="M1" s="20"/>
      <c r="N1" s="20"/>
      <c r="O1" s="20"/>
      <c r="P1" s="20"/>
      <c r="Q1" s="20"/>
      <c r="R1" s="20"/>
      <c r="S1" s="20"/>
      <c r="T1" s="20"/>
    </row>
    <row r="3" spans="1:24" ht="12.75" customHeight="1" x14ac:dyDescent="0.2">
      <c r="A3" s="6" t="s">
        <v>0</v>
      </c>
      <c r="B3" s="6"/>
      <c r="C3" s="8" t="s">
        <v>1</v>
      </c>
      <c r="F3" s="15" t="s">
        <v>2</v>
      </c>
      <c r="G3" s="10"/>
      <c r="H3" s="10"/>
      <c r="I3" s="10"/>
      <c r="J3" s="6"/>
      <c r="L3" s="1" t="s">
        <v>0</v>
      </c>
      <c r="M3" s="8" t="s">
        <v>1</v>
      </c>
      <c r="N3" s="5"/>
      <c r="O3" s="5"/>
      <c r="P3" s="15" t="s">
        <v>2</v>
      </c>
      <c r="Q3" s="10"/>
      <c r="R3" s="10"/>
      <c r="S3" s="10"/>
      <c r="T3" s="6"/>
      <c r="V3" s="2" t="s">
        <v>8</v>
      </c>
      <c r="W3" s="2" t="s">
        <v>16</v>
      </c>
      <c r="X3" s="2" t="s">
        <v>17</v>
      </c>
    </row>
    <row r="4" spans="1:24" ht="12.75" customHeight="1" x14ac:dyDescent="0.2">
      <c r="A4" s="7"/>
      <c r="B4" s="7" t="s">
        <v>9</v>
      </c>
      <c r="C4" s="6" t="s">
        <v>3</v>
      </c>
      <c r="D4" s="6" t="s">
        <v>4</v>
      </c>
      <c r="E4" s="6" t="s">
        <v>7</v>
      </c>
      <c r="F4" s="10" t="s">
        <v>3</v>
      </c>
      <c r="G4" s="10" t="s">
        <v>4</v>
      </c>
      <c r="H4" s="10" t="s">
        <v>5</v>
      </c>
      <c r="I4" s="11" t="s">
        <v>7</v>
      </c>
      <c r="J4" s="12" t="s">
        <v>15</v>
      </c>
      <c r="L4" s="4"/>
      <c r="M4" s="6" t="s">
        <v>3</v>
      </c>
      <c r="N4" s="6" t="s">
        <v>4</v>
      </c>
      <c r="O4" s="6" t="s">
        <v>7</v>
      </c>
      <c r="P4" s="10" t="s">
        <v>3</v>
      </c>
      <c r="Q4" s="10" t="s">
        <v>4</v>
      </c>
      <c r="R4" s="10" t="s">
        <v>5</v>
      </c>
      <c r="S4" s="10" t="s">
        <v>7</v>
      </c>
      <c r="T4" s="12" t="s">
        <v>15</v>
      </c>
      <c r="W4" s="1"/>
    </row>
    <row r="5" spans="1:24" ht="12.75" customHeight="1" x14ac:dyDescent="0.2">
      <c r="A5" s="13">
        <v>35796</v>
      </c>
      <c r="B5" s="6">
        <f>A6-A5</f>
        <v>31</v>
      </c>
      <c r="C5" s="21">
        <v>24782107</v>
      </c>
      <c r="D5" s="21">
        <v>566872</v>
      </c>
      <c r="E5" s="21">
        <f>C5+D5</f>
        <v>25348979</v>
      </c>
      <c r="F5" s="21">
        <v>13213912</v>
      </c>
      <c r="G5" s="21">
        <v>1444139</v>
      </c>
      <c r="H5" s="21">
        <v>670785</v>
      </c>
      <c r="I5" s="22">
        <f>SUM(F5:H5)</f>
        <v>15328836</v>
      </c>
      <c r="J5" s="22">
        <f>E5-I5</f>
        <v>10020143</v>
      </c>
      <c r="M5" s="23"/>
      <c r="N5" s="23"/>
      <c r="O5" s="23"/>
      <c r="P5" s="23"/>
      <c r="Q5" s="23"/>
      <c r="R5" s="23"/>
      <c r="S5" s="23"/>
      <c r="T5" s="22">
        <f>O5-S5</f>
        <v>0</v>
      </c>
      <c r="V5" s="2">
        <f t="shared" ref="V5:V40" si="0">I5+S5</f>
        <v>15328836</v>
      </c>
      <c r="W5" s="2">
        <f>O5+E5</f>
        <v>25348979</v>
      </c>
    </row>
    <row r="6" spans="1:24" ht="12.75" customHeight="1" x14ac:dyDescent="0.2">
      <c r="A6" s="13">
        <v>35827</v>
      </c>
      <c r="B6" s="6">
        <f t="shared" ref="B6:B43" si="1">A7-A6</f>
        <v>28</v>
      </c>
      <c r="C6" s="21">
        <v>21102380</v>
      </c>
      <c r="D6" s="21">
        <v>248482</v>
      </c>
      <c r="E6" s="21">
        <f t="shared" ref="E6:E39" si="2">C6+D6</f>
        <v>21350862</v>
      </c>
      <c r="F6" s="21">
        <v>12650647</v>
      </c>
      <c r="G6" s="21">
        <v>1118411</v>
      </c>
      <c r="H6" s="21">
        <v>561779</v>
      </c>
      <c r="I6" s="22">
        <f t="shared" ref="I6:I40" si="3">SUM(F6:H6)</f>
        <v>14330837</v>
      </c>
      <c r="J6" s="22">
        <f t="shared" ref="J6:J40" si="4">E6-I6</f>
        <v>7020025</v>
      </c>
      <c r="M6" s="23"/>
      <c r="N6" s="23"/>
      <c r="O6" s="23"/>
      <c r="P6" s="23"/>
      <c r="Q6" s="23"/>
      <c r="R6" s="23"/>
      <c r="S6" s="23"/>
      <c r="T6" s="22">
        <f t="shared" ref="T6:T39" si="5">O6-S6</f>
        <v>0</v>
      </c>
      <c r="V6" s="2">
        <f t="shared" si="0"/>
        <v>14330837</v>
      </c>
      <c r="W6" s="2">
        <f t="shared" ref="W6:W40" si="6">O6+E6</f>
        <v>21350862</v>
      </c>
    </row>
    <row r="7" spans="1:24" ht="12.75" customHeight="1" x14ac:dyDescent="0.2">
      <c r="A7" s="13">
        <v>35855</v>
      </c>
      <c r="B7" s="6">
        <f t="shared" si="1"/>
        <v>31</v>
      </c>
      <c r="C7" s="21">
        <v>23635423</v>
      </c>
      <c r="D7" s="21">
        <v>337505</v>
      </c>
      <c r="E7" s="21">
        <f t="shared" si="2"/>
        <v>23972928</v>
      </c>
      <c r="F7" s="21">
        <v>13824804</v>
      </c>
      <c r="G7" s="21">
        <v>1608490</v>
      </c>
      <c r="H7" s="21">
        <v>595990</v>
      </c>
      <c r="I7" s="22">
        <f t="shared" si="3"/>
        <v>16029284</v>
      </c>
      <c r="J7" s="22">
        <f t="shared" si="4"/>
        <v>7943644</v>
      </c>
      <c r="M7" s="23"/>
      <c r="N7" s="23"/>
      <c r="O7" s="23"/>
      <c r="P7" s="23"/>
      <c r="Q7" s="23"/>
      <c r="R7" s="23"/>
      <c r="S7" s="23"/>
      <c r="T7" s="22">
        <f t="shared" si="5"/>
        <v>0</v>
      </c>
      <c r="V7" s="2">
        <f t="shared" si="0"/>
        <v>16029284</v>
      </c>
      <c r="W7" s="2">
        <f t="shared" si="6"/>
        <v>23972928</v>
      </c>
    </row>
    <row r="8" spans="1:24" ht="12.75" customHeight="1" x14ac:dyDescent="0.2">
      <c r="A8" s="13">
        <v>35886</v>
      </c>
      <c r="B8" s="6">
        <f t="shared" si="1"/>
        <v>30</v>
      </c>
      <c r="C8" s="21">
        <v>22486332</v>
      </c>
      <c r="D8" s="21">
        <v>259002</v>
      </c>
      <c r="E8" s="21">
        <f t="shared" si="2"/>
        <v>22745334</v>
      </c>
      <c r="F8" s="21">
        <v>13753612</v>
      </c>
      <c r="G8" s="21">
        <v>1596850</v>
      </c>
      <c r="H8" s="21">
        <v>710828</v>
      </c>
      <c r="I8" s="22">
        <f t="shared" si="3"/>
        <v>16061290</v>
      </c>
      <c r="J8" s="22">
        <f t="shared" si="4"/>
        <v>6684044</v>
      </c>
      <c r="M8" s="23"/>
      <c r="N8" s="23"/>
      <c r="O8" s="23"/>
      <c r="P8" s="23"/>
      <c r="Q8" s="23"/>
      <c r="R8" s="23"/>
      <c r="S8" s="23"/>
      <c r="T8" s="22">
        <f t="shared" si="5"/>
        <v>0</v>
      </c>
      <c r="V8" s="2">
        <f t="shared" si="0"/>
        <v>16061290</v>
      </c>
      <c r="W8" s="2">
        <f t="shared" si="6"/>
        <v>22745334</v>
      </c>
    </row>
    <row r="9" spans="1:24" ht="12.75" customHeight="1" x14ac:dyDescent="0.2">
      <c r="A9" s="13">
        <v>35916</v>
      </c>
      <c r="B9" s="6">
        <f t="shared" si="1"/>
        <v>31</v>
      </c>
      <c r="C9" s="21">
        <v>22173506</v>
      </c>
      <c r="D9" s="21">
        <v>155755</v>
      </c>
      <c r="E9" s="21">
        <f t="shared" si="2"/>
        <v>22329261</v>
      </c>
      <c r="F9" s="21">
        <v>14482401</v>
      </c>
      <c r="G9" s="21">
        <v>1506600</v>
      </c>
      <c r="H9" s="21">
        <v>814183</v>
      </c>
      <c r="I9" s="22">
        <f t="shared" si="3"/>
        <v>16803184</v>
      </c>
      <c r="J9" s="22">
        <f t="shared" si="4"/>
        <v>5526077</v>
      </c>
      <c r="M9" s="23"/>
      <c r="N9" s="23"/>
      <c r="O9" s="23"/>
      <c r="P9" s="23"/>
      <c r="Q9" s="23"/>
      <c r="R9" s="23"/>
      <c r="S9" s="23"/>
      <c r="T9" s="22">
        <f t="shared" si="5"/>
        <v>0</v>
      </c>
      <c r="V9" s="2">
        <f t="shared" si="0"/>
        <v>16803184</v>
      </c>
      <c r="W9" s="2">
        <f t="shared" si="6"/>
        <v>22329261</v>
      </c>
    </row>
    <row r="10" spans="1:24" ht="12.75" customHeight="1" x14ac:dyDescent="0.2">
      <c r="A10" s="13">
        <v>35947</v>
      </c>
      <c r="B10" s="6">
        <f t="shared" si="1"/>
        <v>30</v>
      </c>
      <c r="C10" s="21">
        <v>21815300</v>
      </c>
      <c r="D10" s="21">
        <v>257993</v>
      </c>
      <c r="E10" s="21">
        <f t="shared" si="2"/>
        <v>22073293</v>
      </c>
      <c r="F10" s="21">
        <v>13853936</v>
      </c>
      <c r="G10" s="21">
        <v>1234866</v>
      </c>
      <c r="H10" s="21">
        <v>1170802</v>
      </c>
      <c r="I10" s="22">
        <f t="shared" si="3"/>
        <v>16259604</v>
      </c>
      <c r="J10" s="22">
        <f t="shared" si="4"/>
        <v>5813689</v>
      </c>
      <c r="M10" s="23"/>
      <c r="N10" s="23"/>
      <c r="O10" s="23"/>
      <c r="P10" s="23"/>
      <c r="Q10" s="23"/>
      <c r="R10" s="23"/>
      <c r="S10" s="23"/>
      <c r="T10" s="22">
        <f t="shared" si="5"/>
        <v>0</v>
      </c>
      <c r="V10" s="2">
        <f t="shared" si="0"/>
        <v>16259604</v>
      </c>
      <c r="W10" s="2">
        <f t="shared" si="6"/>
        <v>22073293</v>
      </c>
    </row>
    <row r="11" spans="1:24" ht="12.75" customHeight="1" x14ac:dyDescent="0.2">
      <c r="A11" s="13">
        <v>35977</v>
      </c>
      <c r="B11" s="6">
        <f t="shared" si="1"/>
        <v>31</v>
      </c>
      <c r="C11" s="21">
        <v>22132621</v>
      </c>
      <c r="D11" s="21">
        <v>202556</v>
      </c>
      <c r="E11" s="21">
        <f t="shared" si="2"/>
        <v>22335177</v>
      </c>
      <c r="F11" s="21">
        <v>15260299</v>
      </c>
      <c r="G11" s="21">
        <v>1516861</v>
      </c>
      <c r="H11" s="21">
        <v>589339</v>
      </c>
      <c r="I11" s="22">
        <f t="shared" si="3"/>
        <v>17366499</v>
      </c>
      <c r="J11" s="22">
        <f t="shared" si="4"/>
        <v>4968678</v>
      </c>
      <c r="M11" s="23"/>
      <c r="N11" s="23"/>
      <c r="O11" s="23"/>
      <c r="P11" s="23"/>
      <c r="Q11" s="23"/>
      <c r="R11" s="23"/>
      <c r="S11" s="23"/>
      <c r="T11" s="22">
        <f t="shared" si="5"/>
        <v>0</v>
      </c>
      <c r="V11" s="2">
        <f t="shared" si="0"/>
        <v>17366499</v>
      </c>
      <c r="W11" s="2">
        <f t="shared" si="6"/>
        <v>22335177</v>
      </c>
    </row>
    <row r="12" spans="1:24" ht="12.75" customHeight="1" x14ac:dyDescent="0.2">
      <c r="A12" s="13">
        <v>36008</v>
      </c>
      <c r="B12" s="6">
        <f t="shared" si="1"/>
        <v>31</v>
      </c>
      <c r="C12" s="21">
        <v>23245455</v>
      </c>
      <c r="D12" s="21">
        <v>140766</v>
      </c>
      <c r="E12" s="21">
        <f t="shared" si="2"/>
        <v>23386221</v>
      </c>
      <c r="F12" s="21">
        <v>15584813</v>
      </c>
      <c r="G12" s="21">
        <v>1534315</v>
      </c>
      <c r="H12" s="21">
        <v>648275</v>
      </c>
      <c r="I12" s="22">
        <f t="shared" si="3"/>
        <v>17767403</v>
      </c>
      <c r="J12" s="22">
        <f t="shared" si="4"/>
        <v>5618818</v>
      </c>
      <c r="M12" s="23"/>
      <c r="N12" s="23"/>
      <c r="O12" s="23"/>
      <c r="P12" s="23"/>
      <c r="Q12" s="23"/>
      <c r="R12" s="23"/>
      <c r="S12" s="23"/>
      <c r="T12" s="22">
        <f t="shared" si="5"/>
        <v>0</v>
      </c>
      <c r="V12" s="2">
        <f t="shared" si="0"/>
        <v>17767403</v>
      </c>
      <c r="W12" s="2">
        <f t="shared" si="6"/>
        <v>23386221</v>
      </c>
    </row>
    <row r="13" spans="1:24" ht="12.75" customHeight="1" x14ac:dyDescent="0.2">
      <c r="A13" s="13">
        <v>36039</v>
      </c>
      <c r="B13" s="6">
        <f t="shared" si="1"/>
        <v>30</v>
      </c>
      <c r="C13" s="21">
        <v>22222749</v>
      </c>
      <c r="D13" s="21">
        <v>380492</v>
      </c>
      <c r="E13" s="21">
        <f t="shared" si="2"/>
        <v>22603241</v>
      </c>
      <c r="F13" s="21">
        <v>14934227</v>
      </c>
      <c r="G13" s="21">
        <v>1413098</v>
      </c>
      <c r="H13" s="21">
        <v>562022</v>
      </c>
      <c r="I13" s="22">
        <f t="shared" si="3"/>
        <v>16909347</v>
      </c>
      <c r="J13" s="22">
        <f t="shared" si="4"/>
        <v>5693894</v>
      </c>
      <c r="M13" s="23"/>
      <c r="N13" s="23"/>
      <c r="O13" s="23"/>
      <c r="P13" s="23"/>
      <c r="Q13" s="23"/>
      <c r="R13" s="23"/>
      <c r="S13" s="23"/>
      <c r="T13" s="22">
        <f t="shared" si="5"/>
        <v>0</v>
      </c>
      <c r="V13" s="2">
        <f t="shared" si="0"/>
        <v>16909347</v>
      </c>
      <c r="W13" s="2">
        <f t="shared" si="6"/>
        <v>22603241</v>
      </c>
    </row>
    <row r="14" spans="1:24" ht="12.75" customHeight="1" x14ac:dyDescent="0.2">
      <c r="A14" s="13">
        <v>36069</v>
      </c>
      <c r="B14" s="6">
        <f t="shared" si="1"/>
        <v>31</v>
      </c>
      <c r="C14" s="21">
        <v>24771251</v>
      </c>
      <c r="D14" s="21">
        <v>328842</v>
      </c>
      <c r="E14" s="21">
        <f t="shared" si="2"/>
        <v>25100093</v>
      </c>
      <c r="F14" s="21">
        <v>15425192</v>
      </c>
      <c r="G14" s="21">
        <v>1442843</v>
      </c>
      <c r="H14" s="21">
        <v>587944</v>
      </c>
      <c r="I14" s="22">
        <f t="shared" si="3"/>
        <v>17455979</v>
      </c>
      <c r="J14" s="22">
        <f t="shared" si="4"/>
        <v>7644114</v>
      </c>
      <c r="M14" s="23"/>
      <c r="N14" s="23"/>
      <c r="O14" s="23"/>
      <c r="P14" s="23"/>
      <c r="Q14" s="23"/>
      <c r="R14" s="23"/>
      <c r="S14" s="23"/>
      <c r="T14" s="22">
        <f t="shared" si="5"/>
        <v>0</v>
      </c>
      <c r="V14" s="2">
        <f t="shared" si="0"/>
        <v>17455979</v>
      </c>
      <c r="W14" s="2">
        <f t="shared" si="6"/>
        <v>25100093</v>
      </c>
    </row>
    <row r="15" spans="1:24" ht="12.75" customHeight="1" x14ac:dyDescent="0.2">
      <c r="A15" s="13">
        <v>36100</v>
      </c>
      <c r="B15" s="6">
        <f t="shared" si="1"/>
        <v>30</v>
      </c>
      <c r="C15" s="21">
        <v>22254278</v>
      </c>
      <c r="D15" s="21">
        <v>96240</v>
      </c>
      <c r="E15" s="21">
        <f t="shared" si="2"/>
        <v>22350518</v>
      </c>
      <c r="F15" s="21">
        <v>14827676</v>
      </c>
      <c r="G15" s="21">
        <v>1378405</v>
      </c>
      <c r="H15" s="21">
        <v>609422</v>
      </c>
      <c r="I15" s="22">
        <f t="shared" si="3"/>
        <v>16815503</v>
      </c>
      <c r="J15" s="22">
        <f t="shared" si="4"/>
        <v>5535015</v>
      </c>
      <c r="M15" s="23"/>
      <c r="N15" s="23"/>
      <c r="O15" s="23"/>
      <c r="P15" s="23"/>
      <c r="Q15" s="23"/>
      <c r="R15" s="23"/>
      <c r="S15" s="23"/>
      <c r="T15" s="22">
        <f t="shared" si="5"/>
        <v>0</v>
      </c>
      <c r="V15" s="2">
        <f t="shared" si="0"/>
        <v>16815503</v>
      </c>
      <c r="W15" s="2">
        <f t="shared" si="6"/>
        <v>22350518</v>
      </c>
    </row>
    <row r="16" spans="1:24" ht="12.75" customHeight="1" x14ac:dyDescent="0.2">
      <c r="A16" s="13">
        <v>36130</v>
      </c>
      <c r="B16" s="6">
        <f t="shared" si="1"/>
        <v>31</v>
      </c>
      <c r="C16" s="21">
        <v>22858538</v>
      </c>
      <c r="D16" s="21">
        <v>116315</v>
      </c>
      <c r="E16" s="21">
        <f t="shared" si="2"/>
        <v>22974853</v>
      </c>
      <c r="F16" s="21">
        <v>15660386</v>
      </c>
      <c r="G16" s="21">
        <v>1680145</v>
      </c>
      <c r="H16" s="21">
        <v>483037</v>
      </c>
      <c r="I16" s="22">
        <f t="shared" si="3"/>
        <v>17823568</v>
      </c>
      <c r="J16" s="22">
        <f t="shared" si="4"/>
        <v>5151285</v>
      </c>
      <c r="M16" s="23"/>
      <c r="N16" s="23"/>
      <c r="O16" s="23"/>
      <c r="P16" s="23"/>
      <c r="Q16" s="23"/>
      <c r="R16" s="23"/>
      <c r="S16" s="23"/>
      <c r="T16" s="22">
        <f t="shared" si="5"/>
        <v>0</v>
      </c>
      <c r="V16" s="2">
        <f t="shared" si="0"/>
        <v>17823568</v>
      </c>
      <c r="W16" s="2">
        <f t="shared" si="6"/>
        <v>22974853</v>
      </c>
    </row>
    <row r="17" spans="1:24" ht="12.75" customHeight="1" x14ac:dyDescent="0.2">
      <c r="A17" s="13">
        <v>36161</v>
      </c>
      <c r="B17" s="6">
        <f t="shared" si="1"/>
        <v>31</v>
      </c>
      <c r="C17" s="21">
        <v>25673372</v>
      </c>
      <c r="D17" s="21">
        <v>305951</v>
      </c>
      <c r="E17" s="21">
        <f t="shared" si="2"/>
        <v>25979323</v>
      </c>
      <c r="F17" s="21">
        <v>15544535</v>
      </c>
      <c r="G17" s="21">
        <v>1565147</v>
      </c>
      <c r="H17" s="21">
        <v>471504</v>
      </c>
      <c r="I17" s="22">
        <f t="shared" si="3"/>
        <v>17581186</v>
      </c>
      <c r="J17" s="22">
        <f t="shared" si="4"/>
        <v>8398137</v>
      </c>
      <c r="M17" s="23"/>
      <c r="N17" s="23"/>
      <c r="O17" s="23"/>
      <c r="P17" s="23"/>
      <c r="Q17" s="23"/>
      <c r="R17" s="23"/>
      <c r="S17" s="23"/>
      <c r="T17" s="22">
        <f t="shared" si="5"/>
        <v>0</v>
      </c>
      <c r="V17" s="2">
        <f t="shared" si="0"/>
        <v>17581186</v>
      </c>
      <c r="W17" s="2">
        <f t="shared" si="6"/>
        <v>25979323</v>
      </c>
    </row>
    <row r="18" spans="1:24" ht="12.75" customHeight="1" x14ac:dyDescent="0.2">
      <c r="A18" s="13">
        <v>36192</v>
      </c>
      <c r="B18" s="6">
        <f t="shared" si="1"/>
        <v>28</v>
      </c>
      <c r="C18" s="21">
        <v>22543468</v>
      </c>
      <c r="D18" s="21">
        <v>172982</v>
      </c>
      <c r="E18" s="21">
        <f t="shared" si="2"/>
        <v>22716450</v>
      </c>
      <c r="F18" s="21">
        <v>14053538</v>
      </c>
      <c r="G18" s="21">
        <v>1593505</v>
      </c>
      <c r="H18" s="21">
        <v>461517</v>
      </c>
      <c r="I18" s="22">
        <f t="shared" si="3"/>
        <v>16108560</v>
      </c>
      <c r="J18" s="22">
        <f t="shared" si="4"/>
        <v>6607890</v>
      </c>
      <c r="L18" s="13">
        <v>36192</v>
      </c>
      <c r="M18" s="21">
        <v>2726484</v>
      </c>
      <c r="N18" s="21">
        <v>0</v>
      </c>
      <c r="O18" s="21">
        <f>M18+N18</f>
        <v>2726484</v>
      </c>
      <c r="P18" s="21">
        <v>9749132</v>
      </c>
      <c r="Q18" s="21">
        <v>802126</v>
      </c>
      <c r="R18" s="21">
        <v>109012</v>
      </c>
      <c r="S18" s="21">
        <f>SUM(P18:R18)</f>
        <v>10660270</v>
      </c>
      <c r="T18" s="22">
        <f t="shared" si="5"/>
        <v>-7933786</v>
      </c>
      <c r="V18" s="2">
        <f t="shared" si="0"/>
        <v>26768830</v>
      </c>
      <c r="W18" s="2">
        <f t="shared" si="6"/>
        <v>25442934</v>
      </c>
      <c r="X18" s="5">
        <f>W18-V18</f>
        <v>-1325896</v>
      </c>
    </row>
    <row r="19" spans="1:24" ht="12.75" customHeight="1" x14ac:dyDescent="0.2">
      <c r="A19" s="13">
        <v>36220</v>
      </c>
      <c r="B19" s="6">
        <f t="shared" si="1"/>
        <v>31</v>
      </c>
      <c r="C19" s="21">
        <v>24459917</v>
      </c>
      <c r="D19" s="21">
        <v>109236</v>
      </c>
      <c r="E19" s="21">
        <f t="shared" si="2"/>
        <v>24569153</v>
      </c>
      <c r="F19" s="21">
        <v>16198928</v>
      </c>
      <c r="G19" s="21">
        <v>1778058</v>
      </c>
      <c r="H19" s="21">
        <v>151327</v>
      </c>
      <c r="I19" s="22">
        <f t="shared" si="3"/>
        <v>18128313</v>
      </c>
      <c r="J19" s="22">
        <f t="shared" si="4"/>
        <v>6440840</v>
      </c>
      <c r="L19" s="13">
        <v>36220</v>
      </c>
      <c r="M19" s="21">
        <v>2923676</v>
      </c>
      <c r="N19" s="21">
        <v>0</v>
      </c>
      <c r="O19" s="21">
        <f t="shared" ref="O19:O43" si="7">M19+N19</f>
        <v>2923676</v>
      </c>
      <c r="P19" s="21">
        <v>11371411</v>
      </c>
      <c r="Q19" s="21">
        <v>566830</v>
      </c>
      <c r="R19" s="21">
        <v>103613</v>
      </c>
      <c r="S19" s="21">
        <f t="shared" ref="S19:S39" si="8">SUM(P19:R19)</f>
        <v>12041854</v>
      </c>
      <c r="T19" s="22">
        <f t="shared" si="5"/>
        <v>-9118178</v>
      </c>
      <c r="V19" s="2">
        <f t="shared" si="0"/>
        <v>30170167</v>
      </c>
      <c r="W19" s="2">
        <f t="shared" si="6"/>
        <v>27492829</v>
      </c>
      <c r="X19" s="5">
        <f t="shared" ref="X19:X40" si="9">W19-V19</f>
        <v>-2677338</v>
      </c>
    </row>
    <row r="20" spans="1:24" ht="12.75" customHeight="1" x14ac:dyDescent="0.2">
      <c r="A20" s="13">
        <v>36251</v>
      </c>
      <c r="B20" s="6">
        <f t="shared" si="1"/>
        <v>30</v>
      </c>
      <c r="C20" s="21">
        <v>22284523</v>
      </c>
      <c r="D20" s="21">
        <v>87672</v>
      </c>
      <c r="E20" s="21">
        <f t="shared" si="2"/>
        <v>22372195</v>
      </c>
      <c r="F20" s="21">
        <v>16200679</v>
      </c>
      <c r="G20" s="21">
        <v>1400750</v>
      </c>
      <c r="H20" s="21">
        <v>148833</v>
      </c>
      <c r="I20" s="22">
        <f t="shared" si="3"/>
        <v>17750262</v>
      </c>
      <c r="J20" s="22">
        <f t="shared" si="4"/>
        <v>4621933</v>
      </c>
      <c r="L20" s="13">
        <v>36251</v>
      </c>
      <c r="M20" s="21">
        <v>2705003</v>
      </c>
      <c r="N20" s="21">
        <v>0</v>
      </c>
      <c r="O20" s="21">
        <f t="shared" si="7"/>
        <v>2705003</v>
      </c>
      <c r="P20" s="21">
        <v>10003417</v>
      </c>
      <c r="Q20" s="21">
        <v>1516180</v>
      </c>
      <c r="R20" s="21">
        <v>63009</v>
      </c>
      <c r="S20" s="21">
        <f t="shared" si="8"/>
        <v>11582606</v>
      </c>
      <c r="T20" s="22">
        <f t="shared" si="5"/>
        <v>-8877603</v>
      </c>
      <c r="V20" s="2">
        <f t="shared" si="0"/>
        <v>29332868</v>
      </c>
      <c r="W20" s="2">
        <f t="shared" si="6"/>
        <v>25077198</v>
      </c>
      <c r="X20" s="5">
        <f t="shared" si="9"/>
        <v>-4255670</v>
      </c>
    </row>
    <row r="21" spans="1:24" ht="12.75" customHeight="1" x14ac:dyDescent="0.2">
      <c r="A21" s="13">
        <v>36281</v>
      </c>
      <c r="B21" s="6">
        <f t="shared" si="1"/>
        <v>31</v>
      </c>
      <c r="C21" s="21">
        <v>23517920</v>
      </c>
      <c r="D21" s="21">
        <v>51158</v>
      </c>
      <c r="E21" s="21">
        <f t="shared" si="2"/>
        <v>23569078</v>
      </c>
      <c r="F21" s="21">
        <v>16236040</v>
      </c>
      <c r="G21" s="21">
        <v>1224556</v>
      </c>
      <c r="H21" s="21">
        <v>154125</v>
      </c>
      <c r="I21" s="22">
        <f t="shared" si="3"/>
        <v>17614721</v>
      </c>
      <c r="J21" s="22">
        <f t="shared" si="4"/>
        <v>5954357</v>
      </c>
      <c r="L21" s="13">
        <v>36281</v>
      </c>
      <c r="M21" s="21">
        <v>2731359</v>
      </c>
      <c r="N21" s="21">
        <v>0</v>
      </c>
      <c r="O21" s="21">
        <f t="shared" si="7"/>
        <v>2731359</v>
      </c>
      <c r="P21" s="21">
        <v>10583182</v>
      </c>
      <c r="Q21" s="21">
        <v>1538035</v>
      </c>
      <c r="R21" s="21">
        <v>39925</v>
      </c>
      <c r="S21" s="21">
        <f t="shared" si="8"/>
        <v>12161142</v>
      </c>
      <c r="T21" s="22">
        <f t="shared" si="5"/>
        <v>-9429783</v>
      </c>
      <c r="V21" s="2">
        <f t="shared" si="0"/>
        <v>29775863</v>
      </c>
      <c r="W21" s="2">
        <f t="shared" si="6"/>
        <v>26300437</v>
      </c>
      <c r="X21" s="5">
        <f t="shared" si="9"/>
        <v>-3475426</v>
      </c>
    </row>
    <row r="22" spans="1:24" ht="12.75" customHeight="1" x14ac:dyDescent="0.2">
      <c r="A22" s="13">
        <v>36312</v>
      </c>
      <c r="B22" s="6">
        <f t="shared" si="1"/>
        <v>30</v>
      </c>
      <c r="C22" s="21">
        <v>20926329</v>
      </c>
      <c r="D22" s="21">
        <v>142337</v>
      </c>
      <c r="E22" s="21">
        <f t="shared" si="2"/>
        <v>21068666</v>
      </c>
      <c r="F22" s="21">
        <v>15667656</v>
      </c>
      <c r="G22" s="21">
        <v>1224665</v>
      </c>
      <c r="H22" s="21">
        <v>158619</v>
      </c>
      <c r="I22" s="22">
        <f t="shared" si="3"/>
        <v>17050940</v>
      </c>
      <c r="J22" s="22">
        <f t="shared" si="4"/>
        <v>4017726</v>
      </c>
      <c r="L22" s="13">
        <v>36312</v>
      </c>
      <c r="M22" s="21">
        <v>2673045</v>
      </c>
      <c r="N22" s="21">
        <v>18574</v>
      </c>
      <c r="O22" s="21">
        <f t="shared" si="7"/>
        <v>2691619</v>
      </c>
      <c r="P22" s="21">
        <v>10484170</v>
      </c>
      <c r="Q22" s="21">
        <v>1291688</v>
      </c>
      <c r="R22" s="21">
        <v>103761</v>
      </c>
      <c r="S22" s="21">
        <f t="shared" si="8"/>
        <v>11879619</v>
      </c>
      <c r="T22" s="22">
        <f t="shared" si="5"/>
        <v>-9188000</v>
      </c>
      <c r="V22" s="2">
        <f t="shared" si="0"/>
        <v>28930559</v>
      </c>
      <c r="W22" s="2">
        <f t="shared" si="6"/>
        <v>23760285</v>
      </c>
      <c r="X22" s="5">
        <f t="shared" si="9"/>
        <v>-5170274</v>
      </c>
    </row>
    <row r="23" spans="1:24" ht="12.75" customHeight="1" x14ac:dyDescent="0.2">
      <c r="A23" s="13">
        <v>36342</v>
      </c>
      <c r="B23" s="6">
        <f t="shared" si="1"/>
        <v>31</v>
      </c>
      <c r="C23" s="21">
        <v>22284525</v>
      </c>
      <c r="D23" s="21">
        <v>168942</v>
      </c>
      <c r="E23" s="21">
        <f t="shared" si="2"/>
        <v>22453467</v>
      </c>
      <c r="F23" s="21">
        <v>16290725</v>
      </c>
      <c r="G23" s="21">
        <v>1321898</v>
      </c>
      <c r="H23" s="21">
        <v>220137</v>
      </c>
      <c r="I23" s="22">
        <f t="shared" si="3"/>
        <v>17832760</v>
      </c>
      <c r="J23" s="22">
        <f t="shared" si="4"/>
        <v>4620707</v>
      </c>
      <c r="L23" s="13">
        <v>36342</v>
      </c>
      <c r="M23" s="21">
        <v>2684851</v>
      </c>
      <c r="N23" s="21">
        <v>19329</v>
      </c>
      <c r="O23" s="21">
        <f t="shared" si="7"/>
        <v>2704180</v>
      </c>
      <c r="P23" s="21">
        <v>10927357</v>
      </c>
      <c r="Q23" s="21">
        <v>1067911</v>
      </c>
      <c r="R23" s="21">
        <v>149218</v>
      </c>
      <c r="S23" s="21">
        <f t="shared" si="8"/>
        <v>12144486</v>
      </c>
      <c r="T23" s="22">
        <f t="shared" si="5"/>
        <v>-9440306</v>
      </c>
      <c r="V23" s="2">
        <f t="shared" si="0"/>
        <v>29977246</v>
      </c>
      <c r="W23" s="2">
        <f t="shared" si="6"/>
        <v>25157647</v>
      </c>
      <c r="X23" s="5">
        <f t="shared" si="9"/>
        <v>-4819599</v>
      </c>
    </row>
    <row r="24" spans="1:24" ht="12.75" customHeight="1" x14ac:dyDescent="0.2">
      <c r="A24" s="13">
        <v>36373</v>
      </c>
      <c r="B24" s="6">
        <f t="shared" si="1"/>
        <v>31</v>
      </c>
      <c r="C24" s="21">
        <v>20317968</v>
      </c>
      <c r="D24" s="21">
        <v>114948</v>
      </c>
      <c r="E24" s="21">
        <f t="shared" si="2"/>
        <v>20432916</v>
      </c>
      <c r="F24" s="21">
        <v>16151589</v>
      </c>
      <c r="G24" s="21">
        <v>1482186</v>
      </c>
      <c r="H24" s="21">
        <v>270355</v>
      </c>
      <c r="I24" s="22">
        <f t="shared" si="3"/>
        <v>17904130</v>
      </c>
      <c r="J24" s="22">
        <f t="shared" si="4"/>
        <v>2528786</v>
      </c>
      <c r="L24" s="13">
        <v>36373</v>
      </c>
      <c r="M24" s="21">
        <v>2755664</v>
      </c>
      <c r="N24" s="21">
        <v>21054</v>
      </c>
      <c r="O24" s="21">
        <f t="shared" si="7"/>
        <v>2776718</v>
      </c>
      <c r="P24" s="21">
        <v>10649960</v>
      </c>
      <c r="Q24" s="21">
        <v>1151842</v>
      </c>
      <c r="R24" s="21">
        <v>178389</v>
      </c>
      <c r="S24" s="21">
        <f t="shared" si="8"/>
        <v>11980191</v>
      </c>
      <c r="T24" s="22">
        <f t="shared" si="5"/>
        <v>-9203473</v>
      </c>
      <c r="V24" s="2">
        <f t="shared" si="0"/>
        <v>29884321</v>
      </c>
      <c r="W24" s="2">
        <f t="shared" si="6"/>
        <v>23209634</v>
      </c>
      <c r="X24" s="5">
        <f t="shared" si="9"/>
        <v>-6674687</v>
      </c>
    </row>
    <row r="25" spans="1:24" ht="12.75" customHeight="1" x14ac:dyDescent="0.2">
      <c r="A25" s="13">
        <v>36404</v>
      </c>
      <c r="B25" s="6">
        <f t="shared" si="1"/>
        <v>30</v>
      </c>
      <c r="C25" s="21">
        <v>19873236</v>
      </c>
      <c r="D25" s="21">
        <v>104650</v>
      </c>
      <c r="E25" s="21">
        <f t="shared" si="2"/>
        <v>19977886</v>
      </c>
      <c r="F25" s="21">
        <v>15273250</v>
      </c>
      <c r="G25" s="21">
        <v>1458009</v>
      </c>
      <c r="H25" s="21">
        <v>217332</v>
      </c>
      <c r="I25" s="22">
        <f t="shared" si="3"/>
        <v>16948591</v>
      </c>
      <c r="J25" s="22">
        <f t="shared" si="4"/>
        <v>3029295</v>
      </c>
      <c r="L25" s="13">
        <v>36404</v>
      </c>
      <c r="M25" s="21">
        <v>894707</v>
      </c>
      <c r="N25" s="21">
        <v>21539</v>
      </c>
      <c r="O25" s="21">
        <f t="shared" si="7"/>
        <v>916246</v>
      </c>
      <c r="P25" s="21">
        <v>10493751</v>
      </c>
      <c r="Q25" s="21">
        <v>569510</v>
      </c>
      <c r="R25" s="21">
        <v>101370</v>
      </c>
      <c r="S25" s="21">
        <f t="shared" si="8"/>
        <v>11164631</v>
      </c>
      <c r="T25" s="22">
        <f t="shared" si="5"/>
        <v>-10248385</v>
      </c>
      <c r="V25" s="2">
        <f t="shared" si="0"/>
        <v>28113222</v>
      </c>
      <c r="W25" s="2">
        <f t="shared" si="6"/>
        <v>20894132</v>
      </c>
      <c r="X25" s="5">
        <f t="shared" si="9"/>
        <v>-7219090</v>
      </c>
    </row>
    <row r="26" spans="1:24" ht="12.75" customHeight="1" x14ac:dyDescent="0.2">
      <c r="A26" s="13">
        <v>36434</v>
      </c>
      <c r="B26" s="6">
        <f t="shared" si="1"/>
        <v>31</v>
      </c>
      <c r="C26" s="21">
        <v>23255375</v>
      </c>
      <c r="D26" s="21">
        <v>116191</v>
      </c>
      <c r="E26" s="21">
        <f t="shared" si="2"/>
        <v>23371566</v>
      </c>
      <c r="F26" s="21">
        <v>16207447</v>
      </c>
      <c r="G26" s="21">
        <v>1622085</v>
      </c>
      <c r="H26" s="21">
        <v>271487</v>
      </c>
      <c r="I26" s="22">
        <f t="shared" si="3"/>
        <v>18101019</v>
      </c>
      <c r="J26" s="22">
        <f t="shared" si="4"/>
        <v>5270547</v>
      </c>
      <c r="L26" s="13">
        <v>36434</v>
      </c>
      <c r="M26" s="21">
        <v>2718861</v>
      </c>
      <c r="N26" s="21">
        <v>8289</v>
      </c>
      <c r="O26" s="21">
        <f t="shared" si="7"/>
        <v>2727150</v>
      </c>
      <c r="P26" s="21">
        <v>10958208</v>
      </c>
      <c r="Q26" s="21">
        <v>1326143</v>
      </c>
      <c r="R26" s="21">
        <v>215394</v>
      </c>
      <c r="S26" s="21">
        <f t="shared" si="8"/>
        <v>12499745</v>
      </c>
      <c r="T26" s="22">
        <f t="shared" si="5"/>
        <v>-9772595</v>
      </c>
      <c r="V26" s="2">
        <f t="shared" si="0"/>
        <v>30600764</v>
      </c>
      <c r="W26" s="2">
        <f t="shared" si="6"/>
        <v>26098716</v>
      </c>
      <c r="X26" s="5">
        <f t="shared" si="9"/>
        <v>-4502048</v>
      </c>
    </row>
    <row r="27" spans="1:24" ht="12.75" customHeight="1" x14ac:dyDescent="0.2">
      <c r="A27" s="13">
        <v>36465</v>
      </c>
      <c r="B27" s="6">
        <f t="shared" si="1"/>
        <v>30</v>
      </c>
      <c r="C27" s="21">
        <v>22284394</v>
      </c>
      <c r="D27" s="21">
        <v>79320</v>
      </c>
      <c r="E27" s="21">
        <f t="shared" si="2"/>
        <v>22363714</v>
      </c>
      <c r="F27" s="21">
        <v>15695263</v>
      </c>
      <c r="G27" s="21">
        <v>2485705</v>
      </c>
      <c r="H27" s="21">
        <v>419806</v>
      </c>
      <c r="I27" s="22">
        <f t="shared" si="3"/>
        <v>18600774</v>
      </c>
      <c r="J27" s="22">
        <f t="shared" si="4"/>
        <v>3762940</v>
      </c>
      <c r="L27" s="13">
        <v>36465</v>
      </c>
      <c r="M27" s="21">
        <v>3057754</v>
      </c>
      <c r="N27" s="21">
        <v>0</v>
      </c>
      <c r="O27" s="21">
        <f t="shared" si="7"/>
        <v>3057754</v>
      </c>
      <c r="P27" s="21">
        <v>10951769</v>
      </c>
      <c r="Q27" s="21">
        <v>901352</v>
      </c>
      <c r="R27" s="21">
        <v>712704</v>
      </c>
      <c r="S27" s="21">
        <f t="shared" si="8"/>
        <v>12565825</v>
      </c>
      <c r="T27" s="22">
        <f t="shared" si="5"/>
        <v>-9508071</v>
      </c>
      <c r="V27" s="2">
        <f t="shared" si="0"/>
        <v>31166599</v>
      </c>
      <c r="W27" s="2">
        <f t="shared" si="6"/>
        <v>25421468</v>
      </c>
      <c r="X27" s="5">
        <f t="shared" si="9"/>
        <v>-5745131</v>
      </c>
    </row>
    <row r="28" spans="1:24" ht="12.75" customHeight="1" x14ac:dyDescent="0.2">
      <c r="A28" s="13">
        <v>36495</v>
      </c>
      <c r="B28" s="6">
        <f t="shared" si="1"/>
        <v>31</v>
      </c>
      <c r="C28" s="21">
        <v>24860440</v>
      </c>
      <c r="D28" s="21">
        <v>63906</v>
      </c>
      <c r="E28" s="21">
        <f t="shared" si="2"/>
        <v>24924346</v>
      </c>
      <c r="F28" s="21">
        <v>16406983</v>
      </c>
      <c r="G28" s="21">
        <v>2413107</v>
      </c>
      <c r="H28" s="21">
        <v>483199</v>
      </c>
      <c r="I28" s="22">
        <f t="shared" si="3"/>
        <v>19303289</v>
      </c>
      <c r="J28" s="22">
        <f t="shared" si="4"/>
        <v>5621057</v>
      </c>
      <c r="L28" s="13">
        <v>36495</v>
      </c>
      <c r="M28" s="21">
        <v>3166341</v>
      </c>
      <c r="N28" s="21">
        <v>0</v>
      </c>
      <c r="O28" s="21">
        <f t="shared" si="7"/>
        <v>3166341</v>
      </c>
      <c r="P28" s="21">
        <v>12116700</v>
      </c>
      <c r="Q28" s="21">
        <v>1312070</v>
      </c>
      <c r="R28" s="21">
        <v>162126</v>
      </c>
      <c r="S28" s="21">
        <f t="shared" si="8"/>
        <v>13590896</v>
      </c>
      <c r="T28" s="22">
        <f t="shared" si="5"/>
        <v>-10424555</v>
      </c>
      <c r="V28" s="2">
        <f t="shared" si="0"/>
        <v>32894185</v>
      </c>
      <c r="W28" s="2">
        <f t="shared" si="6"/>
        <v>28090687</v>
      </c>
      <c r="X28" s="5">
        <f t="shared" si="9"/>
        <v>-4803498</v>
      </c>
    </row>
    <row r="29" spans="1:24" ht="12.75" customHeight="1" x14ac:dyDescent="0.2">
      <c r="A29" s="13">
        <v>36526</v>
      </c>
      <c r="B29" s="6">
        <f t="shared" si="1"/>
        <v>31</v>
      </c>
      <c r="C29" s="21">
        <v>25887603</v>
      </c>
      <c r="D29" s="21">
        <v>85144</v>
      </c>
      <c r="E29" s="21">
        <f t="shared" si="2"/>
        <v>25972747</v>
      </c>
      <c r="F29" s="21">
        <v>16337471</v>
      </c>
      <c r="G29" s="21">
        <v>2216695</v>
      </c>
      <c r="H29" s="21">
        <v>499624</v>
      </c>
      <c r="I29" s="22">
        <f t="shared" si="3"/>
        <v>19053790</v>
      </c>
      <c r="J29" s="22">
        <f t="shared" si="4"/>
        <v>6918957</v>
      </c>
      <c r="L29" s="13">
        <v>36526</v>
      </c>
      <c r="M29" s="21">
        <v>3596476</v>
      </c>
      <c r="N29" s="21">
        <v>0</v>
      </c>
      <c r="O29" s="21">
        <f t="shared" si="7"/>
        <v>3596476</v>
      </c>
      <c r="P29" s="21">
        <v>11498424</v>
      </c>
      <c r="Q29" s="21">
        <v>1144916</v>
      </c>
      <c r="R29" s="21">
        <v>225941</v>
      </c>
      <c r="S29" s="21">
        <f t="shared" si="8"/>
        <v>12869281</v>
      </c>
      <c r="T29" s="22">
        <f t="shared" si="5"/>
        <v>-9272805</v>
      </c>
      <c r="V29" s="2">
        <f t="shared" si="0"/>
        <v>31923071</v>
      </c>
      <c r="W29" s="2">
        <f t="shared" si="6"/>
        <v>29569223</v>
      </c>
      <c r="X29" s="5">
        <f t="shared" si="9"/>
        <v>-2353848</v>
      </c>
    </row>
    <row r="30" spans="1:24" ht="12.75" customHeight="1" x14ac:dyDescent="0.2">
      <c r="A30" s="13">
        <v>36557</v>
      </c>
      <c r="B30" s="6">
        <f t="shared" si="1"/>
        <v>29</v>
      </c>
      <c r="C30" s="21">
        <v>24789552</v>
      </c>
      <c r="D30" s="21">
        <v>95680</v>
      </c>
      <c r="E30" s="21">
        <f t="shared" si="2"/>
        <v>24885232</v>
      </c>
      <c r="F30" s="21">
        <v>15971801</v>
      </c>
      <c r="G30" s="21">
        <v>2558461</v>
      </c>
      <c r="H30" s="21">
        <v>856577</v>
      </c>
      <c r="I30" s="22">
        <f t="shared" si="3"/>
        <v>19386839</v>
      </c>
      <c r="J30" s="22">
        <f t="shared" si="4"/>
        <v>5498393</v>
      </c>
      <c r="L30" s="13">
        <v>36557</v>
      </c>
      <c r="M30" s="21">
        <v>2105364</v>
      </c>
      <c r="N30" s="21">
        <v>0</v>
      </c>
      <c r="O30" s="21">
        <f t="shared" si="7"/>
        <v>2105364</v>
      </c>
      <c r="P30" s="21">
        <v>11108877</v>
      </c>
      <c r="Q30" s="21">
        <v>1559036</v>
      </c>
      <c r="R30" s="21">
        <v>153479</v>
      </c>
      <c r="S30" s="21">
        <f t="shared" si="8"/>
        <v>12821392</v>
      </c>
      <c r="T30" s="22">
        <f t="shared" si="5"/>
        <v>-10716028</v>
      </c>
      <c r="V30" s="2">
        <f t="shared" si="0"/>
        <v>32208231</v>
      </c>
      <c r="W30" s="2">
        <f t="shared" si="6"/>
        <v>26990596</v>
      </c>
      <c r="X30" s="5">
        <f t="shared" si="9"/>
        <v>-5217635</v>
      </c>
    </row>
    <row r="31" spans="1:24" ht="12.75" customHeight="1" x14ac:dyDescent="0.2">
      <c r="A31" s="13">
        <v>36586</v>
      </c>
      <c r="B31" s="6">
        <f t="shared" si="1"/>
        <v>31</v>
      </c>
      <c r="C31" s="21">
        <v>25360745</v>
      </c>
      <c r="D31" s="21">
        <v>75622</v>
      </c>
      <c r="E31" s="21">
        <f t="shared" si="2"/>
        <v>25436367</v>
      </c>
      <c r="F31" s="21">
        <v>17511727</v>
      </c>
      <c r="G31" s="21">
        <v>2659720</v>
      </c>
      <c r="H31" s="21">
        <v>444755</v>
      </c>
      <c r="I31" s="22">
        <f t="shared" si="3"/>
        <v>20616202</v>
      </c>
      <c r="J31" s="22">
        <f t="shared" si="4"/>
        <v>4820165</v>
      </c>
      <c r="L31" s="13">
        <v>36586</v>
      </c>
      <c r="M31" s="21">
        <v>3835887</v>
      </c>
      <c r="N31" s="21">
        <v>0</v>
      </c>
      <c r="O31" s="21">
        <f t="shared" si="7"/>
        <v>3835887</v>
      </c>
      <c r="P31" s="21">
        <v>12118155</v>
      </c>
      <c r="Q31" s="21">
        <v>1057869</v>
      </c>
      <c r="R31" s="21">
        <v>552028</v>
      </c>
      <c r="S31" s="21">
        <f t="shared" si="8"/>
        <v>13728052</v>
      </c>
      <c r="T31" s="22">
        <f t="shared" si="5"/>
        <v>-9892165</v>
      </c>
      <c r="V31" s="2">
        <f t="shared" si="0"/>
        <v>34344254</v>
      </c>
      <c r="W31" s="2">
        <f t="shared" si="6"/>
        <v>29272254</v>
      </c>
      <c r="X31" s="5">
        <f t="shared" si="9"/>
        <v>-5072000</v>
      </c>
    </row>
    <row r="32" spans="1:24" ht="12.75" customHeight="1" x14ac:dyDescent="0.2">
      <c r="A32" s="13">
        <v>36617</v>
      </c>
      <c r="B32" s="6">
        <f t="shared" si="1"/>
        <v>30</v>
      </c>
      <c r="C32" s="21">
        <v>25560926</v>
      </c>
      <c r="D32" s="21">
        <v>75415</v>
      </c>
      <c r="E32" s="21">
        <f t="shared" si="2"/>
        <v>25636341</v>
      </c>
      <c r="F32" s="21">
        <v>17561778</v>
      </c>
      <c r="G32" s="21">
        <v>2399797</v>
      </c>
      <c r="H32" s="21">
        <v>689405</v>
      </c>
      <c r="I32" s="22">
        <f t="shared" si="3"/>
        <v>20650980</v>
      </c>
      <c r="J32" s="22">
        <f t="shared" si="4"/>
        <v>4985361</v>
      </c>
      <c r="L32" s="13">
        <v>36617</v>
      </c>
      <c r="M32" s="21">
        <v>3352471</v>
      </c>
      <c r="N32" s="21">
        <v>0</v>
      </c>
      <c r="O32" s="21">
        <f t="shared" si="7"/>
        <v>3352471</v>
      </c>
      <c r="P32" s="21">
        <v>11341976</v>
      </c>
      <c r="Q32" s="21">
        <v>797198</v>
      </c>
      <c r="R32" s="21">
        <v>826942</v>
      </c>
      <c r="S32" s="21">
        <f t="shared" si="8"/>
        <v>12966116</v>
      </c>
      <c r="T32" s="22">
        <f t="shared" si="5"/>
        <v>-9613645</v>
      </c>
      <c r="V32" s="2">
        <f t="shared" si="0"/>
        <v>33617096</v>
      </c>
      <c r="W32" s="2">
        <f t="shared" si="6"/>
        <v>28988812</v>
      </c>
      <c r="X32" s="5">
        <f t="shared" si="9"/>
        <v>-4628284</v>
      </c>
    </row>
    <row r="33" spans="1:24" x14ac:dyDescent="0.2">
      <c r="A33" s="13">
        <v>36647</v>
      </c>
      <c r="B33" s="6">
        <f t="shared" si="1"/>
        <v>31</v>
      </c>
      <c r="C33" s="21">
        <v>23071710</v>
      </c>
      <c r="D33" s="21">
        <v>49878</v>
      </c>
      <c r="E33" s="21">
        <f t="shared" si="2"/>
        <v>23121588</v>
      </c>
      <c r="F33" s="21">
        <v>18966175</v>
      </c>
      <c r="G33" s="21">
        <v>2078285</v>
      </c>
      <c r="H33" s="21">
        <v>331224</v>
      </c>
      <c r="I33" s="22">
        <f t="shared" si="3"/>
        <v>21375684</v>
      </c>
      <c r="J33" s="22">
        <f t="shared" si="4"/>
        <v>1745904</v>
      </c>
      <c r="L33" s="13">
        <v>36647</v>
      </c>
      <c r="M33" s="21">
        <v>3597238</v>
      </c>
      <c r="N33" s="21">
        <v>529</v>
      </c>
      <c r="O33" s="21">
        <f t="shared" si="7"/>
        <v>3597767</v>
      </c>
      <c r="P33" s="21">
        <v>11587970</v>
      </c>
      <c r="Q33" s="21">
        <v>989503</v>
      </c>
      <c r="R33" s="21">
        <v>492042</v>
      </c>
      <c r="S33" s="21">
        <f t="shared" si="8"/>
        <v>13069515</v>
      </c>
      <c r="T33" s="22">
        <f t="shared" si="5"/>
        <v>-9471748</v>
      </c>
      <c r="V33" s="2">
        <f t="shared" si="0"/>
        <v>34445199</v>
      </c>
      <c r="W33" s="2">
        <f t="shared" si="6"/>
        <v>26719355</v>
      </c>
      <c r="X33" s="5">
        <f t="shared" si="9"/>
        <v>-7725844</v>
      </c>
    </row>
    <row r="34" spans="1:24" x14ac:dyDescent="0.2">
      <c r="A34" s="13">
        <v>36678</v>
      </c>
      <c r="B34" s="6">
        <f t="shared" si="1"/>
        <v>30</v>
      </c>
      <c r="C34" s="21">
        <v>22757567</v>
      </c>
      <c r="D34" s="21">
        <v>66839</v>
      </c>
      <c r="E34" s="21">
        <f t="shared" si="2"/>
        <v>22824406</v>
      </c>
      <c r="F34" s="21">
        <v>18821780</v>
      </c>
      <c r="G34" s="21">
        <v>1931295</v>
      </c>
      <c r="H34" s="21">
        <v>400389</v>
      </c>
      <c r="I34" s="22">
        <f t="shared" si="3"/>
        <v>21153464</v>
      </c>
      <c r="J34" s="22">
        <f t="shared" si="4"/>
        <v>1670942</v>
      </c>
      <c r="L34" s="13">
        <v>36678</v>
      </c>
      <c r="M34" s="21">
        <v>3531599</v>
      </c>
      <c r="N34" s="21">
        <v>2177</v>
      </c>
      <c r="O34" s="21">
        <f t="shared" si="7"/>
        <v>3533776</v>
      </c>
      <c r="P34" s="21">
        <v>11123627</v>
      </c>
      <c r="Q34" s="21">
        <v>1235085</v>
      </c>
      <c r="R34" s="21">
        <v>331022</v>
      </c>
      <c r="S34" s="21">
        <f t="shared" si="8"/>
        <v>12689734</v>
      </c>
      <c r="T34" s="22">
        <f t="shared" si="5"/>
        <v>-9155958</v>
      </c>
      <c r="V34" s="2">
        <f t="shared" si="0"/>
        <v>33843198</v>
      </c>
      <c r="W34" s="2">
        <f t="shared" si="6"/>
        <v>26358182</v>
      </c>
      <c r="X34" s="5">
        <f t="shared" si="9"/>
        <v>-7485016</v>
      </c>
    </row>
    <row r="35" spans="1:24" x14ac:dyDescent="0.2">
      <c r="A35" s="13">
        <v>36708</v>
      </c>
      <c r="B35" s="6">
        <f t="shared" si="1"/>
        <v>31</v>
      </c>
      <c r="C35" s="21">
        <v>26132891</v>
      </c>
      <c r="D35" s="21">
        <v>118869</v>
      </c>
      <c r="E35" s="21">
        <f t="shared" si="2"/>
        <v>26251760</v>
      </c>
      <c r="F35" s="21">
        <v>19634474</v>
      </c>
      <c r="G35" s="21">
        <v>2062352</v>
      </c>
      <c r="H35" s="21">
        <v>593282</v>
      </c>
      <c r="I35" s="22">
        <f t="shared" si="3"/>
        <v>22290108</v>
      </c>
      <c r="J35" s="22">
        <f t="shared" si="4"/>
        <v>3961652</v>
      </c>
      <c r="L35" s="13">
        <v>36708</v>
      </c>
      <c r="M35" s="21">
        <v>3487702</v>
      </c>
      <c r="N35" s="21">
        <v>4646</v>
      </c>
      <c r="O35" s="21">
        <f t="shared" si="7"/>
        <v>3492348</v>
      </c>
      <c r="P35" s="21">
        <v>12353877</v>
      </c>
      <c r="Q35" s="21">
        <v>1319412</v>
      </c>
      <c r="R35" s="21">
        <v>709550</v>
      </c>
      <c r="S35" s="21">
        <f t="shared" si="8"/>
        <v>14382839</v>
      </c>
      <c r="T35" s="22">
        <f t="shared" si="5"/>
        <v>-10890491</v>
      </c>
      <c r="V35" s="2">
        <f t="shared" si="0"/>
        <v>36672947</v>
      </c>
      <c r="W35" s="2">
        <f t="shared" si="6"/>
        <v>29744108</v>
      </c>
      <c r="X35" s="5">
        <f t="shared" si="9"/>
        <v>-6928839</v>
      </c>
    </row>
    <row r="36" spans="1:24" x14ac:dyDescent="0.2">
      <c r="A36" s="13">
        <v>36739</v>
      </c>
      <c r="B36" s="6">
        <f t="shared" si="1"/>
        <v>31</v>
      </c>
      <c r="C36" s="21">
        <v>27991993</v>
      </c>
      <c r="D36" s="21">
        <v>145912</v>
      </c>
      <c r="E36" s="21">
        <f t="shared" si="2"/>
        <v>28137905</v>
      </c>
      <c r="F36" s="21">
        <v>19667667</v>
      </c>
      <c r="G36" s="21">
        <v>1920496</v>
      </c>
      <c r="H36" s="21">
        <v>579035</v>
      </c>
      <c r="I36" s="22">
        <f t="shared" si="3"/>
        <v>22167198</v>
      </c>
      <c r="J36" s="22">
        <f t="shared" si="4"/>
        <v>5970707</v>
      </c>
      <c r="L36" s="13">
        <v>36739</v>
      </c>
      <c r="M36" s="21">
        <v>3412271</v>
      </c>
      <c r="N36" s="21">
        <v>2669</v>
      </c>
      <c r="O36" s="21">
        <f t="shared" si="7"/>
        <v>3414940</v>
      </c>
      <c r="P36" s="21">
        <v>12287215</v>
      </c>
      <c r="Q36" s="21">
        <v>1186358</v>
      </c>
      <c r="R36" s="21">
        <v>657192</v>
      </c>
      <c r="S36" s="21">
        <f t="shared" si="8"/>
        <v>14130765</v>
      </c>
      <c r="T36" s="22">
        <f t="shared" si="5"/>
        <v>-10715825</v>
      </c>
      <c r="V36" s="2">
        <f t="shared" si="0"/>
        <v>36297963</v>
      </c>
      <c r="W36" s="2">
        <f t="shared" si="6"/>
        <v>31552845</v>
      </c>
      <c r="X36" s="5">
        <f t="shared" si="9"/>
        <v>-4745118</v>
      </c>
    </row>
    <row r="37" spans="1:24" x14ac:dyDescent="0.2">
      <c r="A37" s="13">
        <v>36770</v>
      </c>
      <c r="B37" s="6">
        <f t="shared" si="1"/>
        <v>30</v>
      </c>
      <c r="C37" s="21">
        <v>25494767</v>
      </c>
      <c r="D37" s="21">
        <v>137467</v>
      </c>
      <c r="E37" s="21">
        <f t="shared" si="2"/>
        <v>25632234</v>
      </c>
      <c r="F37" s="21">
        <v>19260200</v>
      </c>
      <c r="G37" s="21">
        <v>1955226</v>
      </c>
      <c r="H37" s="21">
        <v>580845</v>
      </c>
      <c r="I37" s="22">
        <f t="shared" si="3"/>
        <v>21796271</v>
      </c>
      <c r="J37" s="22">
        <f t="shared" si="4"/>
        <v>3835963</v>
      </c>
      <c r="L37" s="13">
        <v>36770</v>
      </c>
      <c r="M37" s="21">
        <v>3568582</v>
      </c>
      <c r="N37" s="21">
        <v>3478</v>
      </c>
      <c r="O37" s="21">
        <f t="shared" si="7"/>
        <v>3572060</v>
      </c>
      <c r="P37" s="21">
        <v>11805544</v>
      </c>
      <c r="Q37" s="21">
        <v>1103931</v>
      </c>
      <c r="R37" s="21">
        <v>779414</v>
      </c>
      <c r="S37" s="21">
        <f t="shared" si="8"/>
        <v>13688889</v>
      </c>
      <c r="T37" s="22">
        <f t="shared" si="5"/>
        <v>-10116829</v>
      </c>
      <c r="V37" s="2">
        <f t="shared" si="0"/>
        <v>35485160</v>
      </c>
      <c r="W37" s="2">
        <f t="shared" si="6"/>
        <v>29204294</v>
      </c>
      <c r="X37" s="5">
        <f t="shared" si="9"/>
        <v>-6280866</v>
      </c>
    </row>
    <row r="38" spans="1:24" x14ac:dyDescent="0.2">
      <c r="A38" s="13">
        <v>36800</v>
      </c>
      <c r="B38" s="6">
        <f t="shared" si="1"/>
        <v>31</v>
      </c>
      <c r="C38" s="21">
        <v>26689632</v>
      </c>
      <c r="D38" s="21">
        <v>61044</v>
      </c>
      <c r="E38" s="21">
        <f t="shared" si="2"/>
        <v>26750676</v>
      </c>
      <c r="F38" s="21">
        <v>19772467</v>
      </c>
      <c r="G38" s="21">
        <v>1834840</v>
      </c>
      <c r="H38" s="21">
        <v>870357</v>
      </c>
      <c r="I38" s="22">
        <f t="shared" si="3"/>
        <v>22477664</v>
      </c>
      <c r="J38" s="22">
        <f t="shared" si="4"/>
        <v>4273012</v>
      </c>
      <c r="L38" s="13">
        <v>36800</v>
      </c>
      <c r="M38" s="21">
        <v>3672825</v>
      </c>
      <c r="N38" s="21">
        <v>5977</v>
      </c>
      <c r="O38" s="21">
        <f t="shared" si="7"/>
        <v>3678802</v>
      </c>
      <c r="P38" s="21">
        <v>12710509</v>
      </c>
      <c r="Q38" s="21">
        <v>1097271</v>
      </c>
      <c r="R38" s="21">
        <v>945544</v>
      </c>
      <c r="S38" s="21">
        <f t="shared" si="8"/>
        <v>14753324</v>
      </c>
      <c r="T38" s="22">
        <f t="shared" si="5"/>
        <v>-11074522</v>
      </c>
      <c r="V38" s="2">
        <f t="shared" si="0"/>
        <v>37230988</v>
      </c>
      <c r="W38" s="2">
        <f t="shared" si="6"/>
        <v>30429478</v>
      </c>
      <c r="X38" s="5">
        <f t="shared" si="9"/>
        <v>-6801510</v>
      </c>
    </row>
    <row r="39" spans="1:24" x14ac:dyDescent="0.2">
      <c r="A39" s="13">
        <v>36831</v>
      </c>
      <c r="B39" s="6">
        <f t="shared" si="1"/>
        <v>30</v>
      </c>
      <c r="C39" s="21">
        <v>25591716</v>
      </c>
      <c r="D39" s="21">
        <v>258096</v>
      </c>
      <c r="E39" s="21">
        <f t="shared" si="2"/>
        <v>25849812</v>
      </c>
      <c r="F39" s="21">
        <v>19088571</v>
      </c>
      <c r="G39" s="21">
        <v>1976542</v>
      </c>
      <c r="H39" s="21">
        <v>355716</v>
      </c>
      <c r="I39" s="22">
        <f t="shared" si="3"/>
        <v>21420829</v>
      </c>
      <c r="J39" s="22">
        <f t="shared" si="4"/>
        <v>4428983</v>
      </c>
      <c r="L39" s="13">
        <v>36831</v>
      </c>
      <c r="M39" s="21">
        <v>3878310</v>
      </c>
      <c r="N39" s="21">
        <v>8280</v>
      </c>
      <c r="O39" s="21">
        <f t="shared" si="7"/>
        <v>3886590</v>
      </c>
      <c r="P39" s="21">
        <v>13443371</v>
      </c>
      <c r="Q39" s="21">
        <v>857585</v>
      </c>
      <c r="R39" s="21">
        <v>1375429</v>
      </c>
      <c r="S39" s="21">
        <f t="shared" si="8"/>
        <v>15676385</v>
      </c>
      <c r="T39" s="22">
        <f t="shared" si="5"/>
        <v>-11789795</v>
      </c>
      <c r="V39" s="2">
        <f t="shared" si="0"/>
        <v>37097214</v>
      </c>
      <c r="W39" s="2">
        <f t="shared" si="6"/>
        <v>29736402</v>
      </c>
      <c r="X39" s="5">
        <f t="shared" si="9"/>
        <v>-7360812</v>
      </c>
    </row>
    <row r="40" spans="1:24" x14ac:dyDescent="0.2">
      <c r="A40" s="13">
        <v>36861</v>
      </c>
      <c r="B40" s="6">
        <f t="shared" si="1"/>
        <v>31</v>
      </c>
      <c r="C40" s="21">
        <v>24610105</v>
      </c>
      <c r="D40" s="21">
        <v>176842</v>
      </c>
      <c r="E40" s="21">
        <f>C40+D40</f>
        <v>24786947</v>
      </c>
      <c r="F40" s="21">
        <v>20023531</v>
      </c>
      <c r="G40" s="21">
        <v>3422582</v>
      </c>
      <c r="H40" s="21">
        <v>3518680</v>
      </c>
      <c r="I40" s="22">
        <f t="shared" si="3"/>
        <v>26964793</v>
      </c>
      <c r="J40" s="22">
        <f t="shared" si="4"/>
        <v>-2177846</v>
      </c>
      <c r="L40" s="13">
        <v>36861</v>
      </c>
      <c r="M40" s="21">
        <v>3166214</v>
      </c>
      <c r="N40" s="21">
        <v>0</v>
      </c>
      <c r="O40" s="21">
        <f t="shared" si="7"/>
        <v>3166214</v>
      </c>
      <c r="P40" s="21">
        <v>13884468</v>
      </c>
      <c r="Q40" s="21">
        <v>1195395</v>
      </c>
      <c r="R40" s="21">
        <v>996734</v>
      </c>
      <c r="S40" s="21">
        <f>SUM(P40:R40)</f>
        <v>16076597</v>
      </c>
      <c r="T40" s="22">
        <f>O40-S40</f>
        <v>-12910383</v>
      </c>
      <c r="V40" s="2">
        <f t="shared" si="0"/>
        <v>43041390</v>
      </c>
      <c r="W40" s="2">
        <f t="shared" si="6"/>
        <v>27953161</v>
      </c>
      <c r="X40" s="5">
        <f t="shared" si="9"/>
        <v>-15088229</v>
      </c>
    </row>
    <row r="41" spans="1:24" x14ac:dyDescent="0.2">
      <c r="A41" s="13">
        <v>36892</v>
      </c>
      <c r="B41" s="6">
        <f t="shared" si="1"/>
        <v>31</v>
      </c>
      <c r="C41" s="21">
        <v>23061112</v>
      </c>
      <c r="D41" s="21">
        <v>184087</v>
      </c>
      <c r="E41" s="21">
        <f>C41+D41</f>
        <v>23245199</v>
      </c>
      <c r="F41" s="21">
        <v>21628932</v>
      </c>
      <c r="G41" s="21">
        <v>3162122</v>
      </c>
      <c r="H41" s="21">
        <v>3345564</v>
      </c>
      <c r="I41" s="22">
        <f>SUM(F41:H41)</f>
        <v>28136618</v>
      </c>
      <c r="J41" s="22">
        <f>E41-I41</f>
        <v>-4891419</v>
      </c>
      <c r="K41" s="6"/>
      <c r="L41" s="13">
        <v>36892</v>
      </c>
      <c r="M41" s="21">
        <v>2837248</v>
      </c>
      <c r="N41" s="21">
        <v>0</v>
      </c>
      <c r="O41" s="21">
        <f t="shared" si="7"/>
        <v>2837248</v>
      </c>
      <c r="P41" s="21">
        <v>14368876</v>
      </c>
      <c r="Q41" s="21">
        <v>1723559</v>
      </c>
      <c r="R41" s="21">
        <v>1381710</v>
      </c>
      <c r="S41" s="21">
        <f>SUM(P41:R41)</f>
        <v>17474145</v>
      </c>
      <c r="T41" s="22">
        <f>O41-S41</f>
        <v>-14636897</v>
      </c>
    </row>
    <row r="42" spans="1:24" x14ac:dyDescent="0.2">
      <c r="A42" s="13">
        <v>36923</v>
      </c>
      <c r="B42" s="6">
        <f t="shared" si="1"/>
        <v>28</v>
      </c>
      <c r="C42" s="21">
        <v>22923098</v>
      </c>
      <c r="D42" s="21">
        <v>24643</v>
      </c>
      <c r="E42" s="21">
        <f>C42+D42</f>
        <v>22947741</v>
      </c>
      <c r="F42" s="21">
        <v>19607566</v>
      </c>
      <c r="G42" s="21">
        <v>1607696</v>
      </c>
      <c r="H42" s="21">
        <v>2947197</v>
      </c>
      <c r="I42" s="22">
        <f>SUM(F42:H42)</f>
        <v>24162459</v>
      </c>
      <c r="J42" s="22">
        <f>E42-I42</f>
        <v>-1214718</v>
      </c>
      <c r="L42" s="13">
        <v>36923</v>
      </c>
      <c r="M42" s="21">
        <v>2572930</v>
      </c>
      <c r="N42" s="21">
        <v>0</v>
      </c>
      <c r="O42" s="21">
        <f t="shared" si="7"/>
        <v>2572930</v>
      </c>
      <c r="P42" s="21">
        <v>13250025</v>
      </c>
      <c r="Q42" s="21">
        <v>1372896</v>
      </c>
      <c r="R42" s="21">
        <v>1091832</v>
      </c>
      <c r="S42" s="21">
        <f>SUM(P42:R42)</f>
        <v>15714753</v>
      </c>
      <c r="T42" s="22">
        <f>O42-S42</f>
        <v>-13141823</v>
      </c>
    </row>
    <row r="43" spans="1:24" x14ac:dyDescent="0.2">
      <c r="A43" s="13">
        <v>36951</v>
      </c>
      <c r="B43" s="6">
        <f t="shared" si="1"/>
        <v>31</v>
      </c>
      <c r="C43" s="21">
        <v>23276254</v>
      </c>
      <c r="D43" s="21">
        <v>685246</v>
      </c>
      <c r="E43" s="21">
        <f>C43+D43</f>
        <v>23961500</v>
      </c>
      <c r="F43" s="21">
        <v>21823945</v>
      </c>
      <c r="G43" s="21">
        <v>2237425</v>
      </c>
      <c r="H43" s="21">
        <v>3047109</v>
      </c>
      <c r="I43" s="22">
        <f>SUM(F43:H43)</f>
        <v>27108479</v>
      </c>
      <c r="J43" s="22">
        <f>E43-I43</f>
        <v>-3146979</v>
      </c>
      <c r="L43" s="13">
        <v>36951</v>
      </c>
      <c r="M43" s="21">
        <v>2378487</v>
      </c>
      <c r="N43" s="21">
        <v>0</v>
      </c>
      <c r="O43" s="21">
        <f t="shared" si="7"/>
        <v>2378487</v>
      </c>
      <c r="P43" s="21">
        <v>14423705</v>
      </c>
      <c r="Q43" s="21">
        <v>1326618</v>
      </c>
      <c r="R43" s="21">
        <v>1378511</v>
      </c>
      <c r="S43" s="21">
        <f>SUM(P43:R43)</f>
        <v>17128834</v>
      </c>
      <c r="T43" s="22">
        <f>O43-S43</f>
        <v>-14750347</v>
      </c>
    </row>
    <row r="44" spans="1:24" x14ac:dyDescent="0.2">
      <c r="A44" s="13">
        <v>36982</v>
      </c>
      <c r="L44" s="13">
        <v>36982</v>
      </c>
      <c r="M44" s="23"/>
      <c r="N44" s="23"/>
      <c r="O44" s="23"/>
      <c r="P44" s="23"/>
      <c r="Q44" s="23"/>
      <c r="R44" s="23"/>
      <c r="S44" s="23"/>
      <c r="T44" s="23"/>
    </row>
    <row r="45" spans="1:24" x14ac:dyDescent="0.2">
      <c r="M45" s="23"/>
      <c r="N45" s="23"/>
      <c r="O45" s="23"/>
      <c r="P45" s="23"/>
      <c r="Q45" s="23"/>
      <c r="R45" s="23"/>
      <c r="S45" s="23"/>
      <c r="T45" s="23"/>
    </row>
    <row r="46" spans="1:24" x14ac:dyDescent="0.2">
      <c r="M46" s="23"/>
      <c r="N46" s="23"/>
      <c r="O46" s="23"/>
      <c r="P46" s="23"/>
      <c r="Q46" s="23"/>
      <c r="R46" s="23"/>
      <c r="S46" s="23"/>
      <c r="T46" s="23"/>
    </row>
    <row r="47" spans="1:24" x14ac:dyDescent="0.2">
      <c r="M47" s="23"/>
      <c r="N47" s="23"/>
      <c r="O47" s="23"/>
      <c r="P47" s="23"/>
      <c r="Q47" s="23"/>
      <c r="R47" s="23"/>
      <c r="S47" s="23"/>
      <c r="T47" s="23"/>
    </row>
    <row r="48" spans="1:24" x14ac:dyDescent="0.2">
      <c r="M48" s="23"/>
      <c r="N48" s="23"/>
      <c r="O48" s="23"/>
      <c r="P48" s="23"/>
      <c r="Q48" s="23"/>
      <c r="R48" s="23"/>
      <c r="S48" s="23"/>
      <c r="T48" s="2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7"/>
  <sheetViews>
    <sheetView workbookViewId="0">
      <pane ySplit="4" topLeftCell="A18" activePane="bottomLeft" state="frozen"/>
      <selection pane="bottomLeft" activeCell="I30" sqref="I30:I43"/>
    </sheetView>
  </sheetViews>
  <sheetFormatPr defaultRowHeight="12.75" x14ac:dyDescent="0.2"/>
  <cols>
    <col min="2" max="8" width="11.42578125" customWidth="1"/>
    <col min="11" max="11" width="12.7109375" customWidth="1"/>
    <col min="13" max="13" width="11.7109375" customWidth="1"/>
  </cols>
  <sheetData>
    <row r="1" spans="1:13" s="3" customFormat="1" x14ac:dyDescent="0.2">
      <c r="A1" s="9" t="s">
        <v>13</v>
      </c>
    </row>
    <row r="2" spans="1:13" s="3" customFormat="1" x14ac:dyDescent="0.2">
      <c r="A2" s="5"/>
    </row>
    <row r="3" spans="1:13" s="3" customFormat="1" x14ac:dyDescent="0.2">
      <c r="A3" s="5"/>
      <c r="B3" s="27" t="s">
        <v>11</v>
      </c>
      <c r="C3" s="27"/>
      <c r="D3" s="18" t="s">
        <v>12</v>
      </c>
      <c r="E3" s="18"/>
      <c r="F3" s="12" t="s">
        <v>7</v>
      </c>
      <c r="G3" s="12"/>
      <c r="H3" s="28"/>
    </row>
    <row r="4" spans="1:13" s="42" customFormat="1" ht="38.25" x14ac:dyDescent="0.2">
      <c r="A4" s="38" t="s">
        <v>10</v>
      </c>
      <c r="B4" s="39" t="s">
        <v>13</v>
      </c>
      <c r="C4" s="39" t="s">
        <v>18</v>
      </c>
      <c r="D4" s="40" t="s">
        <v>13</v>
      </c>
      <c r="E4" s="40" t="s">
        <v>18</v>
      </c>
      <c r="F4" s="41" t="s">
        <v>13</v>
      </c>
      <c r="G4" s="41" t="s">
        <v>18</v>
      </c>
      <c r="H4" s="41" t="s">
        <v>19</v>
      </c>
      <c r="I4" s="42" t="s">
        <v>77</v>
      </c>
      <c r="K4" s="43" t="s">
        <v>66</v>
      </c>
      <c r="L4" s="43" t="s">
        <v>67</v>
      </c>
      <c r="M4" s="43" t="s">
        <v>70</v>
      </c>
    </row>
    <row r="5" spans="1:13" s="3" customFormat="1" ht="12.75" customHeight="1" x14ac:dyDescent="0.2">
      <c r="A5" s="13">
        <v>35796</v>
      </c>
      <c r="B5" s="24">
        <f>GJ!I5/GJ!B5/28.174/37.8</f>
        <v>464.30907689400425</v>
      </c>
      <c r="C5" s="24">
        <f>GJ!E5/GJ!B5/28.174/37.8</f>
        <v>767.81831573483453</v>
      </c>
      <c r="D5" s="24"/>
      <c r="E5" s="24"/>
      <c r="F5" s="25">
        <f>B5+D5</f>
        <v>464.30907689400425</v>
      </c>
      <c r="G5" s="25">
        <f>C5+E5</f>
        <v>767.81831573483453</v>
      </c>
      <c r="H5" s="24">
        <f>F5-G5</f>
        <v>-303.50923884083028</v>
      </c>
    </row>
    <row r="6" spans="1:13" x14ac:dyDescent="0.2">
      <c r="A6" s="13">
        <v>35827</v>
      </c>
      <c r="B6" s="24">
        <f>GJ!I6/GJ!B6/28.174/37.8</f>
        <v>480.58832352735556</v>
      </c>
      <c r="C6" s="24">
        <f>GJ!E6/GJ!B6/28.174/37.8</f>
        <v>716.00667668217284</v>
      </c>
      <c r="D6" s="25"/>
      <c r="E6" s="25"/>
      <c r="F6" s="25">
        <f t="shared" ref="F6:F40" si="0">B6+D6</f>
        <v>480.58832352735556</v>
      </c>
      <c r="G6" s="25">
        <f t="shared" ref="G6:G40" si="1">C6+E6</f>
        <v>716.00667668217284</v>
      </c>
      <c r="H6" s="24">
        <f t="shared" ref="H6:H42" si="2">F6-G6</f>
        <v>-235.41835315481728</v>
      </c>
    </row>
    <row r="7" spans="1:13" x14ac:dyDescent="0.2">
      <c r="A7" s="13">
        <v>35855</v>
      </c>
      <c r="B7" s="24">
        <f>GJ!I7/GJ!B7/28.174/37.8</f>
        <v>485.52558441566151</v>
      </c>
      <c r="C7" s="24">
        <f>GJ!E7/GJ!B7/28.174/37.8</f>
        <v>726.13785352824107</v>
      </c>
      <c r="D7" s="25"/>
      <c r="E7" s="25"/>
      <c r="F7" s="25">
        <f t="shared" si="0"/>
        <v>485.52558441566151</v>
      </c>
      <c r="G7" s="25">
        <f t="shared" si="1"/>
        <v>726.13785352824107</v>
      </c>
      <c r="H7" s="24">
        <f t="shared" si="2"/>
        <v>-240.61226911257955</v>
      </c>
    </row>
    <row r="8" spans="1:13" x14ac:dyDescent="0.2">
      <c r="A8" s="13">
        <v>35886</v>
      </c>
      <c r="B8" s="24">
        <f>GJ!I8/GJ!B8/28.174/37.8</f>
        <v>502.71154474793769</v>
      </c>
      <c r="C8" s="24">
        <f>GJ!E8/GJ!B8/28.174/37.8</f>
        <v>711.91927864746788</v>
      </c>
      <c r="D8" s="25"/>
      <c r="E8" s="25"/>
      <c r="F8" s="25">
        <f t="shared" si="0"/>
        <v>502.71154474793769</v>
      </c>
      <c r="G8" s="25">
        <f t="shared" si="1"/>
        <v>711.91927864746788</v>
      </c>
      <c r="H8" s="24">
        <f t="shared" si="2"/>
        <v>-209.20773389953018</v>
      </c>
    </row>
    <row r="9" spans="1:13" x14ac:dyDescent="0.2">
      <c r="A9" s="13">
        <v>35916</v>
      </c>
      <c r="B9" s="24">
        <f>GJ!I9/GJ!B9/28.174/37.8</f>
        <v>508.96694647395947</v>
      </c>
      <c r="C9" s="24">
        <f>GJ!E9/GJ!B9/28.174/37.8</f>
        <v>676.35132652181085</v>
      </c>
      <c r="D9" s="25"/>
      <c r="E9" s="25"/>
      <c r="F9" s="25">
        <f t="shared" si="0"/>
        <v>508.96694647395947</v>
      </c>
      <c r="G9" s="25">
        <f t="shared" si="1"/>
        <v>676.35132652181085</v>
      </c>
      <c r="H9" s="24">
        <f t="shared" si="2"/>
        <v>-167.38438004785138</v>
      </c>
    </row>
    <row r="10" spans="1:13" x14ac:dyDescent="0.2">
      <c r="A10" s="13">
        <v>35947</v>
      </c>
      <c r="B10" s="24">
        <f>GJ!I10/GJ!B10/28.174/37.8</f>
        <v>508.91868858788729</v>
      </c>
      <c r="C10" s="24">
        <f>GJ!E10/GJ!B10/28.174/37.8</f>
        <v>690.88468122447455</v>
      </c>
      <c r="D10" s="25"/>
      <c r="E10" s="25"/>
      <c r="F10" s="25">
        <f t="shared" si="0"/>
        <v>508.91868858788729</v>
      </c>
      <c r="G10" s="25">
        <f t="shared" si="1"/>
        <v>690.88468122447455</v>
      </c>
      <c r="H10" s="24">
        <f t="shared" si="2"/>
        <v>-181.96599263658726</v>
      </c>
    </row>
    <row r="11" spans="1:13" x14ac:dyDescent="0.2">
      <c r="A11" s="13">
        <v>35977</v>
      </c>
      <c r="B11" s="24">
        <f>GJ!I11/GJ!B11/28.174/37.8</f>
        <v>526.02970764190104</v>
      </c>
      <c r="C11" s="24">
        <f>GJ!E11/GJ!B11/28.174/37.8</f>
        <v>676.5305216347931</v>
      </c>
      <c r="D11" s="25"/>
      <c r="E11" s="25"/>
      <c r="F11" s="25">
        <f t="shared" si="0"/>
        <v>526.02970764190104</v>
      </c>
      <c r="G11" s="25">
        <f t="shared" si="1"/>
        <v>676.5305216347931</v>
      </c>
      <c r="H11" s="24">
        <f t="shared" si="2"/>
        <v>-150.50081399289206</v>
      </c>
    </row>
    <row r="12" spans="1:13" x14ac:dyDescent="0.2">
      <c r="A12" s="13">
        <v>36008</v>
      </c>
      <c r="B12" s="24">
        <f>GJ!I12/GJ!B12/28.174/37.8</f>
        <v>538.17305408797904</v>
      </c>
      <c r="C12" s="24">
        <f>GJ!E12/GJ!B12/28.174/37.8</f>
        <v>708.36655076414002</v>
      </c>
      <c r="D12" s="25"/>
      <c r="E12" s="25"/>
      <c r="F12" s="25">
        <f t="shared" si="0"/>
        <v>538.17305408797904</v>
      </c>
      <c r="G12" s="25">
        <f t="shared" si="1"/>
        <v>708.36655076414002</v>
      </c>
      <c r="H12" s="24">
        <f t="shared" si="2"/>
        <v>-170.19349667616098</v>
      </c>
    </row>
    <row r="13" spans="1:13" x14ac:dyDescent="0.2">
      <c r="A13" s="13">
        <v>36039</v>
      </c>
      <c r="B13" s="24">
        <f>GJ!I13/GJ!B13/28.174/37.8</f>
        <v>529.25536809614334</v>
      </c>
      <c r="C13" s="24">
        <f>GJ!E13/GJ!B13/28.174/37.8</f>
        <v>707.47182819187753</v>
      </c>
      <c r="D13" s="25"/>
      <c r="E13" s="25"/>
      <c r="F13" s="25">
        <f t="shared" si="0"/>
        <v>529.25536809614334</v>
      </c>
      <c r="G13" s="25">
        <f t="shared" si="1"/>
        <v>707.47182819187753</v>
      </c>
      <c r="H13" s="24">
        <f t="shared" si="2"/>
        <v>-178.21646009573419</v>
      </c>
    </row>
    <row r="14" spans="1:13" x14ac:dyDescent="0.2">
      <c r="A14" s="13">
        <v>36069</v>
      </c>
      <c r="B14" s="24">
        <f>GJ!I14/GJ!B14/28.174/37.8</f>
        <v>528.74004887071158</v>
      </c>
      <c r="C14" s="24">
        <f>GJ!E14/GJ!B14/28.174/37.8</f>
        <v>760.27958096646455</v>
      </c>
      <c r="D14" s="25"/>
      <c r="E14" s="25"/>
      <c r="F14" s="25">
        <f t="shared" si="0"/>
        <v>528.74004887071158</v>
      </c>
      <c r="G14" s="25">
        <f t="shared" si="1"/>
        <v>760.27958096646455</v>
      </c>
      <c r="H14" s="24">
        <f t="shared" si="2"/>
        <v>-231.53953209575297</v>
      </c>
    </row>
    <row r="15" spans="1:13" x14ac:dyDescent="0.2">
      <c r="A15" s="13">
        <v>36100</v>
      </c>
      <c r="B15" s="24">
        <f>GJ!I15/GJ!B15/28.174/37.8</f>
        <v>526.3180908160914</v>
      </c>
      <c r="C15" s="24">
        <f>GJ!E15/GJ!B15/28.174/37.8</f>
        <v>699.56170579676905</v>
      </c>
      <c r="D15" s="25"/>
      <c r="E15" s="25"/>
      <c r="F15" s="25">
        <f t="shared" si="0"/>
        <v>526.3180908160914</v>
      </c>
      <c r="G15" s="25">
        <f t="shared" si="1"/>
        <v>699.56170579676905</v>
      </c>
      <c r="H15" s="24">
        <f t="shared" si="2"/>
        <v>-173.24361498067765</v>
      </c>
    </row>
    <row r="16" spans="1:13" x14ac:dyDescent="0.2">
      <c r="A16" s="13">
        <v>36130</v>
      </c>
      <c r="B16" s="24">
        <f>GJ!I16/GJ!B16/28.174/37.8</f>
        <v>539.87428693460561</v>
      </c>
      <c r="C16" s="24">
        <f>GJ!E16/GJ!B16/28.174/37.8</f>
        <v>695.90625069023133</v>
      </c>
      <c r="D16" s="25"/>
      <c r="E16" s="25"/>
      <c r="F16" s="25">
        <f t="shared" si="0"/>
        <v>539.87428693460561</v>
      </c>
      <c r="G16" s="25">
        <f t="shared" si="1"/>
        <v>695.90625069023133</v>
      </c>
      <c r="H16" s="24">
        <f t="shared" si="2"/>
        <v>-156.03196375562572</v>
      </c>
    </row>
    <row r="17" spans="1:13" x14ac:dyDescent="0.2">
      <c r="A17" s="13">
        <v>36161</v>
      </c>
      <c r="B17" s="24">
        <f>GJ!I17/GJ!B17/28.174/37.8</f>
        <v>532.5325577468368</v>
      </c>
      <c r="C17" s="24">
        <f>GJ!E17/GJ!B17/28.174/37.8</f>
        <v>786.91137934159985</v>
      </c>
      <c r="D17" s="25"/>
      <c r="E17" s="25"/>
      <c r="F17" s="25">
        <f t="shared" si="0"/>
        <v>532.5325577468368</v>
      </c>
      <c r="G17" s="25">
        <f t="shared" si="1"/>
        <v>786.91137934159985</v>
      </c>
      <c r="H17" s="24">
        <f t="shared" si="2"/>
        <v>-254.37882159476305</v>
      </c>
      <c r="K17" s="37">
        <v>0</v>
      </c>
      <c r="L17" s="37">
        <v>1765.2289463522427</v>
      </c>
      <c r="M17" s="37">
        <v>723.70733049647743</v>
      </c>
    </row>
    <row r="18" spans="1:13" x14ac:dyDescent="0.2">
      <c r="A18" s="13">
        <v>36192</v>
      </c>
      <c r="B18" s="24">
        <f>GJ!I18/GJ!B18/28.174/37.8</f>
        <v>540.20472389992415</v>
      </c>
      <c r="C18" s="24">
        <f>GJ!E18/GJ!B18/28.174/37.8</f>
        <v>761.80202328677626</v>
      </c>
      <c r="D18" s="25">
        <f>GJ!S18/GJ!B18/37.8/28.174</f>
        <v>357.4949102867447</v>
      </c>
      <c r="E18" s="25">
        <f>GJ!O18/GJ!B18/37.8/28.174</f>
        <v>91.433345776255663</v>
      </c>
      <c r="F18" s="25">
        <f t="shared" si="0"/>
        <v>897.69963418666885</v>
      </c>
      <c r="G18" s="25">
        <f t="shared" si="1"/>
        <v>853.23536906303195</v>
      </c>
      <c r="H18" s="24">
        <f t="shared" si="2"/>
        <v>44.464265123636892</v>
      </c>
      <c r="K18" s="14">
        <v>0</v>
      </c>
      <c r="L18" s="14">
        <v>1293.4117610351525</v>
      </c>
      <c r="M18" s="14">
        <v>507.19982549861174</v>
      </c>
    </row>
    <row r="19" spans="1:13" x14ac:dyDescent="0.2">
      <c r="A19" s="13">
        <v>36220</v>
      </c>
      <c r="B19" s="24">
        <f>GJ!I19/GJ!B19/28.174/37.8</f>
        <v>549.10498583686172</v>
      </c>
      <c r="C19" s="24">
        <f>GJ!E19/GJ!B19/28.174/37.8</f>
        <v>744.19745566444544</v>
      </c>
      <c r="D19" s="25">
        <f>GJ!S19/GJ!B19/37.8/28.174</f>
        <v>364.74668492978674</v>
      </c>
      <c r="E19" s="25">
        <f>GJ!O19/GJ!B19/37.8/28.174</f>
        <v>88.557885588778873</v>
      </c>
      <c r="F19" s="25">
        <f t="shared" si="0"/>
        <v>913.85167076664845</v>
      </c>
      <c r="G19" s="25">
        <f t="shared" si="1"/>
        <v>832.75534125322429</v>
      </c>
      <c r="H19" s="24">
        <f t="shared" si="2"/>
        <v>81.096329513424166</v>
      </c>
      <c r="K19" s="14">
        <v>6.1104443090121947</v>
      </c>
      <c r="L19" s="14">
        <v>1074.1447889000999</v>
      </c>
      <c r="M19" s="14">
        <v>407.31679210990956</v>
      </c>
    </row>
    <row r="20" spans="1:13" x14ac:dyDescent="0.2">
      <c r="A20" s="13">
        <v>36251</v>
      </c>
      <c r="B20" s="24">
        <f>GJ!I20/GJ!B20/28.174/37.8</f>
        <v>555.5756498824577</v>
      </c>
      <c r="C20" s="24">
        <f>GJ!E20/GJ!B20/28.174/37.8</f>
        <v>700.24018667567111</v>
      </c>
      <c r="D20" s="25">
        <f>GJ!S20/GJ!B20/37.8/28.174</f>
        <v>362.53064071856812</v>
      </c>
      <c r="E20" s="25">
        <f>GJ!O20/GJ!B20/37.8/28.174</f>
        <v>84.665443228894162</v>
      </c>
      <c r="F20" s="25">
        <f t="shared" si="0"/>
        <v>918.10629060102588</v>
      </c>
      <c r="G20" s="25">
        <f t="shared" si="1"/>
        <v>784.90562990456533</v>
      </c>
      <c r="H20" s="24">
        <f t="shared" si="2"/>
        <v>133.20066069646055</v>
      </c>
      <c r="K20" s="14">
        <v>24.632953018462118</v>
      </c>
      <c r="L20" s="14">
        <v>1040.089402852944</v>
      </c>
      <c r="M20" s="14">
        <v>427.99376362235762</v>
      </c>
    </row>
    <row r="21" spans="1:13" x14ac:dyDescent="0.2">
      <c r="A21" s="13">
        <v>36281</v>
      </c>
      <c r="B21" s="24">
        <f>GJ!I21/GJ!B21/28.174/37.8</f>
        <v>533.54832990942236</v>
      </c>
      <c r="C21" s="24">
        <f>GJ!E21/GJ!B21/28.174/37.8</f>
        <v>713.90527300460292</v>
      </c>
      <c r="D21" s="25">
        <f>GJ!S21/GJ!B21/37.8/28.174</f>
        <v>368.35990782319703</v>
      </c>
      <c r="E21" s="25">
        <f>GJ!O21/GJ!B21/37.8/28.174</f>
        <v>82.732620791045747</v>
      </c>
      <c r="F21" s="25">
        <f t="shared" si="0"/>
        <v>901.90823773261945</v>
      </c>
      <c r="G21" s="25">
        <f t="shared" si="1"/>
        <v>796.63789379564867</v>
      </c>
      <c r="H21" s="24">
        <f t="shared" si="2"/>
        <v>105.27034393697079</v>
      </c>
      <c r="K21" s="14">
        <v>29.760625013168539</v>
      </c>
      <c r="L21" s="14">
        <v>970.76074916545554</v>
      </c>
      <c r="M21" s="14">
        <v>426.46168175425305</v>
      </c>
    </row>
    <row r="22" spans="1:13" x14ac:dyDescent="0.2">
      <c r="A22" s="13">
        <v>36312</v>
      </c>
      <c r="B22" s="24">
        <f>GJ!I22/GJ!B22/28.174/37.8</f>
        <v>533.68716876442681</v>
      </c>
      <c r="C22" s="24">
        <f>GJ!E22/GJ!B22/28.174/37.8</f>
        <v>659.44028347899541</v>
      </c>
      <c r="D22" s="25">
        <f>GJ!S22/GJ!B22/37.8/28.174</f>
        <v>371.8270212733193</v>
      </c>
      <c r="E22" s="25">
        <f>GJ!O22/GJ!B22/37.8/28.174</f>
        <v>84.246529722263858</v>
      </c>
      <c r="F22" s="25">
        <f t="shared" si="0"/>
        <v>905.51419003774618</v>
      </c>
      <c r="G22" s="25">
        <f t="shared" si="1"/>
        <v>743.68681320125927</v>
      </c>
      <c r="H22" s="24">
        <f t="shared" si="2"/>
        <v>161.82737683648691</v>
      </c>
      <c r="K22" s="14">
        <v>39.471862245814592</v>
      </c>
      <c r="L22" s="14">
        <v>712.34720643158687</v>
      </c>
      <c r="M22" s="14">
        <v>271.70240514695217</v>
      </c>
    </row>
    <row r="23" spans="1:13" x14ac:dyDescent="0.2">
      <c r="A23" s="13">
        <v>36342</v>
      </c>
      <c r="B23" s="24">
        <f>GJ!I23/GJ!B23/28.174/37.8</f>
        <v>540.15271179575041</v>
      </c>
      <c r="C23" s="24">
        <f>GJ!E23/GJ!B23/28.174/37.8</f>
        <v>680.11351519710877</v>
      </c>
      <c r="D23" s="25">
        <f>GJ!S23/GJ!B23/37.8/28.174</f>
        <v>367.85539906697142</v>
      </c>
      <c r="E23" s="25">
        <f>GJ!O23/GJ!B23/37.8/28.174</f>
        <v>81.909371302245532</v>
      </c>
      <c r="F23" s="25">
        <f t="shared" si="0"/>
        <v>908.00811086272188</v>
      </c>
      <c r="G23" s="25">
        <f t="shared" si="1"/>
        <v>762.02288649935429</v>
      </c>
      <c r="H23" s="24">
        <f t="shared" si="2"/>
        <v>145.98522436336759</v>
      </c>
      <c r="K23" s="14">
        <v>41.012993729637081</v>
      </c>
      <c r="L23" s="14">
        <v>771.78747537142499</v>
      </c>
      <c r="M23" s="14">
        <v>312.54323506159454</v>
      </c>
    </row>
    <row r="24" spans="1:13" x14ac:dyDescent="0.2">
      <c r="A24" s="13">
        <v>36373</v>
      </c>
      <c r="B24" s="24">
        <f>GJ!I24/GJ!B24/28.174/37.8</f>
        <v>542.31450273786265</v>
      </c>
      <c r="C24" s="24">
        <f>GJ!E24/GJ!B24/28.174/37.8</f>
        <v>618.91120540481552</v>
      </c>
      <c r="D24" s="25">
        <f>GJ!S24/GJ!B24/37.8/28.174</f>
        <v>362.87891815294108</v>
      </c>
      <c r="E24" s="25">
        <f>GJ!O24/GJ!B24/37.8/28.174</f>
        <v>84.106540860308357</v>
      </c>
      <c r="F24" s="25">
        <f t="shared" si="0"/>
        <v>905.19342089080374</v>
      </c>
      <c r="G24" s="25">
        <f t="shared" si="1"/>
        <v>703.01774626512383</v>
      </c>
      <c r="H24" s="24">
        <f t="shared" si="2"/>
        <v>202.1756746256799</v>
      </c>
      <c r="K24" s="14">
        <v>55.010991421133937</v>
      </c>
      <c r="L24" s="14">
        <v>621.26788163376466</v>
      </c>
      <c r="M24" s="14">
        <v>221.04507753023768</v>
      </c>
    </row>
    <row r="25" spans="1:13" x14ac:dyDescent="0.2">
      <c r="A25" s="13">
        <v>36404</v>
      </c>
      <c r="B25" s="24">
        <f>GJ!I25/GJ!B25/28.174/37.8</f>
        <v>530.48368860228504</v>
      </c>
      <c r="C25" s="24">
        <f>GJ!E25/GJ!B25/28.174/37.8</f>
        <v>625.29933348181851</v>
      </c>
      <c r="D25" s="25">
        <f>GJ!S25/GJ!B25/37.8/28.174</f>
        <v>349.44820101938956</v>
      </c>
      <c r="E25" s="25">
        <f>GJ!O25/GJ!B25/37.8/28.174</f>
        <v>28.678110041542048</v>
      </c>
      <c r="F25" s="25">
        <f t="shared" si="0"/>
        <v>879.9318896216746</v>
      </c>
      <c r="G25" s="25">
        <f t="shared" si="1"/>
        <v>653.97744352336053</v>
      </c>
      <c r="H25" s="24">
        <f t="shared" si="2"/>
        <v>225.95444609831407</v>
      </c>
      <c r="K25" s="14">
        <v>58.263688649860306</v>
      </c>
      <c r="L25" s="14">
        <v>721.61494787556649</v>
      </c>
      <c r="M25" s="14">
        <v>295.98229896377126</v>
      </c>
    </row>
    <row r="26" spans="1:13" x14ac:dyDescent="0.2">
      <c r="A26" s="13">
        <v>36434</v>
      </c>
      <c r="B26" s="24">
        <f>GJ!I26/GJ!B26/28.174/37.8</f>
        <v>548.27825300830614</v>
      </c>
      <c r="C26" s="24">
        <f>GJ!E26/GJ!B26/28.174/37.8</f>
        <v>707.92265211965832</v>
      </c>
      <c r="D26" s="25">
        <f>GJ!S26/GJ!B26/37.8/28.174</f>
        <v>378.61616252926478</v>
      </c>
      <c r="E26" s="25">
        <f>GJ!O26/GJ!B26/37.8/28.174</f>
        <v>82.605130555998088</v>
      </c>
      <c r="F26" s="25">
        <f t="shared" si="0"/>
        <v>926.89441553757092</v>
      </c>
      <c r="G26" s="25">
        <f t="shared" si="1"/>
        <v>790.52778267565645</v>
      </c>
      <c r="H26" s="24">
        <f t="shared" si="2"/>
        <v>136.36663286191447</v>
      </c>
      <c r="K26" s="14">
        <v>46.449214911558364</v>
      </c>
      <c r="L26" s="14">
        <v>919.01837232123455</v>
      </c>
      <c r="M26" s="14">
        <v>390.76774783111216</v>
      </c>
    </row>
    <row r="27" spans="1:13" x14ac:dyDescent="0.2">
      <c r="A27" s="13">
        <v>36465</v>
      </c>
      <c r="B27" s="24">
        <f>GJ!I27/GJ!B27/28.174/37.8</f>
        <v>582.19631368634009</v>
      </c>
      <c r="C27" s="24">
        <f>GJ!E27/GJ!B27/28.174/37.8</f>
        <v>699.97473498337183</v>
      </c>
      <c r="D27" s="25">
        <f>GJ!S27/GJ!B27/37.8/28.174</f>
        <v>393.30497717071631</v>
      </c>
      <c r="E27" s="25">
        <f>GJ!O27/GJ!B27/37.8/28.174</f>
        <v>95.70639947346605</v>
      </c>
      <c r="F27" s="25">
        <f t="shared" si="0"/>
        <v>975.50129085705635</v>
      </c>
      <c r="G27" s="25">
        <f t="shared" si="1"/>
        <v>795.68113445683787</v>
      </c>
      <c r="H27" s="24">
        <f t="shared" si="2"/>
        <v>179.82015640021848</v>
      </c>
      <c r="K27" s="14">
        <v>31.072965693537856</v>
      </c>
      <c r="L27" s="14">
        <v>1148.9742691205033</v>
      </c>
      <c r="M27" s="14">
        <v>430.92960112197716</v>
      </c>
    </row>
    <row r="28" spans="1:13" x14ac:dyDescent="0.2">
      <c r="A28" s="13">
        <v>36495</v>
      </c>
      <c r="B28" s="24">
        <f>GJ!I28/GJ!B28/28.174/37.8</f>
        <v>584.69490420591535</v>
      </c>
      <c r="C28" s="24">
        <f>GJ!E28/GJ!B28/28.174/37.8</f>
        <v>754.95621999261823</v>
      </c>
      <c r="D28" s="25">
        <f>GJ!S28/GJ!B28/37.8/28.174</f>
        <v>411.66702911574072</v>
      </c>
      <c r="E28" s="25">
        <f>GJ!O28/GJ!B28/37.8/28.174</f>
        <v>95.908186821337139</v>
      </c>
      <c r="F28" s="25">
        <f t="shared" si="0"/>
        <v>996.36193332165612</v>
      </c>
      <c r="G28" s="25">
        <f t="shared" si="1"/>
        <v>850.86440681395538</v>
      </c>
      <c r="H28" s="24">
        <f t="shared" si="2"/>
        <v>145.49752650770074</v>
      </c>
      <c r="K28" s="14">
        <v>22.378761693435258</v>
      </c>
      <c r="L28" s="14">
        <v>1168.6625476507249</v>
      </c>
      <c r="M28" s="14">
        <v>462.72358179698983</v>
      </c>
    </row>
    <row r="29" spans="1:13" x14ac:dyDescent="0.2">
      <c r="A29" s="13">
        <v>36526</v>
      </c>
      <c r="B29" s="24">
        <f>GJ!I29/GJ!B29/28.174/37.8</f>
        <v>577.13760172215359</v>
      </c>
      <c r="C29" s="24">
        <f>GJ!E29/GJ!B29/28.174/37.8</f>
        <v>786.71219288741281</v>
      </c>
      <c r="D29" s="25">
        <f>GJ!S29/GJ!B29/37.8/28.174</f>
        <v>389.80937504971337</v>
      </c>
      <c r="E29" s="25">
        <f>GJ!O29/GJ!B29/37.8/28.174</f>
        <v>108.93693765341614</v>
      </c>
      <c r="F29" s="25">
        <f t="shared" si="0"/>
        <v>966.94697677186696</v>
      </c>
      <c r="G29" s="25">
        <f t="shared" si="1"/>
        <v>895.64913054082899</v>
      </c>
      <c r="H29" s="24">
        <f t="shared" si="2"/>
        <v>71.297846231037965</v>
      </c>
      <c r="I29" s="32"/>
      <c r="J29" s="32"/>
      <c r="K29" s="14">
        <v>2.374910755320971</v>
      </c>
      <c r="L29" s="14">
        <v>675.04180280315688</v>
      </c>
      <c r="M29" s="14">
        <v>675.04180280315688</v>
      </c>
    </row>
    <row r="30" spans="1:13" x14ac:dyDescent="0.2">
      <c r="A30" s="13">
        <v>36557</v>
      </c>
      <c r="B30" s="24">
        <f>GJ!I30/GJ!B30/28.174/37.8</f>
        <v>627.72394531561088</v>
      </c>
      <c r="C30" s="24">
        <f>GJ!E30/GJ!B30/28.174/37.8</f>
        <v>805.75569906647968</v>
      </c>
      <c r="D30" s="25">
        <f>GJ!S30/GJ!B30/37.8/28.174</f>
        <v>415.14218850623416</v>
      </c>
      <c r="E30" s="25">
        <f>GJ!O30/GJ!B30/37.8/28.174</f>
        <v>68.169307869398196</v>
      </c>
      <c r="F30" s="25">
        <f t="shared" si="0"/>
        <v>1042.8661338218451</v>
      </c>
      <c r="G30" s="25">
        <f t="shared" si="1"/>
        <v>873.92500693587783</v>
      </c>
      <c r="H30" s="24">
        <f t="shared" si="2"/>
        <v>168.94112688596726</v>
      </c>
      <c r="I30" s="14">
        <f>F30-F18</f>
        <v>145.16649963517625</v>
      </c>
      <c r="J30" s="32"/>
      <c r="K30" s="14">
        <v>9.9767717870003434</v>
      </c>
      <c r="L30" s="14">
        <v>530.25247216883918</v>
      </c>
      <c r="M30" s="14">
        <v>530.25247216883918</v>
      </c>
    </row>
    <row r="31" spans="1:13" x14ac:dyDescent="0.2">
      <c r="A31" s="13">
        <v>36586</v>
      </c>
      <c r="B31" s="24">
        <f>GJ!I31/GJ!B31/28.174/37.8</f>
        <v>624.46292201706137</v>
      </c>
      <c r="C31" s="24">
        <f>GJ!E31/GJ!B31/28.174/37.8</f>
        <v>770.46529047000786</v>
      </c>
      <c r="D31" s="25">
        <f>GJ!S31/GJ!B31/37.8/28.174</f>
        <v>415.82147213740745</v>
      </c>
      <c r="E31" s="25">
        <f>GJ!O31/GJ!B31/37.8/28.174</f>
        <v>116.18867551585204</v>
      </c>
      <c r="F31" s="25">
        <f t="shared" si="0"/>
        <v>1040.2843941544688</v>
      </c>
      <c r="G31" s="25">
        <f t="shared" si="1"/>
        <v>886.65396598585994</v>
      </c>
      <c r="H31" s="24">
        <f t="shared" si="2"/>
        <v>153.63042816860889</v>
      </c>
      <c r="I31" s="14">
        <f t="shared" ref="I31:I43" si="3">F31-F19</f>
        <v>126.43272338782037</v>
      </c>
      <c r="J31" s="32"/>
      <c r="K31" s="14">
        <v>38.895638086839313</v>
      </c>
      <c r="L31" s="14">
        <v>397.12184418353684</v>
      </c>
      <c r="M31" s="14">
        <v>397.12184418353684</v>
      </c>
    </row>
    <row r="32" spans="1:13" x14ac:dyDescent="0.2">
      <c r="A32" s="13">
        <v>36617</v>
      </c>
      <c r="B32" s="24">
        <f>GJ!I32/GJ!B32/28.174/37.8</f>
        <v>646.36688935688028</v>
      </c>
      <c r="C32" s="24">
        <f>GJ!E32/GJ!B32/28.174/37.8</f>
        <v>802.40656795281632</v>
      </c>
      <c r="D32" s="25">
        <f>GJ!S32/GJ!B32/37.8/28.174</f>
        <v>405.83391519242542</v>
      </c>
      <c r="E32" s="25">
        <f>GJ!O32/GJ!B32/37.8/28.174</f>
        <v>104.93091620490407</v>
      </c>
      <c r="F32" s="25">
        <f t="shared" si="0"/>
        <v>1052.2008045493058</v>
      </c>
      <c r="G32" s="25">
        <f t="shared" si="1"/>
        <v>907.33748415772038</v>
      </c>
      <c r="H32" s="24">
        <f t="shared" si="2"/>
        <v>144.86332039158538</v>
      </c>
      <c r="I32" s="14">
        <f t="shared" si="3"/>
        <v>134.09451394827988</v>
      </c>
      <c r="J32" s="32"/>
      <c r="K32" s="14">
        <v>41.014618278525901</v>
      </c>
      <c r="L32" s="14">
        <v>390.13242098829289</v>
      </c>
      <c r="M32" s="14">
        <v>390.13242098829289</v>
      </c>
    </row>
    <row r="33" spans="1:13" x14ac:dyDescent="0.2">
      <c r="A33" s="13">
        <v>36647</v>
      </c>
      <c r="B33" s="24">
        <f>GJ!I33/GJ!B33/28.174/37.8</f>
        <v>647.46756413976482</v>
      </c>
      <c r="C33" s="24">
        <f>GJ!E33/GJ!B33/28.174/37.8</f>
        <v>700.35084076856754</v>
      </c>
      <c r="D33" s="25">
        <f>GJ!S33/GJ!B33/37.8/28.174</f>
        <v>395.87444507217259</v>
      </c>
      <c r="E33" s="25">
        <f>GJ!O33/GJ!B33/37.8/28.174</f>
        <v>108.97604192840937</v>
      </c>
      <c r="F33" s="25">
        <f t="shared" si="0"/>
        <v>1043.3420092119375</v>
      </c>
      <c r="G33" s="25">
        <f t="shared" si="1"/>
        <v>809.3268826969769</v>
      </c>
      <c r="H33" s="24">
        <f t="shared" si="2"/>
        <v>234.01512651496057</v>
      </c>
      <c r="I33" s="14">
        <f t="shared" si="3"/>
        <v>141.43377147931801</v>
      </c>
      <c r="J33" s="32"/>
      <c r="K33" s="14">
        <v>43.647337571958083</v>
      </c>
      <c r="L33" s="14">
        <v>228.88619647928741</v>
      </c>
      <c r="M33" s="14">
        <v>228.88619647928741</v>
      </c>
    </row>
    <row r="34" spans="1:13" x14ac:dyDescent="0.2">
      <c r="A34" s="13">
        <v>36678</v>
      </c>
      <c r="B34" s="24">
        <f>GJ!I34/GJ!B34/28.174/37.8</f>
        <v>662.0944248070914</v>
      </c>
      <c r="C34" s="24">
        <f>GJ!E34/GJ!B34/28.174/37.8</f>
        <v>714.39419861132558</v>
      </c>
      <c r="D34" s="25">
        <f>GJ!S34/GJ!B34/37.8/28.174</f>
        <v>397.18327616153039</v>
      </c>
      <c r="E34" s="25">
        <f>GJ!O34/GJ!B34/37.8/28.174</f>
        <v>110.60568558024843</v>
      </c>
      <c r="F34" s="25">
        <f t="shared" si="0"/>
        <v>1059.2777009686217</v>
      </c>
      <c r="G34" s="25">
        <f t="shared" si="1"/>
        <v>824.99988419157398</v>
      </c>
      <c r="H34" s="24">
        <f t="shared" si="2"/>
        <v>234.27781677704775</v>
      </c>
      <c r="I34" s="14">
        <f t="shared" si="3"/>
        <v>153.76351093087555</v>
      </c>
      <c r="J34" s="32"/>
      <c r="K34" s="14">
        <v>51.998327601129247</v>
      </c>
      <c r="L34" s="14">
        <v>203.13880898107493</v>
      </c>
      <c r="M34" s="14">
        <v>203.13880898107493</v>
      </c>
    </row>
    <row r="35" spans="1:13" x14ac:dyDescent="0.2">
      <c r="A35" s="13">
        <v>36708</v>
      </c>
      <c r="B35" s="24">
        <f>GJ!I35/GJ!B35/28.174/37.8</f>
        <v>675.16538563969618</v>
      </c>
      <c r="C35" s="24">
        <f>GJ!E35/GJ!B35/28.174/37.8</f>
        <v>795.16347180196487</v>
      </c>
      <c r="D35" s="25">
        <f>GJ!S35/GJ!B35/37.8/28.174</f>
        <v>435.65491203670541</v>
      </c>
      <c r="E35" s="25">
        <f>GJ!O35/GJ!B35/37.8/28.174</f>
        <v>105.78290980950034</v>
      </c>
      <c r="F35" s="25">
        <f t="shared" si="0"/>
        <v>1110.8202976764017</v>
      </c>
      <c r="G35" s="25">
        <f t="shared" si="1"/>
        <v>900.9463816114652</v>
      </c>
      <c r="H35" s="24">
        <f t="shared" si="2"/>
        <v>209.87391606493645</v>
      </c>
      <c r="I35" s="14">
        <f t="shared" si="3"/>
        <v>202.81218681367977</v>
      </c>
      <c r="J35" s="32"/>
      <c r="K35" s="14">
        <v>106.64538473293744</v>
      </c>
      <c r="L35" s="14">
        <v>240.03600355739255</v>
      </c>
      <c r="M35" s="14">
        <v>240.03600355739255</v>
      </c>
    </row>
    <row r="36" spans="1:13" x14ac:dyDescent="0.2">
      <c r="A36" s="13">
        <v>36739</v>
      </c>
      <c r="B36" s="24">
        <f>GJ!I36/GJ!B36/28.174/37.8</f>
        <v>671.44245268894622</v>
      </c>
      <c r="C36" s="24">
        <f>GJ!E36/GJ!B36/28.174/37.8</f>
        <v>852.29463582761184</v>
      </c>
      <c r="D36" s="25">
        <f>GJ!S36/GJ!B36/37.8/28.174</f>
        <v>428.01961303233355</v>
      </c>
      <c r="E36" s="25">
        <f>GJ!O36/GJ!B36/37.8/28.174</f>
        <v>103.43822838527407</v>
      </c>
      <c r="F36" s="25">
        <f t="shared" si="0"/>
        <v>1099.4620657212797</v>
      </c>
      <c r="G36" s="25">
        <f t="shared" si="1"/>
        <v>955.73286421288594</v>
      </c>
      <c r="H36" s="24">
        <f t="shared" si="2"/>
        <v>143.72920150839377</v>
      </c>
      <c r="I36" s="14">
        <f t="shared" si="3"/>
        <v>194.26864483047598</v>
      </c>
      <c r="J36" s="32"/>
      <c r="K36" s="14">
        <v>97.166823489651449</v>
      </c>
      <c r="L36" s="14">
        <v>289.88195936904083</v>
      </c>
      <c r="M36" s="14">
        <v>289.88195936904083</v>
      </c>
    </row>
    <row r="37" spans="1:13" x14ac:dyDescent="0.2">
      <c r="A37" s="13">
        <v>36770</v>
      </c>
      <c r="B37" s="24">
        <f>GJ!I37/GJ!B37/28.174/37.8</f>
        <v>682.21401046582662</v>
      </c>
      <c r="C37" s="24">
        <f>GJ!E37/GJ!B37/28.174/37.8</f>
        <v>802.27802059987766</v>
      </c>
      <c r="D37" s="25">
        <f>GJ!S37/GJ!B37/37.8/28.174</f>
        <v>428.45640263472308</v>
      </c>
      <c r="E37" s="25">
        <f>GJ!O37/GJ!B37/37.8/28.174</f>
        <v>111.80395849476091</v>
      </c>
      <c r="F37" s="25">
        <f t="shared" si="0"/>
        <v>1110.6704131005497</v>
      </c>
      <c r="G37" s="25">
        <f t="shared" si="1"/>
        <v>914.08197909463854</v>
      </c>
      <c r="H37" s="24">
        <f t="shared" si="2"/>
        <v>196.58843400591115</v>
      </c>
      <c r="I37" s="14">
        <f t="shared" si="3"/>
        <v>230.73852347887509</v>
      </c>
      <c r="J37" s="32"/>
      <c r="K37" s="14">
        <v>86.157932144775828</v>
      </c>
      <c r="L37" s="14">
        <v>270.71890991343918</v>
      </c>
      <c r="M37" s="14">
        <v>270.71890991343918</v>
      </c>
    </row>
    <row r="38" spans="1:13" x14ac:dyDescent="0.2">
      <c r="A38" s="13">
        <v>36800</v>
      </c>
      <c r="B38" s="24">
        <f>GJ!I38/GJ!B38/28.174/37.8</f>
        <v>680.84644017155574</v>
      </c>
      <c r="C38" s="24">
        <f>GJ!E38/GJ!B38/28.174/37.8</f>
        <v>810.27559299679331</v>
      </c>
      <c r="D38" s="25">
        <f>GJ!S38/GJ!B38/37.8/28.174</f>
        <v>446.87686968261374</v>
      </c>
      <c r="E38" s="25">
        <f>GJ!O38/GJ!B38/37.8/28.174</f>
        <v>111.43058485952987</v>
      </c>
      <c r="F38" s="25">
        <f t="shared" si="0"/>
        <v>1127.7233098541694</v>
      </c>
      <c r="G38" s="25">
        <f t="shared" si="1"/>
        <v>921.70617785632317</v>
      </c>
      <c r="H38" s="24">
        <f t="shared" si="2"/>
        <v>206.01713199784626</v>
      </c>
      <c r="I38" s="14">
        <f t="shared" si="3"/>
        <v>200.82889431659851</v>
      </c>
      <c r="J38" s="32"/>
      <c r="K38" s="14">
        <v>79.572959023699482</v>
      </c>
      <c r="L38" s="14">
        <v>360.52048510915876</v>
      </c>
      <c r="M38" s="14">
        <v>360.52048510915876</v>
      </c>
    </row>
    <row r="39" spans="1:13" x14ac:dyDescent="0.2">
      <c r="A39" s="13">
        <v>36831</v>
      </c>
      <c r="B39" s="24">
        <f>GJ!I39/GJ!B39/28.174/37.8</f>
        <v>670.46283557369429</v>
      </c>
      <c r="C39" s="24">
        <f>GJ!E39/GJ!B39/28.174/37.8</f>
        <v>809.08811944518629</v>
      </c>
      <c r="D39" s="25">
        <f>GJ!S39/GJ!B39/37.8/28.174</f>
        <v>490.66418198123557</v>
      </c>
      <c r="E39" s="25">
        <f>GJ!O39/GJ!B39/37.8/28.174</f>
        <v>121.64861369802097</v>
      </c>
      <c r="F39" s="25">
        <f t="shared" si="0"/>
        <v>1161.1270175549298</v>
      </c>
      <c r="G39" s="25">
        <f t="shared" si="1"/>
        <v>930.73673314320729</v>
      </c>
      <c r="H39" s="24">
        <f t="shared" si="2"/>
        <v>230.39028441172252</v>
      </c>
      <c r="I39" s="14">
        <f t="shared" si="3"/>
        <v>185.62572669787346</v>
      </c>
      <c r="J39" s="32"/>
      <c r="K39" s="14">
        <v>50.314347887760732</v>
      </c>
      <c r="L39" s="14">
        <v>525.58023464414703</v>
      </c>
      <c r="M39" s="14">
        <v>525.58023464414703</v>
      </c>
    </row>
    <row r="40" spans="1:13" x14ac:dyDescent="0.2">
      <c r="A40" s="13">
        <v>36861</v>
      </c>
      <c r="B40" s="24">
        <f>GJ!I40/GJ!B40/28.174/37.8</f>
        <v>816.76117785250665</v>
      </c>
      <c r="C40" s="24">
        <f>GJ!E40/GJ!B40/28.174/37.8</f>
        <v>750.79441652259879</v>
      </c>
      <c r="D40" s="25">
        <f>GJ!S40/GJ!B40/37.8/28.174</f>
        <v>486.958690970855</v>
      </c>
      <c r="E40" s="25">
        <f>GJ!O40/GJ!B40/37.8/28.174</f>
        <v>95.904340002650741</v>
      </c>
      <c r="F40" s="25">
        <f t="shared" si="0"/>
        <v>1303.7198688233616</v>
      </c>
      <c r="G40" s="25">
        <f t="shared" si="1"/>
        <v>846.69875652524956</v>
      </c>
      <c r="H40" s="24">
        <f t="shared" si="2"/>
        <v>457.02111229811203</v>
      </c>
      <c r="I40" s="14">
        <f t="shared" si="3"/>
        <v>307.35793550170547</v>
      </c>
      <c r="J40" s="32"/>
      <c r="K40" s="14">
        <v>49.783073956585568</v>
      </c>
      <c r="L40" s="14">
        <v>524.73872134872784</v>
      </c>
      <c r="M40" s="14">
        <v>524.73872134872784</v>
      </c>
    </row>
    <row r="41" spans="1:13" x14ac:dyDescent="0.2">
      <c r="A41" s="13">
        <v>36892</v>
      </c>
      <c r="B41" s="24">
        <f>GJ!I41/GJ!B41/28.174/37.8</f>
        <v>852.2556527122623</v>
      </c>
      <c r="C41" s="24">
        <f>GJ!E41/GJ!B41/28.174/37.8</f>
        <v>704.09500694686994</v>
      </c>
      <c r="D41" s="25">
        <f>GJ!S41/GJ!B41/37.8/28.174</f>
        <v>529.29029539242117</v>
      </c>
      <c r="E41" s="25">
        <f>GJ!O41/GJ!B41/37.8/28.174</f>
        <v>85.939989168085532</v>
      </c>
      <c r="F41" s="25">
        <f t="shared" ref="F41:G43" si="4">B41+D41</f>
        <v>1381.5459481046835</v>
      </c>
      <c r="G41" s="25">
        <f t="shared" si="4"/>
        <v>790.03499611495545</v>
      </c>
      <c r="H41" s="24">
        <f t="shared" si="2"/>
        <v>591.51095198972803</v>
      </c>
      <c r="I41" s="14">
        <f t="shared" si="3"/>
        <v>414.59897133281652</v>
      </c>
    </row>
    <row r="42" spans="1:13" x14ac:dyDescent="0.2">
      <c r="A42" s="13">
        <v>36923</v>
      </c>
      <c r="B42" s="24">
        <f>GJ!I42/GJ!B42/28.174/37.8</f>
        <v>810.2943089163922</v>
      </c>
      <c r="C42" s="24">
        <f>GJ!E42/GJ!B42/28.174/37.8</f>
        <v>769.558426763905</v>
      </c>
      <c r="D42" s="25">
        <f>GJ!S42/GJ!B42/37.8/28.174</f>
        <v>526.99830435001661</v>
      </c>
      <c r="E42" s="25">
        <f>GJ!O42/GJ!B42/37.8/28.174</f>
        <v>86.283872690285918</v>
      </c>
      <c r="F42" s="25">
        <f t="shared" si="4"/>
        <v>1337.2926132664088</v>
      </c>
      <c r="G42" s="25">
        <f t="shared" si="4"/>
        <v>855.84229945419088</v>
      </c>
      <c r="H42" s="24">
        <f t="shared" si="2"/>
        <v>481.45031381221793</v>
      </c>
      <c r="I42" s="14">
        <f t="shared" si="3"/>
        <v>294.42647944456371</v>
      </c>
    </row>
    <row r="43" spans="1:13" x14ac:dyDescent="0.2">
      <c r="A43" s="13">
        <v>36951</v>
      </c>
      <c r="B43" s="24">
        <f>GJ!I43/GJ!B43/28.174/37.8</f>
        <v>821.11341399245839</v>
      </c>
      <c r="C43" s="24">
        <f>GJ!E43/GJ!B43/28.174/37.8</f>
        <v>725.79170042628698</v>
      </c>
      <c r="D43" s="25">
        <f>GJ!S43/GJ!B43/37.8/28.174</f>
        <v>518.83085596392539</v>
      </c>
      <c r="E43" s="25">
        <f>GJ!O43/GJ!B43/37.8/28.174</f>
        <v>72.044159346110135</v>
      </c>
      <c r="F43" s="25">
        <f t="shared" si="4"/>
        <v>1339.9442699563838</v>
      </c>
      <c r="G43" s="25">
        <f t="shared" si="4"/>
        <v>797.83585977239716</v>
      </c>
      <c r="H43" s="24">
        <f>F43-G43</f>
        <v>542.10841018398662</v>
      </c>
      <c r="I43" s="14">
        <f t="shared" si="3"/>
        <v>299.65987580191495</v>
      </c>
    </row>
    <row r="44" spans="1:13" x14ac:dyDescent="0.2">
      <c r="B44" s="26"/>
      <c r="C44" s="26"/>
      <c r="D44" s="26"/>
      <c r="E44" s="26"/>
      <c r="F44" s="26"/>
      <c r="G44" s="26"/>
      <c r="H44" s="26"/>
    </row>
    <row r="45" spans="1:13" x14ac:dyDescent="0.2">
      <c r="B45" s="26"/>
      <c r="C45" s="26"/>
      <c r="D45" s="26"/>
      <c r="E45" s="26"/>
      <c r="F45" s="26"/>
      <c r="G45" s="26"/>
      <c r="H45" s="26"/>
    </row>
    <row r="46" spans="1:13" x14ac:dyDescent="0.2">
      <c r="B46" s="26"/>
      <c r="C46" s="26"/>
      <c r="D46" s="26"/>
      <c r="E46" s="26"/>
      <c r="F46" s="26"/>
      <c r="G46" s="26"/>
      <c r="H46" s="26"/>
    </row>
    <row r="47" spans="1:13" x14ac:dyDescent="0.2">
      <c r="B47" s="26"/>
      <c r="C47" s="26"/>
      <c r="D47" s="26"/>
      <c r="E47" s="26"/>
      <c r="F47" s="26"/>
      <c r="G47" s="26"/>
      <c r="H47" s="26"/>
    </row>
    <row r="48" spans="1:13" x14ac:dyDescent="0.2">
      <c r="B48" s="26"/>
      <c r="C48" s="26"/>
      <c r="D48" s="26"/>
      <c r="E48" s="26"/>
      <c r="F48" s="26"/>
      <c r="G48" s="26"/>
      <c r="H48" s="26"/>
    </row>
    <row r="49" spans="2:8" x14ac:dyDescent="0.2">
      <c r="B49" s="26"/>
      <c r="C49" s="26"/>
      <c r="D49" s="26"/>
      <c r="E49" s="26"/>
      <c r="F49" s="26"/>
      <c r="G49" s="26"/>
      <c r="H49" s="26"/>
    </row>
    <row r="50" spans="2:8" x14ac:dyDescent="0.2">
      <c r="B50" s="26"/>
      <c r="C50" s="26"/>
      <c r="D50" s="26"/>
      <c r="E50" s="26"/>
      <c r="F50" s="26"/>
      <c r="G50" s="26"/>
      <c r="H50" s="26"/>
    </row>
    <row r="51" spans="2:8" x14ac:dyDescent="0.2">
      <c r="B51" s="26"/>
      <c r="C51" s="26"/>
      <c r="D51" s="26"/>
      <c r="E51" s="26"/>
      <c r="F51" s="26"/>
      <c r="G51" s="26"/>
      <c r="H51" s="26"/>
    </row>
    <row r="52" spans="2:8" x14ac:dyDescent="0.2">
      <c r="B52" s="26"/>
      <c r="C52" s="26"/>
      <c r="D52" s="26"/>
      <c r="E52" s="26"/>
      <c r="F52" s="26"/>
      <c r="G52" s="26"/>
      <c r="H52" s="26"/>
    </row>
    <row r="53" spans="2:8" x14ac:dyDescent="0.2">
      <c r="B53" s="26"/>
      <c r="C53" s="26"/>
      <c r="D53" s="26"/>
      <c r="E53" s="26"/>
      <c r="F53" s="26"/>
      <c r="G53" s="26"/>
      <c r="H53" s="26"/>
    </row>
    <row r="54" spans="2:8" x14ac:dyDescent="0.2">
      <c r="B54" s="26"/>
      <c r="C54" s="26"/>
      <c r="D54" s="26"/>
      <c r="E54" s="26"/>
      <c r="F54" s="26"/>
      <c r="G54" s="26"/>
      <c r="H54" s="26"/>
    </row>
    <row r="55" spans="2:8" x14ac:dyDescent="0.2">
      <c r="B55" s="26"/>
      <c r="C55" s="26"/>
      <c r="D55" s="26"/>
      <c r="E55" s="26"/>
      <c r="F55" s="26"/>
      <c r="G55" s="26"/>
      <c r="H55" s="26"/>
    </row>
    <row r="56" spans="2:8" x14ac:dyDescent="0.2">
      <c r="B56" s="26"/>
      <c r="C56" s="26"/>
      <c r="D56" s="26"/>
      <c r="E56" s="26"/>
      <c r="F56" s="26"/>
      <c r="G56" s="26"/>
      <c r="H56" s="26"/>
    </row>
    <row r="57" spans="2:8" x14ac:dyDescent="0.2">
      <c r="B57" s="26"/>
      <c r="C57" s="26"/>
      <c r="D57" s="26"/>
      <c r="E57" s="26"/>
      <c r="F57" s="26"/>
      <c r="G57" s="26"/>
      <c r="H57" s="26"/>
    </row>
    <row r="58" spans="2:8" x14ac:dyDescent="0.2">
      <c r="B58" s="26"/>
      <c r="C58" s="26"/>
      <c r="D58" s="26"/>
      <c r="E58" s="26"/>
      <c r="F58" s="26"/>
      <c r="G58" s="26"/>
      <c r="H58" s="26"/>
    </row>
    <row r="59" spans="2:8" x14ac:dyDescent="0.2">
      <c r="B59" s="26"/>
      <c r="C59" s="26"/>
      <c r="D59" s="26"/>
      <c r="E59" s="26"/>
      <c r="F59" s="26"/>
      <c r="G59" s="26"/>
      <c r="H59" s="26"/>
    </row>
    <row r="60" spans="2:8" x14ac:dyDescent="0.2">
      <c r="B60" s="26"/>
      <c r="C60" s="26"/>
      <c r="D60" s="26"/>
      <c r="E60" s="26"/>
      <c r="F60" s="26"/>
      <c r="G60" s="26"/>
      <c r="H60" s="26"/>
    </row>
    <row r="61" spans="2:8" x14ac:dyDescent="0.2">
      <c r="B61" s="26"/>
      <c r="C61" s="26"/>
      <c r="D61" s="26"/>
      <c r="E61" s="26"/>
      <c r="F61" s="26"/>
      <c r="G61" s="26"/>
      <c r="H61" s="26"/>
    </row>
    <row r="62" spans="2:8" x14ac:dyDescent="0.2">
      <c r="B62" s="26"/>
      <c r="C62" s="26"/>
      <c r="D62" s="26"/>
      <c r="E62" s="26"/>
      <c r="F62" s="26"/>
      <c r="G62" s="26"/>
      <c r="H62" s="26"/>
    </row>
    <row r="63" spans="2:8" x14ac:dyDescent="0.2">
      <c r="B63" s="26"/>
      <c r="C63" s="26"/>
      <c r="D63" s="26"/>
      <c r="E63" s="26"/>
      <c r="F63" s="26"/>
      <c r="G63" s="26"/>
      <c r="H63" s="26"/>
    </row>
    <row r="64" spans="2:8" x14ac:dyDescent="0.2">
      <c r="B64" s="26"/>
      <c r="C64" s="26"/>
      <c r="D64" s="26"/>
      <c r="E64" s="26"/>
      <c r="F64" s="26"/>
      <c r="G64" s="26"/>
      <c r="H64" s="26"/>
    </row>
    <row r="65" spans="2:8" x14ac:dyDescent="0.2">
      <c r="B65" s="26"/>
      <c r="C65" s="26"/>
      <c r="D65" s="26"/>
      <c r="E65" s="26"/>
      <c r="F65" s="26"/>
      <c r="G65" s="26"/>
      <c r="H65" s="26"/>
    </row>
    <row r="66" spans="2:8" x14ac:dyDescent="0.2">
      <c r="B66" s="26"/>
      <c r="C66" s="26"/>
      <c r="D66" s="26"/>
      <c r="E66" s="26"/>
      <c r="F66" s="26"/>
      <c r="G66" s="26"/>
      <c r="H66" s="26"/>
    </row>
    <row r="67" spans="2:8" x14ac:dyDescent="0.2">
      <c r="B67" s="26"/>
      <c r="C67" s="26"/>
      <c r="D67" s="26"/>
      <c r="E67" s="26"/>
      <c r="F67" s="26"/>
      <c r="G67" s="26"/>
      <c r="H67" s="26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B58"/>
  <sheetViews>
    <sheetView topLeftCell="A6" workbookViewId="0">
      <selection activeCell="F15" sqref="F15"/>
    </sheetView>
  </sheetViews>
  <sheetFormatPr defaultRowHeight="12.75" x14ac:dyDescent="0.2"/>
  <cols>
    <col min="1" max="1" width="21.42578125" customWidth="1"/>
    <col min="4" max="15" width="9.28515625" customWidth="1"/>
  </cols>
  <sheetData>
    <row r="1" spans="1:28" s="29" customFormat="1" x14ac:dyDescent="0.2">
      <c r="B1" s="30"/>
      <c r="C1" s="30"/>
      <c r="D1" s="31">
        <v>36161</v>
      </c>
      <c r="E1" s="31">
        <v>36192</v>
      </c>
      <c r="F1" s="31">
        <v>36220</v>
      </c>
      <c r="G1" s="31">
        <v>36251</v>
      </c>
      <c r="H1" s="31">
        <v>36281</v>
      </c>
      <c r="I1" s="31">
        <v>36312</v>
      </c>
      <c r="J1" s="31">
        <v>36342</v>
      </c>
      <c r="K1" s="31">
        <v>36373</v>
      </c>
      <c r="L1" s="31">
        <v>36404</v>
      </c>
      <c r="M1" s="31">
        <v>36434</v>
      </c>
      <c r="N1" s="31">
        <v>36465</v>
      </c>
      <c r="O1" s="31">
        <v>36495</v>
      </c>
      <c r="P1" s="31">
        <v>36526</v>
      </c>
      <c r="Q1" s="31">
        <v>36557</v>
      </c>
      <c r="R1" s="31">
        <v>36586</v>
      </c>
      <c r="S1" s="31">
        <v>36617</v>
      </c>
      <c r="T1" s="31">
        <v>36647</v>
      </c>
      <c r="U1" s="31">
        <v>36678</v>
      </c>
      <c r="V1" s="31">
        <v>36708</v>
      </c>
      <c r="W1" s="31">
        <v>36739</v>
      </c>
      <c r="X1" s="31">
        <v>36770</v>
      </c>
      <c r="Y1" s="31">
        <v>36800</v>
      </c>
      <c r="Z1" s="31">
        <v>36831</v>
      </c>
      <c r="AA1" s="31">
        <v>36861</v>
      </c>
    </row>
    <row r="2" spans="1:28" x14ac:dyDescent="0.2">
      <c r="A2" t="s">
        <v>66</v>
      </c>
      <c r="B2" s="16"/>
      <c r="C2" s="16"/>
      <c r="D2" s="14">
        <f>D21/D10/28.174/37.8</f>
        <v>0</v>
      </c>
      <c r="E2" s="14">
        <f t="shared" ref="E2:O2" si="0">E21/E10/28.174/37.8</f>
        <v>0</v>
      </c>
      <c r="F2" s="14">
        <f>F21/F10/28.174/37.8</f>
        <v>6.1104443090121947</v>
      </c>
      <c r="G2" s="14">
        <f t="shared" si="0"/>
        <v>24.632953018462118</v>
      </c>
      <c r="H2" s="14">
        <f t="shared" si="0"/>
        <v>29.760625013168539</v>
      </c>
      <c r="I2" s="14">
        <f t="shared" si="0"/>
        <v>39.471862245814592</v>
      </c>
      <c r="J2" s="14">
        <f t="shared" si="0"/>
        <v>41.012993729637081</v>
      </c>
      <c r="K2" s="14">
        <f t="shared" si="0"/>
        <v>55.010991421133937</v>
      </c>
      <c r="L2" s="14">
        <f t="shared" si="0"/>
        <v>58.263688649860306</v>
      </c>
      <c r="M2" s="14">
        <f t="shared" si="0"/>
        <v>46.449214911558364</v>
      </c>
      <c r="N2" s="14">
        <f t="shared" si="0"/>
        <v>31.072965693537856</v>
      </c>
      <c r="O2" s="14">
        <f t="shared" si="0"/>
        <v>22.378761693435258</v>
      </c>
      <c r="P2" s="14">
        <f t="shared" ref="P2:AA2" si="1">P21/P10/28.174/37.8</f>
        <v>2.374910755320971</v>
      </c>
      <c r="Q2" s="14">
        <f t="shared" si="1"/>
        <v>9.9767717870003434</v>
      </c>
      <c r="R2" s="14">
        <f t="shared" si="1"/>
        <v>38.895638086839313</v>
      </c>
      <c r="S2" s="14">
        <f t="shared" si="1"/>
        <v>41.014618278525901</v>
      </c>
      <c r="T2" s="14">
        <f t="shared" si="1"/>
        <v>43.647337571958083</v>
      </c>
      <c r="U2" s="14">
        <f t="shared" si="1"/>
        <v>51.998327601129247</v>
      </c>
      <c r="V2" s="14">
        <f t="shared" si="1"/>
        <v>106.64538473293744</v>
      </c>
      <c r="W2" s="14">
        <f t="shared" si="1"/>
        <v>97.166823489651449</v>
      </c>
      <c r="X2" s="14">
        <f t="shared" si="1"/>
        <v>86.157932144775828</v>
      </c>
      <c r="Y2" s="14">
        <f t="shared" si="1"/>
        <v>79.572959023699482</v>
      </c>
      <c r="Z2" s="14">
        <f t="shared" si="1"/>
        <v>50.314347887760732</v>
      </c>
      <c r="AA2" s="14">
        <f t="shared" si="1"/>
        <v>49.783073956585568</v>
      </c>
    </row>
    <row r="3" spans="1:28" x14ac:dyDescent="0.2">
      <c r="A3" t="s">
        <v>67</v>
      </c>
      <c r="B3" s="16"/>
      <c r="C3" s="16"/>
      <c r="D3" s="14">
        <f t="shared" ref="D3:O3" si="2">D58/D10/28.174/37.8</f>
        <v>1765.2289463522427</v>
      </c>
      <c r="E3" s="14">
        <f t="shared" si="2"/>
        <v>1293.4117610351525</v>
      </c>
      <c r="F3" s="14">
        <f t="shared" si="2"/>
        <v>1074.1447889000999</v>
      </c>
      <c r="G3" s="14">
        <f t="shared" si="2"/>
        <v>1040.089402852944</v>
      </c>
      <c r="H3" s="14">
        <f t="shared" si="2"/>
        <v>970.76074916545554</v>
      </c>
      <c r="I3" s="14">
        <f t="shared" si="2"/>
        <v>712.34720643158687</v>
      </c>
      <c r="J3" s="14">
        <f t="shared" si="2"/>
        <v>771.78747537142499</v>
      </c>
      <c r="K3" s="14">
        <f t="shared" si="2"/>
        <v>621.26788163376466</v>
      </c>
      <c r="L3" s="14">
        <f t="shared" si="2"/>
        <v>721.61494787556649</v>
      </c>
      <c r="M3" s="14">
        <f t="shared" si="2"/>
        <v>919.01837232123455</v>
      </c>
      <c r="N3" s="14">
        <f t="shared" si="2"/>
        <v>1148.9742691205033</v>
      </c>
      <c r="O3" s="14">
        <f t="shared" si="2"/>
        <v>1168.6625476507249</v>
      </c>
      <c r="P3" s="14">
        <f t="shared" ref="P3:AA3" si="3">P58/P10/28.174/37.8</f>
        <v>675.04180280315688</v>
      </c>
      <c r="Q3" s="14">
        <f t="shared" si="3"/>
        <v>530.25247216883918</v>
      </c>
      <c r="R3" s="14">
        <f t="shared" si="3"/>
        <v>397.12184418353684</v>
      </c>
      <c r="S3" s="14">
        <f t="shared" si="3"/>
        <v>390.13242098829289</v>
      </c>
      <c r="T3" s="14">
        <f t="shared" si="3"/>
        <v>228.88619647928741</v>
      </c>
      <c r="U3" s="14">
        <f t="shared" si="3"/>
        <v>203.13880898107493</v>
      </c>
      <c r="V3" s="14">
        <f t="shared" si="3"/>
        <v>240.03600355739255</v>
      </c>
      <c r="W3" s="14">
        <f t="shared" si="3"/>
        <v>289.88195936904083</v>
      </c>
      <c r="X3" s="14">
        <f t="shared" si="3"/>
        <v>270.71890991343918</v>
      </c>
      <c r="Y3" s="14">
        <f t="shared" si="3"/>
        <v>360.52048510915876</v>
      </c>
      <c r="Z3" s="14">
        <f t="shared" si="3"/>
        <v>525.58023464414703</v>
      </c>
      <c r="AA3" s="14">
        <f t="shared" si="3"/>
        <v>524.73872134872784</v>
      </c>
    </row>
    <row r="4" spans="1:28" x14ac:dyDescent="0.2">
      <c r="A4" t="s">
        <v>70</v>
      </c>
      <c r="B4" s="16"/>
      <c r="C4" s="16"/>
      <c r="D4" s="14">
        <f t="shared" ref="D4:O4" si="4">(D58-D28)/D10/28.174/37.8</f>
        <v>723.7073304964772</v>
      </c>
      <c r="E4" s="14">
        <f t="shared" si="4"/>
        <v>507.19982549861163</v>
      </c>
      <c r="F4" s="14">
        <f t="shared" si="4"/>
        <v>407.31679210990956</v>
      </c>
      <c r="G4" s="14">
        <f t="shared" si="4"/>
        <v>427.99376362235739</v>
      </c>
      <c r="H4" s="14">
        <f t="shared" si="4"/>
        <v>426.46168175425305</v>
      </c>
      <c r="I4" s="14">
        <f t="shared" si="4"/>
        <v>271.70240514695217</v>
      </c>
      <c r="J4" s="14">
        <f t="shared" si="4"/>
        <v>312.54323506159449</v>
      </c>
      <c r="K4" s="14">
        <f t="shared" si="4"/>
        <v>221.04507753023773</v>
      </c>
      <c r="L4" s="14">
        <f t="shared" si="4"/>
        <v>295.98229896377131</v>
      </c>
      <c r="M4" s="14">
        <f t="shared" si="4"/>
        <v>390.76774783111216</v>
      </c>
      <c r="N4" s="14">
        <f t="shared" si="4"/>
        <v>430.9296011219771</v>
      </c>
      <c r="O4" s="14">
        <f t="shared" si="4"/>
        <v>462.72358179698972</v>
      </c>
      <c r="P4" s="14">
        <f t="shared" ref="P4:AA4" si="5">(P58-P28)/P10/28.174/37.8</f>
        <v>675.04180280315688</v>
      </c>
      <c r="Q4" s="14">
        <f t="shared" si="5"/>
        <v>530.25247216883918</v>
      </c>
      <c r="R4" s="14">
        <f t="shared" si="5"/>
        <v>397.12184418353684</v>
      </c>
      <c r="S4" s="14">
        <f t="shared" si="5"/>
        <v>390.13242098829289</v>
      </c>
      <c r="T4" s="14">
        <f t="shared" si="5"/>
        <v>228.88619647928741</v>
      </c>
      <c r="U4" s="14">
        <f t="shared" si="5"/>
        <v>203.13880898107493</v>
      </c>
      <c r="V4" s="14">
        <f t="shared" si="5"/>
        <v>240.03600355739255</v>
      </c>
      <c r="W4" s="14">
        <f t="shared" si="5"/>
        <v>289.88195936904083</v>
      </c>
      <c r="X4" s="14">
        <f t="shared" si="5"/>
        <v>270.71890991343918</v>
      </c>
      <c r="Y4" s="14">
        <f t="shared" si="5"/>
        <v>360.52048510915876</v>
      </c>
      <c r="Z4" s="14">
        <f t="shared" si="5"/>
        <v>525.58023464414703</v>
      </c>
      <c r="AA4" s="14">
        <f t="shared" si="5"/>
        <v>524.73872134872784</v>
      </c>
    </row>
    <row r="5" spans="1:28" x14ac:dyDescent="0.2">
      <c r="A5" t="s">
        <v>73</v>
      </c>
      <c r="B5" s="16"/>
      <c r="C5" s="16"/>
      <c r="D5" s="14">
        <f>D4-D2</f>
        <v>723.7073304964772</v>
      </c>
      <c r="E5" s="14">
        <f t="shared" ref="E5:AA5" si="6">E4-E2</f>
        <v>507.19982549861163</v>
      </c>
      <c r="F5" s="14">
        <f t="shared" si="6"/>
        <v>401.20634780089733</v>
      </c>
      <c r="G5" s="14">
        <f t="shared" si="6"/>
        <v>403.36081060389529</v>
      </c>
      <c r="H5" s="14">
        <f t="shared" si="6"/>
        <v>396.70105674108453</v>
      </c>
      <c r="I5" s="14">
        <f t="shared" si="6"/>
        <v>232.2305429011376</v>
      </c>
      <c r="J5" s="14">
        <f t="shared" si="6"/>
        <v>271.53024133195743</v>
      </c>
      <c r="K5" s="14">
        <f t="shared" si="6"/>
        <v>166.03408610910378</v>
      </c>
      <c r="L5" s="14">
        <f t="shared" si="6"/>
        <v>237.718610313911</v>
      </c>
      <c r="M5" s="14">
        <f t="shared" si="6"/>
        <v>344.31853291955377</v>
      </c>
      <c r="N5" s="14">
        <f t="shared" si="6"/>
        <v>399.85663542843923</v>
      </c>
      <c r="O5" s="14">
        <f t="shared" si="6"/>
        <v>440.34482010355447</v>
      </c>
      <c r="P5" s="14">
        <f t="shared" si="6"/>
        <v>672.66689204783586</v>
      </c>
      <c r="Q5" s="14">
        <f t="shared" si="6"/>
        <v>520.27570038183887</v>
      </c>
      <c r="R5" s="14">
        <f t="shared" si="6"/>
        <v>358.22620609669752</v>
      </c>
      <c r="S5" s="14">
        <f t="shared" si="6"/>
        <v>349.11780270976698</v>
      </c>
      <c r="T5" s="14">
        <f t="shared" si="6"/>
        <v>185.23885890732933</v>
      </c>
      <c r="U5" s="14">
        <f t="shared" si="6"/>
        <v>151.1404813799457</v>
      </c>
      <c r="V5" s="14">
        <f t="shared" si="6"/>
        <v>133.39061882445509</v>
      </c>
      <c r="W5" s="14">
        <f t="shared" si="6"/>
        <v>192.71513587938938</v>
      </c>
      <c r="X5" s="14">
        <f t="shared" si="6"/>
        <v>184.56097776866335</v>
      </c>
      <c r="Y5" s="14">
        <f t="shared" si="6"/>
        <v>280.94752608545929</v>
      </c>
      <c r="Z5" s="14">
        <f t="shared" si="6"/>
        <v>475.26588675638629</v>
      </c>
      <c r="AA5" s="14">
        <f t="shared" si="6"/>
        <v>474.95564739214228</v>
      </c>
    </row>
    <row r="6" spans="1:28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28" s="29" customFormat="1" x14ac:dyDescent="0.2">
      <c r="A7" s="29" t="s">
        <v>20</v>
      </c>
    </row>
    <row r="8" spans="1:28" s="29" customFormat="1" x14ac:dyDescent="0.2">
      <c r="A8" s="29" t="s">
        <v>21</v>
      </c>
    </row>
    <row r="9" spans="1:28" s="29" customFormat="1" x14ac:dyDescent="0.2">
      <c r="A9" s="30" t="s">
        <v>22</v>
      </c>
      <c r="B9" s="30" t="s">
        <v>23</v>
      </c>
      <c r="C9" s="30" t="s">
        <v>64</v>
      </c>
      <c r="D9" s="31">
        <v>36161</v>
      </c>
      <c r="E9" s="31">
        <v>36192</v>
      </c>
      <c r="F9" s="31">
        <v>36220</v>
      </c>
      <c r="G9" s="31">
        <v>36251</v>
      </c>
      <c r="H9" s="31">
        <v>36281</v>
      </c>
      <c r="I9" s="31">
        <v>36312</v>
      </c>
      <c r="J9" s="31">
        <v>36342</v>
      </c>
      <c r="K9" s="31">
        <v>36373</v>
      </c>
      <c r="L9" s="31">
        <v>36404</v>
      </c>
      <c r="M9" s="31">
        <v>36434</v>
      </c>
      <c r="N9" s="31">
        <v>36465</v>
      </c>
      <c r="O9" s="31">
        <v>36495</v>
      </c>
      <c r="P9" s="31">
        <v>36526</v>
      </c>
      <c r="Q9" s="31">
        <v>36557</v>
      </c>
      <c r="R9" s="31">
        <v>36586</v>
      </c>
      <c r="S9" s="31">
        <v>36617</v>
      </c>
      <c r="T9" s="31">
        <v>36647</v>
      </c>
      <c r="U9" s="31">
        <v>36678</v>
      </c>
      <c r="V9" s="31">
        <v>36708</v>
      </c>
      <c r="W9" s="31">
        <v>36739</v>
      </c>
      <c r="X9" s="31">
        <v>36770</v>
      </c>
      <c r="Y9" s="31">
        <v>36800</v>
      </c>
      <c r="Z9" s="31">
        <v>36831</v>
      </c>
      <c r="AA9" s="31">
        <v>36861</v>
      </c>
      <c r="AB9" s="31">
        <v>36892</v>
      </c>
    </row>
    <row r="10" spans="1:28" x14ac:dyDescent="0.2">
      <c r="A10" s="16" t="s">
        <v>63</v>
      </c>
      <c r="B10" s="16"/>
      <c r="C10" s="16"/>
      <c r="D10" s="14">
        <f>E9-D9</f>
        <v>31</v>
      </c>
      <c r="E10" s="14">
        <f t="shared" ref="E10:N10" si="7">F9-E9</f>
        <v>28</v>
      </c>
      <c r="F10" s="14">
        <f t="shared" si="7"/>
        <v>31</v>
      </c>
      <c r="G10" s="14">
        <f t="shared" si="7"/>
        <v>30</v>
      </c>
      <c r="H10" s="14">
        <f t="shared" si="7"/>
        <v>31</v>
      </c>
      <c r="I10" s="14">
        <f t="shared" si="7"/>
        <v>30</v>
      </c>
      <c r="J10" s="14">
        <f t="shared" si="7"/>
        <v>31</v>
      </c>
      <c r="K10" s="14">
        <f t="shared" si="7"/>
        <v>31</v>
      </c>
      <c r="L10" s="14">
        <f t="shared" si="7"/>
        <v>30</v>
      </c>
      <c r="M10" s="14">
        <f t="shared" si="7"/>
        <v>31</v>
      </c>
      <c r="N10" s="14">
        <f t="shared" si="7"/>
        <v>30</v>
      </c>
      <c r="O10" s="14">
        <f t="shared" ref="O10:AA10" si="8">P9-O9</f>
        <v>31</v>
      </c>
      <c r="P10" s="14">
        <f t="shared" si="8"/>
        <v>31</v>
      </c>
      <c r="Q10" s="14">
        <f t="shared" si="8"/>
        <v>29</v>
      </c>
      <c r="R10" s="14">
        <f t="shared" si="8"/>
        <v>31</v>
      </c>
      <c r="S10" s="14">
        <f t="shared" si="8"/>
        <v>30</v>
      </c>
      <c r="T10" s="14">
        <f t="shared" si="8"/>
        <v>31</v>
      </c>
      <c r="U10" s="14">
        <f t="shared" si="8"/>
        <v>30</v>
      </c>
      <c r="V10" s="14">
        <f t="shared" si="8"/>
        <v>31</v>
      </c>
      <c r="W10" s="14">
        <f t="shared" si="8"/>
        <v>31</v>
      </c>
      <c r="X10" s="14">
        <f t="shared" si="8"/>
        <v>30</v>
      </c>
      <c r="Y10" s="14">
        <f t="shared" si="8"/>
        <v>31</v>
      </c>
      <c r="Z10" s="14">
        <f t="shared" si="8"/>
        <v>30</v>
      </c>
      <c r="AA10" s="14">
        <f t="shared" si="8"/>
        <v>31</v>
      </c>
    </row>
    <row r="11" spans="1:28" x14ac:dyDescent="0.2">
      <c r="A11" s="16" t="s">
        <v>25</v>
      </c>
      <c r="B11" s="16">
        <v>3489</v>
      </c>
      <c r="C11" s="16">
        <v>11601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x14ac:dyDescent="0.2">
      <c r="A12" s="16" t="s">
        <v>26</v>
      </c>
      <c r="B12" s="16">
        <v>3893</v>
      </c>
      <c r="C12" s="16">
        <v>1401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x14ac:dyDescent="0.2">
      <c r="A13" s="16" t="s">
        <v>27</v>
      </c>
      <c r="B13" s="16">
        <v>3888</v>
      </c>
      <c r="C13" s="16">
        <v>250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8" x14ac:dyDescent="0.2">
      <c r="A14" s="16" t="s">
        <v>28</v>
      </c>
      <c r="B14" s="16">
        <v>3894</v>
      </c>
      <c r="C14" s="16">
        <v>1191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>
        <v>0</v>
      </c>
      <c r="Q14">
        <v>0</v>
      </c>
      <c r="R14">
        <v>0</v>
      </c>
      <c r="S14">
        <v>0</v>
      </c>
      <c r="T14">
        <v>138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8" x14ac:dyDescent="0.2">
      <c r="A15" s="16" t="s">
        <v>29</v>
      </c>
      <c r="B15" s="16">
        <v>3863</v>
      </c>
      <c r="C15" s="16">
        <v>15104</v>
      </c>
      <c r="D15" s="16">
        <v>0</v>
      </c>
      <c r="E15" s="16">
        <v>0</v>
      </c>
      <c r="F15" s="16">
        <v>198294</v>
      </c>
      <c r="G15" s="16">
        <v>694899</v>
      </c>
      <c r="H15" s="16">
        <v>919800</v>
      </c>
      <c r="I15" s="16">
        <v>1165076</v>
      </c>
      <c r="J15" s="16">
        <v>1298462</v>
      </c>
      <c r="K15" s="16">
        <v>1681990</v>
      </c>
      <c r="L15" s="16">
        <v>1665420</v>
      </c>
      <c r="M15" s="16">
        <v>1376329</v>
      </c>
      <c r="N15" s="16">
        <v>960242</v>
      </c>
      <c r="O15" s="16">
        <v>640803</v>
      </c>
      <c r="P15">
        <v>78406</v>
      </c>
      <c r="Q15">
        <v>308126</v>
      </c>
      <c r="R15">
        <v>1272779</v>
      </c>
      <c r="S15">
        <v>1298494</v>
      </c>
      <c r="T15">
        <v>1360037</v>
      </c>
      <c r="U15">
        <v>1593068</v>
      </c>
      <c r="V15">
        <v>2991743</v>
      </c>
      <c r="W15">
        <v>3136442</v>
      </c>
      <c r="X15">
        <v>2732673</v>
      </c>
      <c r="Y15">
        <v>2626004</v>
      </c>
      <c r="Z15">
        <v>1553173</v>
      </c>
      <c r="AA15">
        <v>1643553</v>
      </c>
    </row>
    <row r="16" spans="1:28" x14ac:dyDescent="0.2">
      <c r="A16" s="16" t="s">
        <v>30</v>
      </c>
      <c r="B16" s="16">
        <v>3804</v>
      </c>
      <c r="C16" s="16">
        <v>1086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68842</v>
      </c>
      <c r="J16" s="16">
        <v>0</v>
      </c>
      <c r="K16" s="16">
        <v>5833</v>
      </c>
      <c r="L16" s="16">
        <v>0</v>
      </c>
      <c r="M16" s="16">
        <v>0</v>
      </c>
      <c r="N16" s="16">
        <v>17333</v>
      </c>
      <c r="O16" s="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54336</v>
      </c>
      <c r="AA16">
        <v>0</v>
      </c>
    </row>
    <row r="17" spans="1:27" x14ac:dyDescent="0.2">
      <c r="A17" s="16" t="s">
        <v>31</v>
      </c>
      <c r="B17" s="16">
        <v>3879</v>
      </c>
      <c r="C17" s="16">
        <v>16103</v>
      </c>
      <c r="D17" s="16">
        <v>0</v>
      </c>
      <c r="E17" s="16">
        <v>0</v>
      </c>
      <c r="F17" s="16">
        <v>3438</v>
      </c>
      <c r="G17" s="16">
        <v>92107</v>
      </c>
      <c r="H17" s="16">
        <v>62726</v>
      </c>
      <c r="I17" s="16">
        <v>27181</v>
      </c>
      <c r="J17" s="16">
        <v>43401</v>
      </c>
      <c r="K17" s="16">
        <v>53213</v>
      </c>
      <c r="L17" s="16">
        <v>132428</v>
      </c>
      <c r="M17" s="16">
        <v>138963</v>
      </c>
      <c r="N17" s="16">
        <v>13991</v>
      </c>
      <c r="O17" s="16">
        <v>0</v>
      </c>
      <c r="P17">
        <v>0</v>
      </c>
      <c r="Q17">
        <v>0</v>
      </c>
      <c r="R17">
        <v>11333</v>
      </c>
      <c r="S17">
        <v>7948</v>
      </c>
      <c r="T17">
        <v>51137</v>
      </c>
      <c r="U17">
        <v>1800</v>
      </c>
      <c r="V17">
        <v>444585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 s="16" t="s">
        <v>32</v>
      </c>
      <c r="B18" s="16">
        <v>3912</v>
      </c>
      <c r="C18" s="16">
        <v>1618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 s="16" t="s">
        <v>33</v>
      </c>
      <c r="B19" s="16">
        <v>1750</v>
      </c>
      <c r="C19" s="16">
        <v>1750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12152</v>
      </c>
      <c r="K19" s="16">
        <v>75113</v>
      </c>
      <c r="L19" s="16">
        <v>63637</v>
      </c>
      <c r="M19" s="16">
        <v>18196</v>
      </c>
      <c r="N19" s="16">
        <v>1194</v>
      </c>
      <c r="O19" s="16">
        <v>2370</v>
      </c>
      <c r="P19">
        <v>0</v>
      </c>
      <c r="Q19">
        <v>0</v>
      </c>
      <c r="R19">
        <v>0</v>
      </c>
      <c r="S19">
        <v>3947</v>
      </c>
      <c r="T19">
        <v>16316</v>
      </c>
      <c r="U19">
        <v>66443</v>
      </c>
      <c r="V19">
        <v>84494</v>
      </c>
      <c r="W19">
        <v>71452</v>
      </c>
      <c r="X19">
        <v>20014</v>
      </c>
      <c r="Y19">
        <v>1041</v>
      </c>
      <c r="Z19">
        <v>0</v>
      </c>
      <c r="AA19">
        <v>0</v>
      </c>
    </row>
    <row r="20" spans="1:27" x14ac:dyDescent="0.2">
      <c r="A20" s="16" t="s">
        <v>34</v>
      </c>
      <c r="B20" s="16">
        <v>3890</v>
      </c>
      <c r="C20" s="16">
        <v>1589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95646</v>
      </c>
      <c r="P20">
        <v>0</v>
      </c>
      <c r="Q20">
        <v>0</v>
      </c>
      <c r="R20">
        <v>0</v>
      </c>
      <c r="S20">
        <v>0</v>
      </c>
      <c r="T20">
        <v>13358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 s="16" t="s">
        <v>24</v>
      </c>
      <c r="B21" s="16"/>
      <c r="C21" s="16"/>
      <c r="D21" s="16">
        <f>SUM(D11:D20)</f>
        <v>0</v>
      </c>
      <c r="E21" s="16">
        <f t="shared" ref="E21:O21" si="9">SUM(E11:E20)</f>
        <v>0</v>
      </c>
      <c r="F21" s="16">
        <f t="shared" si="9"/>
        <v>201732</v>
      </c>
      <c r="G21" s="16">
        <f t="shared" si="9"/>
        <v>787006</v>
      </c>
      <c r="H21" s="16">
        <f t="shared" si="9"/>
        <v>982526</v>
      </c>
      <c r="I21" s="16">
        <f t="shared" si="9"/>
        <v>1261099</v>
      </c>
      <c r="J21" s="16">
        <f t="shared" si="9"/>
        <v>1354015</v>
      </c>
      <c r="K21" s="16">
        <f t="shared" si="9"/>
        <v>1816149</v>
      </c>
      <c r="L21" s="16">
        <f t="shared" si="9"/>
        <v>1861485</v>
      </c>
      <c r="M21" s="16">
        <f t="shared" si="9"/>
        <v>1533488</v>
      </c>
      <c r="N21" s="16">
        <f t="shared" si="9"/>
        <v>992760</v>
      </c>
      <c r="O21" s="16">
        <f t="shared" si="9"/>
        <v>738819</v>
      </c>
      <c r="P21" s="16">
        <f t="shared" ref="P21:AA21" si="10">SUM(P11:P20)</f>
        <v>78406</v>
      </c>
      <c r="Q21" s="16">
        <f t="shared" si="10"/>
        <v>308126</v>
      </c>
      <c r="R21" s="16">
        <f t="shared" si="10"/>
        <v>1284112</v>
      </c>
      <c r="S21" s="16">
        <f t="shared" si="10"/>
        <v>1310389</v>
      </c>
      <c r="T21" s="16">
        <f t="shared" si="10"/>
        <v>1440986</v>
      </c>
      <c r="U21" s="16">
        <f t="shared" si="10"/>
        <v>1661311</v>
      </c>
      <c r="V21" s="16">
        <f t="shared" si="10"/>
        <v>3520822</v>
      </c>
      <c r="W21" s="16">
        <f t="shared" si="10"/>
        <v>3207894</v>
      </c>
      <c r="X21" s="16">
        <f t="shared" si="10"/>
        <v>2752687</v>
      </c>
      <c r="Y21" s="16">
        <f t="shared" si="10"/>
        <v>2627045</v>
      </c>
      <c r="Z21" s="16">
        <f t="shared" si="10"/>
        <v>1607509</v>
      </c>
      <c r="AA21" s="16">
        <f t="shared" si="10"/>
        <v>1643553</v>
      </c>
    </row>
    <row r="23" spans="1:27" s="29" customFormat="1" x14ac:dyDescent="0.2">
      <c r="A23" s="30" t="s">
        <v>35</v>
      </c>
      <c r="B23" s="30"/>
      <c r="C23" s="30"/>
      <c r="D23" s="31">
        <v>36161</v>
      </c>
      <c r="E23" s="31">
        <v>36192</v>
      </c>
      <c r="F23" s="31">
        <v>36220</v>
      </c>
      <c r="G23" s="31">
        <v>36251</v>
      </c>
      <c r="H23" s="31">
        <v>36281</v>
      </c>
      <c r="I23" s="31">
        <v>36312</v>
      </c>
      <c r="J23" s="31">
        <v>36342</v>
      </c>
      <c r="K23" s="31">
        <v>36373</v>
      </c>
      <c r="L23" s="31">
        <v>36404</v>
      </c>
      <c r="M23" s="31">
        <v>36434</v>
      </c>
      <c r="N23" s="31">
        <v>36465</v>
      </c>
      <c r="O23" s="31">
        <v>36495</v>
      </c>
      <c r="P23" s="31">
        <v>36526</v>
      </c>
      <c r="Q23" s="31">
        <v>36557</v>
      </c>
      <c r="R23" s="31">
        <v>36586</v>
      </c>
      <c r="S23" s="31">
        <v>36617</v>
      </c>
      <c r="T23" s="31">
        <v>36647</v>
      </c>
      <c r="U23" s="31">
        <v>36678</v>
      </c>
      <c r="V23" s="31">
        <v>36708</v>
      </c>
      <c r="W23" s="31">
        <v>36739</v>
      </c>
      <c r="X23" s="31">
        <v>36770</v>
      </c>
      <c r="Y23" s="31">
        <v>36800</v>
      </c>
      <c r="Z23" s="31">
        <v>36831</v>
      </c>
      <c r="AA23" s="31">
        <v>36861</v>
      </c>
    </row>
    <row r="24" spans="1:27" x14ac:dyDescent="0.2">
      <c r="A24" s="16" t="s">
        <v>25</v>
      </c>
      <c r="B24" s="16">
        <v>3489</v>
      </c>
      <c r="C24" s="16">
        <v>11601</v>
      </c>
      <c r="D24" s="16">
        <v>1792052</v>
      </c>
      <c r="E24" s="16">
        <v>51246</v>
      </c>
      <c r="F24" s="16">
        <v>435444</v>
      </c>
      <c r="G24" s="16">
        <v>94583</v>
      </c>
      <c r="H24" s="16">
        <v>0</v>
      </c>
      <c r="I24" s="16">
        <v>0</v>
      </c>
      <c r="J24" s="16">
        <v>0</v>
      </c>
      <c r="K24" s="16">
        <v>16250</v>
      </c>
      <c r="L24" s="16">
        <v>0</v>
      </c>
      <c r="M24" s="16">
        <v>0</v>
      </c>
      <c r="N24" s="16">
        <v>0</v>
      </c>
      <c r="O24" s="16">
        <v>0</v>
      </c>
      <c r="P24" s="16">
        <v>512470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264108</v>
      </c>
      <c r="AA24" s="16">
        <v>424724</v>
      </c>
    </row>
    <row r="25" spans="1:27" x14ac:dyDescent="0.2">
      <c r="A25" s="16" t="s">
        <v>36</v>
      </c>
      <c r="B25" s="16">
        <v>3887</v>
      </c>
      <c r="C25" s="16">
        <v>1403</v>
      </c>
      <c r="D25" s="16">
        <v>169689</v>
      </c>
      <c r="E25" s="16">
        <v>113318</v>
      </c>
      <c r="F25" s="16">
        <v>72502</v>
      </c>
      <c r="G25" s="16">
        <v>0</v>
      </c>
      <c r="H25" s="16">
        <v>0</v>
      </c>
      <c r="I25" s="16">
        <v>0</v>
      </c>
      <c r="J25" s="16">
        <v>513</v>
      </c>
      <c r="K25" s="16">
        <v>1240</v>
      </c>
      <c r="L25" s="16">
        <v>4609</v>
      </c>
      <c r="M25" s="16">
        <v>7872</v>
      </c>
      <c r="N25" s="16">
        <v>255214</v>
      </c>
      <c r="O25" s="16">
        <v>482957</v>
      </c>
      <c r="P25" s="16">
        <v>612942</v>
      </c>
      <c r="Q25" s="16">
        <v>405559</v>
      </c>
      <c r="R25" s="16">
        <v>272621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326596</v>
      </c>
      <c r="AA25" s="16">
        <v>608222</v>
      </c>
    </row>
    <row r="26" spans="1:27" x14ac:dyDescent="0.2">
      <c r="A26" s="16" t="s">
        <v>37</v>
      </c>
      <c r="B26" s="16">
        <v>3471</v>
      </c>
      <c r="C26" s="16">
        <v>1065</v>
      </c>
      <c r="D26" s="16">
        <v>247837</v>
      </c>
      <c r="E26" s="16">
        <v>201128</v>
      </c>
      <c r="F26" s="16">
        <v>205638</v>
      </c>
      <c r="G26" s="16">
        <v>159729</v>
      </c>
      <c r="H26" s="16">
        <v>142884</v>
      </c>
      <c r="I26" s="16">
        <v>113195</v>
      </c>
      <c r="J26" s="16">
        <v>118734</v>
      </c>
      <c r="K26" s="16">
        <v>108542</v>
      </c>
      <c r="L26" s="16">
        <v>108408</v>
      </c>
      <c r="M26" s="16">
        <v>161373</v>
      </c>
      <c r="N26" s="16">
        <v>187566</v>
      </c>
      <c r="O26" s="16">
        <v>206874</v>
      </c>
      <c r="P26" s="16">
        <v>252000</v>
      </c>
      <c r="Q26" s="16">
        <v>220557</v>
      </c>
      <c r="R26" s="16">
        <v>198697</v>
      </c>
      <c r="S26" s="16">
        <v>168619</v>
      </c>
      <c r="T26" s="16">
        <v>146143</v>
      </c>
      <c r="U26" s="16">
        <v>128281</v>
      </c>
      <c r="V26" s="16">
        <v>121865</v>
      </c>
      <c r="W26" s="16">
        <v>124129</v>
      </c>
      <c r="X26" s="16">
        <v>121038</v>
      </c>
      <c r="Y26" s="16">
        <v>177736</v>
      </c>
      <c r="Z26" s="16">
        <v>185052</v>
      </c>
      <c r="AA26" s="16">
        <v>232588</v>
      </c>
    </row>
    <row r="27" spans="1:27" x14ac:dyDescent="0.2">
      <c r="A27" s="16" t="s">
        <v>38</v>
      </c>
      <c r="B27" s="16">
        <v>2364</v>
      </c>
      <c r="C27" s="16">
        <v>232</v>
      </c>
      <c r="D27" s="16">
        <v>147424</v>
      </c>
      <c r="E27" s="16">
        <v>63746</v>
      </c>
      <c r="F27" s="16">
        <v>104216</v>
      </c>
      <c r="G27" s="16">
        <v>10548</v>
      </c>
      <c r="H27" s="16">
        <v>4590</v>
      </c>
      <c r="I27" s="16">
        <v>3274</v>
      </c>
      <c r="J27" s="16">
        <v>5340</v>
      </c>
      <c r="K27" s="16">
        <v>0</v>
      </c>
      <c r="L27" s="16">
        <v>4502</v>
      </c>
      <c r="M27" s="16">
        <v>6771</v>
      </c>
      <c r="N27" s="16">
        <v>55309</v>
      </c>
      <c r="O27" s="16">
        <v>52196</v>
      </c>
      <c r="P27" s="16">
        <v>131292</v>
      </c>
      <c r="Q27" s="16">
        <v>59705</v>
      </c>
      <c r="R27" s="16">
        <v>21168</v>
      </c>
      <c r="S27" s="16">
        <v>7150</v>
      </c>
      <c r="T27" s="16">
        <v>67</v>
      </c>
      <c r="U27" s="16">
        <v>9168</v>
      </c>
      <c r="V27" s="16">
        <v>26488</v>
      </c>
      <c r="W27" s="16">
        <v>35170</v>
      </c>
      <c r="X27" s="16">
        <v>31404</v>
      </c>
      <c r="Y27" s="16">
        <v>58667</v>
      </c>
      <c r="Z27" s="16">
        <v>111976</v>
      </c>
      <c r="AA27" s="16">
        <v>204983</v>
      </c>
    </row>
    <row r="28" spans="1:27" x14ac:dyDescent="0.2">
      <c r="A28" s="16" t="s">
        <v>39</v>
      </c>
      <c r="B28" s="16">
        <v>3866</v>
      </c>
      <c r="C28" s="16" t="s">
        <v>40</v>
      </c>
      <c r="D28" s="16">
        <v>34385100</v>
      </c>
      <c r="E28" s="16">
        <v>23444338</v>
      </c>
      <c r="F28" s="16">
        <v>22014855</v>
      </c>
      <c r="G28" s="16">
        <v>19556037</v>
      </c>
      <c r="H28" s="16">
        <v>17969649</v>
      </c>
      <c r="I28" s="16">
        <v>14078300</v>
      </c>
      <c r="J28" s="16">
        <v>15161624</v>
      </c>
      <c r="K28" s="16">
        <v>13213073</v>
      </c>
      <c r="L28" s="16">
        <v>13598672</v>
      </c>
      <c r="M28" s="16">
        <v>17439821</v>
      </c>
      <c r="N28" s="16">
        <v>22941036</v>
      </c>
      <c r="O28" s="16">
        <v>23306076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</row>
    <row r="29" spans="1:27" x14ac:dyDescent="0.2">
      <c r="A29" s="16" t="s">
        <v>26</v>
      </c>
      <c r="B29" s="16">
        <v>3893</v>
      </c>
      <c r="C29" s="16">
        <v>1401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17742</v>
      </c>
      <c r="S29" s="16">
        <v>0</v>
      </c>
      <c r="T29" s="16">
        <v>0</v>
      </c>
      <c r="U29" s="16">
        <v>15270</v>
      </c>
      <c r="V29" s="16">
        <v>0</v>
      </c>
      <c r="W29" s="16">
        <v>0</v>
      </c>
      <c r="X29" s="16">
        <v>0</v>
      </c>
      <c r="Y29" s="16">
        <v>0</v>
      </c>
      <c r="Z29" s="16">
        <v>90958</v>
      </c>
      <c r="AA29" s="16">
        <v>91903</v>
      </c>
    </row>
    <row r="30" spans="1:27" x14ac:dyDescent="0.2">
      <c r="A30" s="16" t="s">
        <v>41</v>
      </c>
      <c r="B30" s="16">
        <v>3409</v>
      </c>
      <c r="C30" s="16">
        <v>11509</v>
      </c>
      <c r="D30" s="16">
        <v>15952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</row>
    <row r="31" spans="1:27" x14ac:dyDescent="0.2">
      <c r="A31" s="16" t="s">
        <v>42</v>
      </c>
      <c r="B31" s="16">
        <v>3888</v>
      </c>
      <c r="C31" s="16">
        <v>250</v>
      </c>
      <c r="D31" s="16">
        <v>280482</v>
      </c>
      <c r="E31" s="16">
        <v>247277</v>
      </c>
      <c r="F31" s="16">
        <v>259235</v>
      </c>
      <c r="G31" s="16">
        <v>157350</v>
      </c>
      <c r="H31" s="16">
        <v>69465</v>
      </c>
      <c r="I31" s="16">
        <v>8000</v>
      </c>
      <c r="J31" s="16">
        <v>37986</v>
      </c>
      <c r="K31" s="16">
        <v>33917</v>
      </c>
      <c r="L31" s="16">
        <v>45258</v>
      </c>
      <c r="M31" s="16">
        <v>57570</v>
      </c>
      <c r="N31" s="16">
        <v>131808</v>
      </c>
      <c r="O31" s="16">
        <v>109773</v>
      </c>
      <c r="P31" s="16">
        <v>98611</v>
      </c>
      <c r="Q31" s="16">
        <v>102362</v>
      </c>
      <c r="R31" s="16">
        <v>82335</v>
      </c>
      <c r="S31" s="16">
        <v>42522</v>
      </c>
      <c r="T31" s="16">
        <v>29667</v>
      </c>
      <c r="U31" s="16">
        <v>40213</v>
      </c>
      <c r="V31" s="16">
        <v>16250</v>
      </c>
      <c r="W31" s="16">
        <v>25748</v>
      </c>
      <c r="X31" s="16">
        <v>17216</v>
      </c>
      <c r="Y31" s="16">
        <v>32430</v>
      </c>
      <c r="Z31" s="16">
        <v>88140</v>
      </c>
      <c r="AA31" s="16">
        <v>0</v>
      </c>
    </row>
    <row r="32" spans="1:27" x14ac:dyDescent="0.2">
      <c r="A32" s="16" t="s">
        <v>43</v>
      </c>
      <c r="B32" s="16">
        <v>3331</v>
      </c>
      <c r="C32" s="16">
        <v>41007</v>
      </c>
      <c r="D32" s="16">
        <v>115931</v>
      </c>
      <c r="E32" s="16">
        <v>104160</v>
      </c>
      <c r="F32" s="16">
        <v>67416</v>
      </c>
      <c r="G32" s="16">
        <v>225321</v>
      </c>
      <c r="H32" s="16">
        <v>198644</v>
      </c>
      <c r="I32" s="16">
        <v>94471</v>
      </c>
      <c r="J32" s="16">
        <v>179734</v>
      </c>
      <c r="K32" s="16">
        <v>155022</v>
      </c>
      <c r="L32" s="16">
        <v>158592</v>
      </c>
      <c r="M32" s="16">
        <v>203917</v>
      </c>
      <c r="N32" s="16">
        <v>428073</v>
      </c>
      <c r="O32" s="16">
        <v>641160</v>
      </c>
      <c r="P32" s="16">
        <v>626664</v>
      </c>
      <c r="Q32" s="16">
        <v>618567</v>
      </c>
      <c r="R32" s="16">
        <v>514651</v>
      </c>
      <c r="S32" s="16">
        <v>321431</v>
      </c>
      <c r="T32" s="16">
        <v>401038</v>
      </c>
      <c r="U32" s="16">
        <v>307500</v>
      </c>
      <c r="V32" s="16">
        <v>192848</v>
      </c>
      <c r="W32" s="16">
        <v>274351</v>
      </c>
      <c r="X32" s="16">
        <v>359792</v>
      </c>
      <c r="Y32" s="16">
        <v>519430</v>
      </c>
      <c r="Z32" s="16">
        <v>91555</v>
      </c>
      <c r="AA32" s="16">
        <v>61346</v>
      </c>
    </row>
    <row r="33" spans="1:27" x14ac:dyDescent="0.2">
      <c r="A33" s="16" t="s">
        <v>44</v>
      </c>
      <c r="B33" s="16">
        <v>3062</v>
      </c>
      <c r="C33" s="16">
        <v>16000</v>
      </c>
      <c r="D33" s="16">
        <v>1450039</v>
      </c>
      <c r="E33" s="16">
        <v>726015</v>
      </c>
      <c r="F33" s="16">
        <v>312050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8807</v>
      </c>
      <c r="M33" s="16">
        <v>30000</v>
      </c>
      <c r="N33" s="16">
        <v>72928</v>
      </c>
      <c r="O33" s="16">
        <v>101747</v>
      </c>
      <c r="P33" s="16">
        <v>693665</v>
      </c>
      <c r="Q33" s="16">
        <v>17746</v>
      </c>
      <c r="R33" s="16">
        <v>67124</v>
      </c>
      <c r="S33" s="16">
        <v>19343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4781</v>
      </c>
      <c r="Z33" s="16">
        <v>0</v>
      </c>
      <c r="AA33" s="16">
        <v>207444</v>
      </c>
    </row>
    <row r="34" spans="1:27" x14ac:dyDescent="0.2">
      <c r="A34" s="16" t="s">
        <v>45</v>
      </c>
      <c r="B34" s="16">
        <v>3112</v>
      </c>
      <c r="C34" s="16">
        <v>954</v>
      </c>
      <c r="D34" s="16">
        <v>131772</v>
      </c>
      <c r="E34" s="16">
        <v>97633</v>
      </c>
      <c r="F34" s="16">
        <v>13942</v>
      </c>
      <c r="G34" s="16">
        <v>21986</v>
      </c>
      <c r="H34" s="16">
        <v>16247</v>
      </c>
      <c r="I34" s="16">
        <v>90012</v>
      </c>
      <c r="J34" s="16">
        <v>98309</v>
      </c>
      <c r="K34" s="16">
        <v>67790</v>
      </c>
      <c r="L34" s="16">
        <v>67408</v>
      </c>
      <c r="M34" s="16">
        <v>59014</v>
      </c>
      <c r="N34" s="16">
        <v>77217</v>
      </c>
      <c r="O34" s="16">
        <v>131061</v>
      </c>
      <c r="P34" s="16">
        <v>145143</v>
      </c>
      <c r="Q34" s="16">
        <v>127954</v>
      </c>
      <c r="R34" s="16">
        <v>121603</v>
      </c>
      <c r="S34" s="16">
        <v>95257</v>
      </c>
      <c r="T34" s="16">
        <v>72390</v>
      </c>
      <c r="U34" s="16">
        <v>66858</v>
      </c>
      <c r="V34" s="16">
        <v>90921</v>
      </c>
      <c r="W34" s="16">
        <v>104046</v>
      </c>
      <c r="X34" s="16">
        <v>106161</v>
      </c>
      <c r="Y34" s="16">
        <v>80442</v>
      </c>
      <c r="Z34" s="16">
        <v>92431</v>
      </c>
      <c r="AA34" s="16">
        <v>131638</v>
      </c>
    </row>
    <row r="35" spans="1:27" x14ac:dyDescent="0.2">
      <c r="A35" s="16" t="s">
        <v>46</v>
      </c>
      <c r="B35" s="16">
        <v>3304</v>
      </c>
      <c r="C35" s="16">
        <v>200</v>
      </c>
      <c r="D35" s="16">
        <v>130800</v>
      </c>
      <c r="E35" s="16">
        <v>10228</v>
      </c>
      <c r="F35" s="16">
        <v>35250</v>
      </c>
      <c r="G35" s="16">
        <v>16262</v>
      </c>
      <c r="H35" s="16">
        <v>34410</v>
      </c>
      <c r="I35" s="16">
        <v>43020</v>
      </c>
      <c r="J35" s="16">
        <v>16668</v>
      </c>
      <c r="K35" s="16">
        <v>12840</v>
      </c>
      <c r="L35" s="16">
        <v>15047</v>
      </c>
      <c r="M35" s="16">
        <v>23813</v>
      </c>
      <c r="N35" s="16">
        <v>15484</v>
      </c>
      <c r="O35" s="16">
        <v>7826</v>
      </c>
      <c r="P35" s="16">
        <v>45762</v>
      </c>
      <c r="Q35" s="16">
        <v>25608</v>
      </c>
      <c r="R35" s="16">
        <v>14201</v>
      </c>
      <c r="S35" s="16">
        <v>31889</v>
      </c>
      <c r="T35" s="16">
        <v>13480</v>
      </c>
      <c r="U35" s="16">
        <v>13987</v>
      </c>
      <c r="V35" s="16">
        <v>16585</v>
      </c>
      <c r="W35" s="16">
        <v>3531</v>
      </c>
      <c r="X35" s="16">
        <v>25462</v>
      </c>
      <c r="Y35" s="16">
        <v>13315</v>
      </c>
      <c r="Z35" s="16">
        <v>9606</v>
      </c>
      <c r="AA35" s="16">
        <v>28994</v>
      </c>
    </row>
    <row r="36" spans="1:27" x14ac:dyDescent="0.2">
      <c r="A36" s="16" t="s">
        <v>28</v>
      </c>
      <c r="B36" s="16">
        <v>3894</v>
      </c>
      <c r="C36" s="16">
        <v>1194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58240</v>
      </c>
      <c r="Q36" s="16">
        <v>64960</v>
      </c>
      <c r="R36" s="16">
        <v>17867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82251</v>
      </c>
      <c r="Z36" s="16">
        <v>121604</v>
      </c>
      <c r="AA36" s="16">
        <v>107178</v>
      </c>
    </row>
    <row r="37" spans="1:27" x14ac:dyDescent="0.2">
      <c r="A37" s="16" t="s">
        <v>47</v>
      </c>
      <c r="B37" s="16">
        <v>3424</v>
      </c>
      <c r="C37" s="16">
        <v>305</v>
      </c>
      <c r="D37" s="16">
        <v>124346</v>
      </c>
      <c r="E37" s="16">
        <v>89684</v>
      </c>
      <c r="F37" s="16">
        <v>76453</v>
      </c>
      <c r="G37" s="16">
        <v>47695</v>
      </c>
      <c r="H37" s="16">
        <v>34745</v>
      </c>
      <c r="I37" s="16">
        <v>18935</v>
      </c>
      <c r="J37" s="16">
        <v>17760</v>
      </c>
      <c r="K37" s="16">
        <v>16443</v>
      </c>
      <c r="L37" s="16">
        <v>27973</v>
      </c>
      <c r="M37" s="16">
        <v>50352</v>
      </c>
      <c r="N37" s="16">
        <v>72149</v>
      </c>
      <c r="O37" s="16">
        <v>96660</v>
      </c>
      <c r="P37" s="16">
        <v>124732</v>
      </c>
      <c r="Q37" s="16">
        <v>97786</v>
      </c>
      <c r="R37" s="16">
        <v>76767</v>
      </c>
      <c r="S37" s="16">
        <v>52845</v>
      </c>
      <c r="T37" s="16">
        <v>33490</v>
      </c>
      <c r="U37" s="16">
        <v>22448</v>
      </c>
      <c r="V37" s="16">
        <v>15935</v>
      </c>
      <c r="W37" s="16">
        <v>18518</v>
      </c>
      <c r="X37" s="16">
        <v>31161</v>
      </c>
      <c r="Y37" s="16">
        <v>55110</v>
      </c>
      <c r="Z37" s="16">
        <v>91657</v>
      </c>
      <c r="AA37" s="16">
        <v>143581</v>
      </c>
    </row>
    <row r="38" spans="1:27" x14ac:dyDescent="0.2">
      <c r="A38" s="16" t="s">
        <v>48</v>
      </c>
      <c r="B38" s="16">
        <v>3055</v>
      </c>
      <c r="C38" s="16">
        <v>253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</row>
    <row r="39" spans="1:27" x14ac:dyDescent="0.2">
      <c r="A39" s="16" t="s">
        <v>49</v>
      </c>
      <c r="B39" s="16">
        <v>3611</v>
      </c>
      <c r="C39" s="16">
        <v>1292</v>
      </c>
      <c r="D39" s="16">
        <v>435334</v>
      </c>
      <c r="E39" s="16">
        <v>281284</v>
      </c>
      <c r="F39" s="16">
        <v>165104</v>
      </c>
      <c r="G39" s="16">
        <v>72019</v>
      </c>
      <c r="H39" s="16">
        <v>75952</v>
      </c>
      <c r="I39" s="16">
        <v>9000</v>
      </c>
      <c r="J39" s="16">
        <v>9300</v>
      </c>
      <c r="K39" s="16">
        <v>9300</v>
      </c>
      <c r="L39" s="16">
        <v>11897</v>
      </c>
      <c r="M39" s="16">
        <v>118671</v>
      </c>
      <c r="N39" s="16">
        <v>246721</v>
      </c>
      <c r="O39" s="16">
        <v>407335</v>
      </c>
      <c r="P39" s="16">
        <v>579400</v>
      </c>
      <c r="Q39" s="16">
        <v>446535</v>
      </c>
      <c r="R39" s="16">
        <v>327322</v>
      </c>
      <c r="S39" s="16">
        <v>220714</v>
      </c>
      <c r="T39" s="16">
        <v>122093</v>
      </c>
      <c r="U39" s="16">
        <v>78808</v>
      </c>
      <c r="V39" s="16">
        <v>51758</v>
      </c>
      <c r="W39" s="16">
        <v>174876</v>
      </c>
      <c r="X39" s="16">
        <v>124504</v>
      </c>
      <c r="Y39" s="16">
        <v>195353</v>
      </c>
      <c r="Z39" s="16">
        <v>337400</v>
      </c>
      <c r="AA39" s="16">
        <v>613775</v>
      </c>
    </row>
    <row r="40" spans="1:27" x14ac:dyDescent="0.2">
      <c r="A40" s="16" t="s">
        <v>50</v>
      </c>
      <c r="B40" s="16">
        <v>3857</v>
      </c>
      <c r="C40" s="16">
        <v>1140</v>
      </c>
      <c r="D40" s="16">
        <v>6486281</v>
      </c>
      <c r="E40" s="16">
        <v>6672555</v>
      </c>
      <c r="F40" s="16">
        <v>6601436</v>
      </c>
      <c r="G40" s="16">
        <v>6351146</v>
      </c>
      <c r="H40" s="16">
        <v>6241379</v>
      </c>
      <c r="I40" s="16">
        <v>4547517</v>
      </c>
      <c r="J40" s="16">
        <v>5440549</v>
      </c>
      <c r="K40" s="16">
        <v>3475920</v>
      </c>
      <c r="L40" s="16">
        <v>4167481</v>
      </c>
      <c r="M40" s="16">
        <v>6283760</v>
      </c>
      <c r="N40" s="16">
        <v>6772095</v>
      </c>
      <c r="O40" s="16">
        <v>6949222</v>
      </c>
      <c r="P40" s="16">
        <v>7926730</v>
      </c>
      <c r="Q40" s="16">
        <v>7114411</v>
      </c>
      <c r="R40" s="16">
        <v>6001551</v>
      </c>
      <c r="S40" s="16">
        <v>5748187</v>
      </c>
      <c r="T40" s="16">
        <v>4096788</v>
      </c>
      <c r="U40" s="16">
        <v>3273607</v>
      </c>
      <c r="V40" s="16">
        <v>3949061</v>
      </c>
      <c r="W40" s="16">
        <v>4867062</v>
      </c>
      <c r="X40" s="16">
        <v>4562276</v>
      </c>
      <c r="Y40" s="16">
        <v>6468309</v>
      </c>
      <c r="Z40" s="16">
        <v>7965797</v>
      </c>
      <c r="AA40" s="16">
        <v>5731827</v>
      </c>
    </row>
    <row r="41" spans="1:27" x14ac:dyDescent="0.2">
      <c r="A41" s="16" t="s">
        <v>51</v>
      </c>
      <c r="B41" s="16">
        <v>2352</v>
      </c>
      <c r="C41" s="16">
        <v>15205</v>
      </c>
      <c r="D41" s="16">
        <v>0</v>
      </c>
      <c r="E41" s="16">
        <v>0</v>
      </c>
      <c r="F41" s="16">
        <v>5834</v>
      </c>
      <c r="G41" s="16">
        <v>165417</v>
      </c>
      <c r="H41" s="16">
        <v>0</v>
      </c>
      <c r="I41" s="16">
        <v>35521</v>
      </c>
      <c r="J41" s="16">
        <v>0</v>
      </c>
      <c r="K41" s="16">
        <v>97896</v>
      </c>
      <c r="L41" s="16">
        <v>0</v>
      </c>
      <c r="M41" s="16">
        <v>19417</v>
      </c>
      <c r="N41" s="16">
        <v>32995</v>
      </c>
      <c r="O41" s="16">
        <v>41400</v>
      </c>
      <c r="P41" s="16">
        <v>171073</v>
      </c>
      <c r="Q41" s="16">
        <v>4688</v>
      </c>
      <c r="R41" s="16">
        <v>2709</v>
      </c>
      <c r="S41" s="16">
        <v>31974</v>
      </c>
      <c r="T41" s="16">
        <v>6179</v>
      </c>
      <c r="U41" s="16">
        <v>1140</v>
      </c>
      <c r="V41" s="16">
        <v>1178</v>
      </c>
      <c r="W41" s="16">
        <v>1178</v>
      </c>
      <c r="X41" s="16">
        <v>1140</v>
      </c>
      <c r="Y41" s="16">
        <v>1178</v>
      </c>
      <c r="Z41" s="16">
        <v>1140</v>
      </c>
      <c r="AA41" s="16">
        <v>35947</v>
      </c>
    </row>
    <row r="42" spans="1:27" x14ac:dyDescent="0.2">
      <c r="A42" s="16" t="s">
        <v>29</v>
      </c>
      <c r="B42" s="16">
        <v>3863</v>
      </c>
      <c r="C42" s="16">
        <v>15104</v>
      </c>
      <c r="D42" s="16">
        <v>175863</v>
      </c>
      <c r="E42" s="16">
        <v>51996</v>
      </c>
      <c r="F42" s="16">
        <v>93755</v>
      </c>
      <c r="G42" s="16">
        <v>33562</v>
      </c>
      <c r="H42" s="16">
        <v>8760</v>
      </c>
      <c r="I42" s="16">
        <v>0</v>
      </c>
      <c r="J42" s="16">
        <v>0</v>
      </c>
      <c r="K42" s="16">
        <v>0</v>
      </c>
      <c r="L42" s="16">
        <v>1298</v>
      </c>
      <c r="M42" s="16">
        <v>4079</v>
      </c>
      <c r="N42" s="16">
        <v>6257</v>
      </c>
      <c r="O42" s="16">
        <v>13443</v>
      </c>
      <c r="P42" s="16">
        <v>58638</v>
      </c>
      <c r="Q42" s="16">
        <v>32819</v>
      </c>
      <c r="R42" s="16">
        <v>2828</v>
      </c>
      <c r="S42" s="16">
        <v>3198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299947</v>
      </c>
      <c r="AA42" s="16">
        <v>542613</v>
      </c>
    </row>
    <row r="43" spans="1:27" x14ac:dyDescent="0.2">
      <c r="A43" s="16" t="s">
        <v>52</v>
      </c>
      <c r="B43" s="16">
        <v>3368</v>
      </c>
      <c r="C43" s="16">
        <v>238</v>
      </c>
      <c r="D43" s="16">
        <v>611210</v>
      </c>
      <c r="E43" s="16">
        <v>570022</v>
      </c>
      <c r="F43" s="16">
        <v>316506</v>
      </c>
      <c r="G43" s="16">
        <v>101276</v>
      </c>
      <c r="H43" s="16">
        <v>135945</v>
      </c>
      <c r="I43" s="16">
        <v>3959</v>
      </c>
      <c r="J43" s="16">
        <v>0</v>
      </c>
      <c r="K43" s="16">
        <v>0</v>
      </c>
      <c r="L43" s="16">
        <v>26250</v>
      </c>
      <c r="M43" s="16">
        <v>127494</v>
      </c>
      <c r="N43" s="16">
        <v>190659</v>
      </c>
      <c r="O43" s="16">
        <v>557762</v>
      </c>
      <c r="P43" s="16">
        <v>657044</v>
      </c>
      <c r="Q43" s="16">
        <v>431117</v>
      </c>
      <c r="R43" s="16">
        <v>116908</v>
      </c>
      <c r="S43" s="16">
        <v>19250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67441</v>
      </c>
      <c r="AA43" s="16">
        <v>183375</v>
      </c>
    </row>
    <row r="44" spans="1:27" x14ac:dyDescent="0.2">
      <c r="A44" s="16" t="s">
        <v>30</v>
      </c>
      <c r="B44" s="16">
        <v>3804</v>
      </c>
      <c r="C44" s="16">
        <v>1086</v>
      </c>
      <c r="D44" s="16">
        <v>145135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34883</v>
      </c>
      <c r="N44" s="16">
        <v>104951</v>
      </c>
      <c r="O44" s="16">
        <v>163694</v>
      </c>
      <c r="P44" s="16">
        <v>314870</v>
      </c>
      <c r="Q44" s="16">
        <v>151172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60667</v>
      </c>
      <c r="Z44" s="16">
        <v>152643</v>
      </c>
      <c r="AA44" s="16">
        <v>178546</v>
      </c>
    </row>
    <row r="45" spans="1:27" x14ac:dyDescent="0.2">
      <c r="A45" s="16" t="s">
        <v>53</v>
      </c>
      <c r="B45" s="16">
        <v>3454</v>
      </c>
      <c r="C45" s="16">
        <v>41002</v>
      </c>
      <c r="D45" s="16">
        <v>806323</v>
      </c>
      <c r="E45" s="16">
        <v>650665</v>
      </c>
      <c r="F45" s="16">
        <v>882777</v>
      </c>
      <c r="G45" s="16">
        <v>487077</v>
      </c>
      <c r="H45" s="16">
        <v>587833</v>
      </c>
      <c r="I45" s="16">
        <v>376406</v>
      </c>
      <c r="J45" s="16">
        <v>405793</v>
      </c>
      <c r="K45" s="16">
        <v>241775</v>
      </c>
      <c r="L45" s="16">
        <v>489758</v>
      </c>
      <c r="M45" s="16">
        <v>582994</v>
      </c>
      <c r="N45" s="16">
        <v>554052</v>
      </c>
      <c r="O45" s="16">
        <v>332429</v>
      </c>
      <c r="P45" s="16">
        <v>560711</v>
      </c>
      <c r="Q45" s="16">
        <v>384786</v>
      </c>
      <c r="R45" s="16">
        <v>485910</v>
      </c>
      <c r="S45" s="16">
        <v>460817</v>
      </c>
      <c r="T45" s="16">
        <v>401568</v>
      </c>
      <c r="U45" s="16">
        <v>361879</v>
      </c>
      <c r="V45" s="16">
        <v>195506</v>
      </c>
      <c r="W45" s="16">
        <v>212217</v>
      </c>
      <c r="X45" s="16">
        <v>339096</v>
      </c>
      <c r="Y45" s="16">
        <v>388947</v>
      </c>
      <c r="Z45" s="16">
        <v>732438</v>
      </c>
      <c r="AA45" s="16">
        <v>506085</v>
      </c>
    </row>
    <row r="46" spans="1:27" x14ac:dyDescent="0.2">
      <c r="A46" s="16" t="s">
        <v>31</v>
      </c>
      <c r="B46" s="16">
        <v>3879</v>
      </c>
      <c r="C46" s="16">
        <v>16103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50716</v>
      </c>
      <c r="Q46" s="16">
        <v>47444</v>
      </c>
      <c r="R46" s="16">
        <v>49728</v>
      </c>
      <c r="S46" s="16">
        <v>48569</v>
      </c>
      <c r="T46" s="16">
        <v>46251</v>
      </c>
      <c r="U46" s="16">
        <v>48876</v>
      </c>
      <c r="V46" s="16">
        <v>16360</v>
      </c>
      <c r="W46" s="16">
        <v>50716</v>
      </c>
      <c r="X46" s="16">
        <v>23040</v>
      </c>
      <c r="Y46" s="16">
        <v>0</v>
      </c>
      <c r="Z46" s="16">
        <v>23021</v>
      </c>
      <c r="AA46" s="16">
        <v>247406</v>
      </c>
    </row>
    <row r="47" spans="1:27" x14ac:dyDescent="0.2">
      <c r="A47" s="16" t="s">
        <v>54</v>
      </c>
      <c r="B47" s="16">
        <v>3911</v>
      </c>
      <c r="C47" s="16">
        <v>1241</v>
      </c>
      <c r="D47" s="16">
        <v>1163072</v>
      </c>
      <c r="E47" s="16">
        <v>1213828</v>
      </c>
      <c r="F47" s="16">
        <v>1074736</v>
      </c>
      <c r="G47" s="16">
        <v>920621</v>
      </c>
      <c r="H47" s="16">
        <v>916047</v>
      </c>
      <c r="I47" s="16">
        <v>853580</v>
      </c>
      <c r="J47" s="16">
        <v>930032</v>
      </c>
      <c r="K47" s="16">
        <v>1071102</v>
      </c>
      <c r="L47" s="16">
        <v>869229</v>
      </c>
      <c r="M47" s="16">
        <v>1093643</v>
      </c>
      <c r="N47" s="16">
        <v>958155</v>
      </c>
      <c r="O47" s="16">
        <v>1238651</v>
      </c>
      <c r="P47" s="16">
        <v>1743555</v>
      </c>
      <c r="Q47" s="16">
        <v>1502285</v>
      </c>
      <c r="R47" s="16">
        <v>1620569</v>
      </c>
      <c r="S47" s="16">
        <v>1519931</v>
      </c>
      <c r="T47" s="16">
        <v>622454</v>
      </c>
      <c r="U47" s="16">
        <v>1055972</v>
      </c>
      <c r="V47" s="16">
        <v>1162939</v>
      </c>
      <c r="W47" s="16">
        <v>1267647</v>
      </c>
      <c r="X47" s="16">
        <v>1160483</v>
      </c>
      <c r="Y47" s="16">
        <v>1319783</v>
      </c>
      <c r="Z47" s="16">
        <v>1252059</v>
      </c>
      <c r="AA47" s="16">
        <v>1274212</v>
      </c>
    </row>
    <row r="48" spans="1:27" x14ac:dyDescent="0.2">
      <c r="A48" s="16" t="s">
        <v>55</v>
      </c>
      <c r="B48" s="16">
        <v>3438</v>
      </c>
      <c r="C48" s="16">
        <v>1402</v>
      </c>
      <c r="D48" s="16">
        <v>293574</v>
      </c>
      <c r="E48" s="16">
        <v>179045</v>
      </c>
      <c r="F48" s="16">
        <v>109775</v>
      </c>
      <c r="G48" s="16">
        <v>159952</v>
      </c>
      <c r="H48" s="16">
        <v>169582</v>
      </c>
      <c r="I48" s="16">
        <v>106712</v>
      </c>
      <c r="J48" s="16">
        <v>108652</v>
      </c>
      <c r="K48" s="16">
        <v>93600</v>
      </c>
      <c r="L48" s="16">
        <v>220303</v>
      </c>
      <c r="M48" s="16">
        <v>430814</v>
      </c>
      <c r="N48" s="16">
        <v>465514</v>
      </c>
      <c r="O48" s="16">
        <v>482130</v>
      </c>
      <c r="P48" s="16">
        <v>471335</v>
      </c>
      <c r="Q48" s="16">
        <v>373179</v>
      </c>
      <c r="R48" s="16">
        <v>387679</v>
      </c>
      <c r="S48" s="16">
        <v>435432</v>
      </c>
      <c r="T48" s="16">
        <v>381326</v>
      </c>
      <c r="U48" s="16">
        <v>56342</v>
      </c>
      <c r="V48" s="16">
        <v>1178</v>
      </c>
      <c r="W48" s="16">
        <v>234101</v>
      </c>
      <c r="X48" s="16">
        <v>160494</v>
      </c>
      <c r="Y48" s="16">
        <v>311201</v>
      </c>
      <c r="Z48" s="16">
        <v>358408</v>
      </c>
      <c r="AA48" s="16">
        <v>220496</v>
      </c>
    </row>
    <row r="49" spans="1:27" x14ac:dyDescent="0.2">
      <c r="A49" s="16" t="s">
        <v>56</v>
      </c>
      <c r="B49" s="16">
        <v>3406</v>
      </c>
      <c r="C49" s="16">
        <v>287</v>
      </c>
      <c r="D49" s="16">
        <v>289026</v>
      </c>
      <c r="E49" s="16">
        <v>16044</v>
      </c>
      <c r="F49" s="16">
        <v>38</v>
      </c>
      <c r="G49" s="16">
        <v>74581</v>
      </c>
      <c r="H49" s="16">
        <v>80201</v>
      </c>
      <c r="I49" s="16">
        <v>4</v>
      </c>
      <c r="J49" s="16">
        <v>26</v>
      </c>
      <c r="K49" s="16">
        <v>10271</v>
      </c>
      <c r="L49" s="16">
        <v>0</v>
      </c>
      <c r="M49" s="16">
        <v>0</v>
      </c>
      <c r="N49" s="16">
        <v>86155</v>
      </c>
      <c r="O49" s="16">
        <v>354817</v>
      </c>
      <c r="P49" s="16">
        <v>381111</v>
      </c>
      <c r="Q49" s="16">
        <v>665559</v>
      </c>
      <c r="R49" s="16">
        <v>577843</v>
      </c>
      <c r="S49" s="16">
        <v>579579</v>
      </c>
      <c r="T49" s="16">
        <v>144030</v>
      </c>
      <c r="U49" s="16">
        <v>389878</v>
      </c>
      <c r="V49" s="16">
        <v>352167</v>
      </c>
      <c r="W49" s="16">
        <v>498227</v>
      </c>
      <c r="X49" s="16">
        <v>451609</v>
      </c>
      <c r="Y49" s="16">
        <v>528834</v>
      </c>
      <c r="Z49" s="16">
        <v>544449</v>
      </c>
      <c r="AA49" s="16">
        <v>669106</v>
      </c>
    </row>
    <row r="50" spans="1:27" x14ac:dyDescent="0.2">
      <c r="A50" s="16" t="s">
        <v>57</v>
      </c>
      <c r="B50" s="16">
        <v>3405</v>
      </c>
      <c r="C50" s="16">
        <v>1036</v>
      </c>
      <c r="D50" s="16">
        <v>6212374</v>
      </c>
      <c r="E50" s="16">
        <v>2581489</v>
      </c>
      <c r="F50" s="16">
        <v>1611220</v>
      </c>
      <c r="G50" s="16">
        <v>3651084</v>
      </c>
      <c r="H50" s="16">
        <v>4349649</v>
      </c>
      <c r="I50" s="16">
        <v>2253625</v>
      </c>
      <c r="J50" s="16">
        <v>2491976</v>
      </c>
      <c r="K50" s="16">
        <v>1678529</v>
      </c>
      <c r="L50" s="16">
        <v>2999302</v>
      </c>
      <c r="M50" s="16">
        <v>3236222</v>
      </c>
      <c r="N50" s="16">
        <v>2133640</v>
      </c>
      <c r="O50" s="16">
        <v>1848680</v>
      </c>
      <c r="P50" s="16">
        <v>4189851</v>
      </c>
      <c r="Q50" s="16">
        <v>2328912</v>
      </c>
      <c r="R50" s="16">
        <v>1577975</v>
      </c>
      <c r="S50" s="16">
        <v>2102831</v>
      </c>
      <c r="T50" s="16">
        <v>880973</v>
      </c>
      <c r="U50" s="16">
        <v>500764</v>
      </c>
      <c r="V50" s="16">
        <v>756353</v>
      </c>
      <c r="W50" s="16">
        <v>1466017</v>
      </c>
      <c r="X50" s="16">
        <v>948667</v>
      </c>
      <c r="Y50" s="16">
        <v>1193643</v>
      </c>
      <c r="Z50" s="16">
        <v>2085390</v>
      </c>
      <c r="AA50" s="16">
        <v>2790430</v>
      </c>
    </row>
    <row r="51" spans="1:27" x14ac:dyDescent="0.2">
      <c r="A51" s="16" t="s">
        <v>32</v>
      </c>
      <c r="B51" s="16">
        <v>3912</v>
      </c>
      <c r="C51" s="16">
        <v>1618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</row>
    <row r="52" spans="1:27" x14ac:dyDescent="0.2">
      <c r="A52" s="16" t="s">
        <v>58</v>
      </c>
      <c r="B52" s="16">
        <v>3481</v>
      </c>
      <c r="C52" s="16">
        <v>1034</v>
      </c>
      <c r="D52" s="16">
        <v>230746</v>
      </c>
      <c r="E52" s="16">
        <v>190679</v>
      </c>
      <c r="F52" s="16">
        <v>184431</v>
      </c>
      <c r="G52" s="16">
        <v>128962</v>
      </c>
      <c r="H52" s="16">
        <v>98904</v>
      </c>
      <c r="I52" s="16">
        <v>101819</v>
      </c>
      <c r="J52" s="16">
        <v>83761</v>
      </c>
      <c r="K52" s="16">
        <v>78124</v>
      </c>
      <c r="L52" s="16">
        <v>98649</v>
      </c>
      <c r="M52" s="16">
        <v>128240</v>
      </c>
      <c r="N52" s="16">
        <v>162849</v>
      </c>
      <c r="O52" s="16">
        <v>185396</v>
      </c>
      <c r="P52" s="16">
        <v>227382</v>
      </c>
      <c r="Q52" s="16">
        <v>190069</v>
      </c>
      <c r="R52" s="16">
        <v>182196</v>
      </c>
      <c r="S52" s="16">
        <v>165596</v>
      </c>
      <c r="T52" s="16">
        <v>133912</v>
      </c>
      <c r="U52" s="16">
        <v>115669</v>
      </c>
      <c r="V52" s="16">
        <v>99616</v>
      </c>
      <c r="W52" s="16">
        <v>96027</v>
      </c>
      <c r="X52" s="16">
        <v>95261</v>
      </c>
      <c r="Y52" s="16">
        <v>111351</v>
      </c>
      <c r="Z52" s="16">
        <v>162107</v>
      </c>
      <c r="AA52" s="16">
        <v>219475</v>
      </c>
    </row>
    <row r="53" spans="1:27" x14ac:dyDescent="0.2">
      <c r="A53" s="16" t="s">
        <v>59</v>
      </c>
      <c r="B53" s="16">
        <v>3439</v>
      </c>
      <c r="C53" s="16">
        <v>39</v>
      </c>
      <c r="D53" s="16">
        <v>32828</v>
      </c>
      <c r="E53" s="16">
        <v>102025</v>
      </c>
      <c r="F53" s="16">
        <v>15449</v>
      </c>
      <c r="G53" s="16">
        <v>3745</v>
      </c>
      <c r="H53" s="16">
        <v>11350</v>
      </c>
      <c r="I53" s="16">
        <v>9656</v>
      </c>
      <c r="J53" s="16">
        <v>30258</v>
      </c>
      <c r="K53" s="16">
        <v>1205</v>
      </c>
      <c r="L53" s="16">
        <v>2341</v>
      </c>
      <c r="M53" s="16">
        <v>19855</v>
      </c>
      <c r="N53" s="16">
        <v>9182</v>
      </c>
      <c r="O53" s="16">
        <v>6291</v>
      </c>
      <c r="P53" s="16">
        <v>20855</v>
      </c>
      <c r="Q53" s="16">
        <v>19496</v>
      </c>
      <c r="R53" s="16">
        <v>38330</v>
      </c>
      <c r="S53" s="16">
        <v>37190</v>
      </c>
      <c r="T53" s="16">
        <v>6277</v>
      </c>
      <c r="U53" s="16">
        <v>3486</v>
      </c>
      <c r="V53" s="16">
        <v>26364</v>
      </c>
      <c r="W53" s="16">
        <v>7816</v>
      </c>
      <c r="X53" s="16">
        <v>8471</v>
      </c>
      <c r="Y53" s="16">
        <v>6974</v>
      </c>
      <c r="Z53" s="16">
        <v>32694</v>
      </c>
      <c r="AA53" s="16">
        <v>11862</v>
      </c>
    </row>
    <row r="54" spans="1:27" x14ac:dyDescent="0.2">
      <c r="A54" s="16" t="s">
        <v>60</v>
      </c>
      <c r="B54" s="16">
        <v>3341</v>
      </c>
      <c r="C54" s="16">
        <v>227</v>
      </c>
      <c r="D54" s="16">
        <v>768789</v>
      </c>
      <c r="E54" s="16">
        <v>464550</v>
      </c>
      <c r="F54" s="16">
        <v>394970</v>
      </c>
      <c r="G54" s="16">
        <v>130623</v>
      </c>
      <c r="H54" s="16">
        <v>41873</v>
      </c>
      <c r="I54" s="16">
        <v>2833</v>
      </c>
      <c r="J54" s="16">
        <v>3362</v>
      </c>
      <c r="K54" s="16">
        <v>0</v>
      </c>
      <c r="L54" s="16">
        <v>27748</v>
      </c>
      <c r="M54" s="16">
        <v>135192</v>
      </c>
      <c r="N54" s="16">
        <v>309545</v>
      </c>
      <c r="O54" s="16">
        <v>410412</v>
      </c>
      <c r="P54" s="16">
        <v>620013</v>
      </c>
      <c r="Q54" s="16">
        <v>600905</v>
      </c>
      <c r="R54" s="16">
        <v>311246</v>
      </c>
      <c r="S54" s="16">
        <v>131487</v>
      </c>
      <c r="T54" s="16">
        <v>13915</v>
      </c>
      <c r="U54" s="16">
        <v>0</v>
      </c>
      <c r="V54" s="16">
        <v>0</v>
      </c>
      <c r="W54" s="16">
        <v>166</v>
      </c>
      <c r="X54" s="16">
        <v>30286</v>
      </c>
      <c r="Y54" s="16">
        <v>58734</v>
      </c>
      <c r="Z54" s="16">
        <v>348656</v>
      </c>
      <c r="AA54" s="16">
        <v>681427</v>
      </c>
    </row>
    <row r="55" spans="1:27" x14ac:dyDescent="0.2">
      <c r="A55" s="16" t="s">
        <v>61</v>
      </c>
      <c r="B55" s="16">
        <v>3115</v>
      </c>
      <c r="C55" s="16">
        <v>1761</v>
      </c>
      <c r="D55" s="16">
        <v>792976</v>
      </c>
      <c r="E55" s="16">
        <v>111491</v>
      </c>
      <c r="F55" s="16">
        <v>0</v>
      </c>
      <c r="G55" s="16">
        <v>628944</v>
      </c>
      <c r="H55" s="16">
        <v>860871</v>
      </c>
      <c r="I55" s="16">
        <v>9167</v>
      </c>
      <c r="J55" s="16">
        <v>339641</v>
      </c>
      <c r="K55" s="16">
        <v>127881</v>
      </c>
      <c r="L55" s="16">
        <v>100168</v>
      </c>
      <c r="M55" s="16">
        <v>0</v>
      </c>
      <c r="N55" s="16">
        <v>295359</v>
      </c>
      <c r="O55" s="16">
        <v>5758</v>
      </c>
      <c r="P55" s="16">
        <v>8851</v>
      </c>
      <c r="Q55" s="16">
        <v>7088</v>
      </c>
      <c r="R55" s="16">
        <v>9167</v>
      </c>
      <c r="S55" s="16">
        <v>0</v>
      </c>
      <c r="T55" s="16">
        <v>4475</v>
      </c>
      <c r="U55" s="16">
        <v>0</v>
      </c>
      <c r="V55" s="16">
        <v>831247</v>
      </c>
      <c r="W55" s="16">
        <v>104721</v>
      </c>
      <c r="X55" s="16">
        <v>4065</v>
      </c>
      <c r="Y55" s="16">
        <v>3303</v>
      </c>
      <c r="Z55" s="16">
        <v>4881</v>
      </c>
      <c r="AA55" s="16">
        <v>14346</v>
      </c>
    </row>
    <row r="56" spans="1:27" x14ac:dyDescent="0.2">
      <c r="A56" s="16" t="s">
        <v>34</v>
      </c>
      <c r="B56" s="16">
        <v>3890</v>
      </c>
      <c r="C56" s="16">
        <v>1589</v>
      </c>
      <c r="D56" s="16">
        <v>601583</v>
      </c>
      <c r="E56" s="16">
        <v>323465</v>
      </c>
      <c r="F56" s="16">
        <v>392302</v>
      </c>
      <c r="G56" s="16">
        <v>31625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66448</v>
      </c>
      <c r="N56" s="16">
        <v>36112</v>
      </c>
      <c r="O56" s="16">
        <v>358656</v>
      </c>
      <c r="P56" s="16">
        <v>558879</v>
      </c>
      <c r="Q56" s="16">
        <v>204983</v>
      </c>
      <c r="R56" s="16">
        <v>3563</v>
      </c>
      <c r="S56" s="16">
        <v>167469</v>
      </c>
      <c r="T56" s="16">
        <v>0</v>
      </c>
      <c r="U56" s="16">
        <v>0</v>
      </c>
      <c r="V56" s="16">
        <v>0</v>
      </c>
      <c r="W56" s="16">
        <v>0</v>
      </c>
      <c r="X56" s="16">
        <v>47658</v>
      </c>
      <c r="Y56" s="16">
        <v>201219</v>
      </c>
      <c r="Z56" s="16">
        <v>853377</v>
      </c>
      <c r="AA56" s="16">
        <v>904097</v>
      </c>
    </row>
    <row r="57" spans="1:27" x14ac:dyDescent="0.2">
      <c r="A57" s="16" t="s">
        <v>62</v>
      </c>
      <c r="B57" s="16">
        <v>3425</v>
      </c>
      <c r="C57" s="16">
        <v>304</v>
      </c>
      <c r="D57" s="16">
        <v>241248</v>
      </c>
      <c r="E57" s="16">
        <v>10802</v>
      </c>
      <c r="F57" s="16">
        <v>16797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1404</v>
      </c>
      <c r="M57" s="16">
        <v>18527</v>
      </c>
      <c r="N57" s="16">
        <v>107917</v>
      </c>
      <c r="O57" s="16">
        <v>90162</v>
      </c>
      <c r="P57" s="16">
        <v>443493</v>
      </c>
      <c r="Q57" s="16">
        <v>130245</v>
      </c>
      <c r="R57" s="16">
        <v>10397</v>
      </c>
      <c r="S57" s="16">
        <v>53184</v>
      </c>
      <c r="T57" s="16">
        <v>0</v>
      </c>
      <c r="U57" s="16">
        <v>0</v>
      </c>
      <c r="V57" s="16">
        <v>0</v>
      </c>
      <c r="W57" s="16">
        <v>3984</v>
      </c>
      <c r="X57" s="16">
        <v>0</v>
      </c>
      <c r="Y57" s="16">
        <v>28671</v>
      </c>
      <c r="Z57" s="16">
        <v>96398</v>
      </c>
      <c r="AA57" s="16">
        <v>256252</v>
      </c>
    </row>
    <row r="58" spans="1:27" x14ac:dyDescent="0.2">
      <c r="A58" s="16" t="s">
        <v>65</v>
      </c>
      <c r="B58" s="16"/>
      <c r="C58" s="16"/>
      <c r="D58" s="16">
        <f>SUM(D24:D57)</f>
        <v>58277786</v>
      </c>
      <c r="E58" s="16">
        <f t="shared" ref="E58:AA58" si="11">SUM(E24:E57)</f>
        <v>38568713</v>
      </c>
      <c r="F58" s="16">
        <f t="shared" si="11"/>
        <v>35462131</v>
      </c>
      <c r="G58" s="16">
        <f t="shared" si="11"/>
        <v>33230145</v>
      </c>
      <c r="H58" s="16">
        <f t="shared" si="11"/>
        <v>32048980</v>
      </c>
      <c r="I58" s="16">
        <f t="shared" si="11"/>
        <v>22759006</v>
      </c>
      <c r="J58" s="16">
        <f t="shared" si="11"/>
        <v>25480018</v>
      </c>
      <c r="K58" s="16">
        <f t="shared" si="11"/>
        <v>20510720</v>
      </c>
      <c r="L58" s="16">
        <f t="shared" si="11"/>
        <v>23055104</v>
      </c>
      <c r="M58" s="16">
        <f t="shared" si="11"/>
        <v>30340742</v>
      </c>
      <c r="N58" s="16">
        <f t="shared" si="11"/>
        <v>36708942</v>
      </c>
      <c r="O58" s="16">
        <f t="shared" si="11"/>
        <v>38582568</v>
      </c>
      <c r="P58" s="16">
        <f t="shared" si="11"/>
        <v>22286028</v>
      </c>
      <c r="Q58" s="16">
        <f t="shared" si="11"/>
        <v>16376497</v>
      </c>
      <c r="R58" s="16">
        <f t="shared" si="11"/>
        <v>13110697</v>
      </c>
      <c r="S58" s="16">
        <f t="shared" si="11"/>
        <v>12464464</v>
      </c>
      <c r="T58" s="16">
        <f t="shared" si="11"/>
        <v>7556516</v>
      </c>
      <c r="U58" s="16">
        <f t="shared" si="11"/>
        <v>6490146</v>
      </c>
      <c r="V58" s="16">
        <f t="shared" si="11"/>
        <v>7924619</v>
      </c>
      <c r="W58" s="16">
        <f t="shared" si="11"/>
        <v>9570248</v>
      </c>
      <c r="X58" s="16">
        <f t="shared" si="11"/>
        <v>8649284</v>
      </c>
      <c r="Y58" s="16">
        <f t="shared" si="11"/>
        <v>11902329</v>
      </c>
      <c r="Z58" s="16">
        <f t="shared" si="11"/>
        <v>16791929</v>
      </c>
      <c r="AA58" s="16">
        <f t="shared" si="11"/>
        <v>17323878</v>
      </c>
    </row>
  </sheetData>
  <phoneticPr fontId="0" type="noConversion"/>
  <pageMargins left="0.47" right="0.46" top="0.63" bottom="0.57999999999999996" header="0.5" footer="0.5"/>
  <pageSetup scale="73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7"/>
  <sheetViews>
    <sheetView topLeftCell="M11" workbookViewId="0">
      <selection activeCell="B41" sqref="B41:Z41"/>
    </sheetView>
  </sheetViews>
  <sheetFormatPr defaultRowHeight="12.75" x14ac:dyDescent="0.2"/>
  <cols>
    <col min="1" max="1" width="21.42578125" customWidth="1"/>
    <col min="2" max="13" width="9.28515625" customWidth="1"/>
    <col min="14" max="25" width="9.5703125" bestFit="1" customWidth="1"/>
  </cols>
  <sheetData>
    <row r="1" spans="1:26" s="29" customFormat="1" x14ac:dyDescent="0.2">
      <c r="B1" s="31">
        <v>36161</v>
      </c>
      <c r="C1" s="31">
        <v>36192</v>
      </c>
      <c r="D1" s="31">
        <v>36220</v>
      </c>
      <c r="E1" s="31">
        <v>36251</v>
      </c>
      <c r="F1" s="31">
        <v>36281</v>
      </c>
      <c r="G1" s="31">
        <v>36312</v>
      </c>
      <c r="H1" s="31">
        <v>36342</v>
      </c>
      <c r="I1" s="31">
        <v>36373</v>
      </c>
      <c r="J1" s="31">
        <v>36404</v>
      </c>
      <c r="K1" s="31">
        <v>36434</v>
      </c>
      <c r="L1" s="31">
        <v>36465</v>
      </c>
      <c r="M1" s="31">
        <v>36495</v>
      </c>
      <c r="N1" s="31">
        <v>36526</v>
      </c>
      <c r="O1" s="31">
        <v>36557</v>
      </c>
      <c r="P1" s="31">
        <v>36586</v>
      </c>
      <c r="Q1" s="31">
        <v>36617</v>
      </c>
      <c r="R1" s="31">
        <v>36647</v>
      </c>
      <c r="S1" s="31">
        <v>36678</v>
      </c>
      <c r="T1" s="31">
        <v>36708</v>
      </c>
      <c r="U1" s="31">
        <v>36739</v>
      </c>
      <c r="V1" s="31">
        <v>36770</v>
      </c>
      <c r="W1" s="31">
        <v>36800</v>
      </c>
      <c r="X1" s="31">
        <v>36831</v>
      </c>
      <c r="Y1" s="31">
        <v>36861</v>
      </c>
    </row>
    <row r="2" spans="1:26" x14ac:dyDescent="0.2">
      <c r="A2" t="s">
        <v>66</v>
      </c>
      <c r="B2" s="14">
        <f>B20</f>
        <v>0</v>
      </c>
      <c r="C2" s="14">
        <f t="shared" ref="C2:Y2" si="0">C20</f>
        <v>0</v>
      </c>
      <c r="D2" s="14">
        <f t="shared" si="0"/>
        <v>6.1104443090121947</v>
      </c>
      <c r="E2" s="14">
        <f t="shared" si="0"/>
        <v>24.632953018462118</v>
      </c>
      <c r="F2" s="14">
        <f t="shared" si="0"/>
        <v>29.760625013168539</v>
      </c>
      <c r="G2" s="14">
        <f t="shared" si="0"/>
        <v>39.471862245814592</v>
      </c>
      <c r="H2" s="14">
        <f t="shared" si="0"/>
        <v>41.012993729637081</v>
      </c>
      <c r="I2" s="14">
        <f t="shared" si="0"/>
        <v>55.010991421133937</v>
      </c>
      <c r="J2" s="14">
        <f t="shared" si="0"/>
        <v>58.263688649860306</v>
      </c>
      <c r="K2" s="14">
        <f t="shared" si="0"/>
        <v>46.449214911558364</v>
      </c>
      <c r="L2" s="14">
        <f t="shared" si="0"/>
        <v>31.072965693537856</v>
      </c>
      <c r="M2" s="14">
        <f t="shared" si="0"/>
        <v>22.378761693435258</v>
      </c>
      <c r="N2" s="14">
        <f t="shared" si="0"/>
        <v>2.374910755320971</v>
      </c>
      <c r="O2" s="14">
        <f t="shared" si="0"/>
        <v>9.9767717870003434</v>
      </c>
      <c r="P2" s="14">
        <f t="shared" si="0"/>
        <v>38.895638086839313</v>
      </c>
      <c r="Q2" s="14">
        <f t="shared" si="0"/>
        <v>41.014618278525901</v>
      </c>
      <c r="R2" s="14">
        <f t="shared" si="0"/>
        <v>43.647337571958083</v>
      </c>
      <c r="S2" s="14">
        <f t="shared" si="0"/>
        <v>51.998327601129247</v>
      </c>
      <c r="T2" s="14">
        <f t="shared" si="0"/>
        <v>106.64538473293744</v>
      </c>
      <c r="U2" s="14">
        <f t="shared" si="0"/>
        <v>97.166823489651449</v>
      </c>
      <c r="V2" s="14">
        <f t="shared" si="0"/>
        <v>86.157932144775828</v>
      </c>
      <c r="W2" s="14">
        <f t="shared" si="0"/>
        <v>79.572959023699482</v>
      </c>
      <c r="X2" s="14">
        <f t="shared" si="0"/>
        <v>50.314347887760732</v>
      </c>
      <c r="Y2" s="14">
        <f t="shared" si="0"/>
        <v>49.783073956585568</v>
      </c>
    </row>
    <row r="3" spans="1:26" x14ac:dyDescent="0.2">
      <c r="A3" t="s">
        <v>67</v>
      </c>
      <c r="B3" s="14">
        <f>B57</f>
        <v>1765.2289463522427</v>
      </c>
      <c r="C3" s="14">
        <f t="shared" ref="C3:Y3" si="1">C57</f>
        <v>1293.4117610351525</v>
      </c>
      <c r="D3" s="14">
        <f t="shared" si="1"/>
        <v>1074.1447889000999</v>
      </c>
      <c r="E3" s="14">
        <f t="shared" si="1"/>
        <v>1040.089402852944</v>
      </c>
      <c r="F3" s="14">
        <f t="shared" si="1"/>
        <v>970.76074916545554</v>
      </c>
      <c r="G3" s="14">
        <f t="shared" si="1"/>
        <v>712.34720643158687</v>
      </c>
      <c r="H3" s="14">
        <f t="shared" si="1"/>
        <v>771.78747537142499</v>
      </c>
      <c r="I3" s="14">
        <f t="shared" si="1"/>
        <v>621.26788163376466</v>
      </c>
      <c r="J3" s="14">
        <f t="shared" si="1"/>
        <v>721.61494787556649</v>
      </c>
      <c r="K3" s="14">
        <f t="shared" si="1"/>
        <v>919.01837232123455</v>
      </c>
      <c r="L3" s="14">
        <f t="shared" si="1"/>
        <v>1148.9742691205033</v>
      </c>
      <c r="M3" s="14">
        <f t="shared" si="1"/>
        <v>1168.6625476507249</v>
      </c>
      <c r="N3" s="14">
        <f t="shared" si="1"/>
        <v>675.04180280315688</v>
      </c>
      <c r="O3" s="14">
        <f t="shared" si="1"/>
        <v>530.25247216883918</v>
      </c>
      <c r="P3" s="14">
        <f t="shared" si="1"/>
        <v>397.12184418353684</v>
      </c>
      <c r="Q3" s="14">
        <f t="shared" si="1"/>
        <v>390.13242098829289</v>
      </c>
      <c r="R3" s="14">
        <f t="shared" si="1"/>
        <v>228.88619647928741</v>
      </c>
      <c r="S3" s="14">
        <f t="shared" si="1"/>
        <v>203.13880898107493</v>
      </c>
      <c r="T3" s="14">
        <f t="shared" si="1"/>
        <v>240.03600355739255</v>
      </c>
      <c r="U3" s="14">
        <f t="shared" si="1"/>
        <v>289.88195936904083</v>
      </c>
      <c r="V3" s="14">
        <f t="shared" si="1"/>
        <v>270.71890991343918</v>
      </c>
      <c r="W3" s="14">
        <f t="shared" si="1"/>
        <v>360.52048510915876</v>
      </c>
      <c r="X3" s="14">
        <f t="shared" si="1"/>
        <v>525.58023464414703</v>
      </c>
      <c r="Y3" s="14">
        <f t="shared" si="1"/>
        <v>524.73872134872784</v>
      </c>
    </row>
    <row r="4" spans="1:26" x14ac:dyDescent="0.2">
      <c r="A4" t="s">
        <v>70</v>
      </c>
      <c r="B4" s="14">
        <f>B57-B27</f>
        <v>723.70733049647743</v>
      </c>
      <c r="C4" s="14">
        <f t="shared" ref="C4:Y4" si="2">C57-C27</f>
        <v>507.19982549861174</v>
      </c>
      <c r="D4" s="14">
        <f t="shared" si="2"/>
        <v>407.31679210990956</v>
      </c>
      <c r="E4" s="14">
        <f t="shared" si="2"/>
        <v>427.99376362235762</v>
      </c>
      <c r="F4" s="14">
        <f t="shared" si="2"/>
        <v>426.46168175425305</v>
      </c>
      <c r="G4" s="14">
        <f t="shared" si="2"/>
        <v>271.70240514695217</v>
      </c>
      <c r="H4" s="14">
        <f t="shared" si="2"/>
        <v>312.54323506159454</v>
      </c>
      <c r="I4" s="14">
        <f t="shared" si="2"/>
        <v>221.04507753023768</v>
      </c>
      <c r="J4" s="14">
        <f t="shared" si="2"/>
        <v>295.98229896377126</v>
      </c>
      <c r="K4" s="14">
        <f t="shared" si="2"/>
        <v>390.76774783111216</v>
      </c>
      <c r="L4" s="14">
        <f t="shared" si="2"/>
        <v>430.92960112197716</v>
      </c>
      <c r="M4" s="14">
        <f t="shared" si="2"/>
        <v>462.72358179698983</v>
      </c>
      <c r="N4" s="14">
        <f t="shared" si="2"/>
        <v>675.04180280315688</v>
      </c>
      <c r="O4" s="14">
        <f t="shared" si="2"/>
        <v>530.25247216883918</v>
      </c>
      <c r="P4" s="14">
        <f t="shared" si="2"/>
        <v>397.12184418353684</v>
      </c>
      <c r="Q4" s="14">
        <f t="shared" si="2"/>
        <v>390.13242098829289</v>
      </c>
      <c r="R4" s="14">
        <f t="shared" si="2"/>
        <v>228.88619647928741</v>
      </c>
      <c r="S4" s="14">
        <f t="shared" si="2"/>
        <v>203.13880898107493</v>
      </c>
      <c r="T4" s="14">
        <f t="shared" si="2"/>
        <v>240.03600355739255</v>
      </c>
      <c r="U4" s="14">
        <f t="shared" si="2"/>
        <v>289.88195936904083</v>
      </c>
      <c r="V4" s="14">
        <f t="shared" si="2"/>
        <v>270.71890991343918</v>
      </c>
      <c r="W4" s="14">
        <f t="shared" si="2"/>
        <v>360.52048510915876</v>
      </c>
      <c r="X4" s="14">
        <f t="shared" si="2"/>
        <v>525.58023464414703</v>
      </c>
      <c r="Y4" s="14">
        <f t="shared" si="2"/>
        <v>524.73872134872784</v>
      </c>
    </row>
    <row r="5" spans="1:26" x14ac:dyDescent="0.2">
      <c r="A5" t="s">
        <v>73</v>
      </c>
      <c r="B5" s="14">
        <f>B4-B2</f>
        <v>723.70733049647743</v>
      </c>
      <c r="C5" s="14">
        <f t="shared" ref="C5:Y5" si="3">C4-C2</f>
        <v>507.19982549861174</v>
      </c>
      <c r="D5" s="14">
        <f t="shared" si="3"/>
        <v>401.20634780089733</v>
      </c>
      <c r="E5" s="14">
        <f t="shared" si="3"/>
        <v>403.36081060389552</v>
      </c>
      <c r="F5" s="14">
        <f t="shared" si="3"/>
        <v>396.70105674108453</v>
      </c>
      <c r="G5" s="14">
        <f t="shared" si="3"/>
        <v>232.2305429011376</v>
      </c>
      <c r="H5" s="14">
        <f t="shared" si="3"/>
        <v>271.53024133195748</v>
      </c>
      <c r="I5" s="14">
        <f t="shared" si="3"/>
        <v>166.03408610910373</v>
      </c>
      <c r="J5" s="14">
        <f t="shared" si="3"/>
        <v>237.71861031391094</v>
      </c>
      <c r="K5" s="14">
        <f t="shared" si="3"/>
        <v>344.31853291955377</v>
      </c>
      <c r="L5" s="14">
        <f t="shared" si="3"/>
        <v>399.85663542843929</v>
      </c>
      <c r="M5" s="14">
        <f t="shared" si="3"/>
        <v>440.34482010355458</v>
      </c>
      <c r="N5" s="14">
        <f t="shared" si="3"/>
        <v>672.66689204783586</v>
      </c>
      <c r="O5" s="14">
        <f t="shared" si="3"/>
        <v>520.27570038183887</v>
      </c>
      <c r="P5" s="14">
        <f t="shared" si="3"/>
        <v>358.22620609669752</v>
      </c>
      <c r="Q5" s="14">
        <f t="shared" si="3"/>
        <v>349.11780270976698</v>
      </c>
      <c r="R5" s="14">
        <f t="shared" si="3"/>
        <v>185.23885890732933</v>
      </c>
      <c r="S5" s="14">
        <f t="shared" si="3"/>
        <v>151.1404813799457</v>
      </c>
      <c r="T5" s="14">
        <f t="shared" si="3"/>
        <v>133.39061882445509</v>
      </c>
      <c r="U5" s="14">
        <f t="shared" si="3"/>
        <v>192.71513587938938</v>
      </c>
      <c r="V5" s="14">
        <f t="shared" si="3"/>
        <v>184.56097776866335</v>
      </c>
      <c r="W5" s="14">
        <f t="shared" si="3"/>
        <v>280.94752608545929</v>
      </c>
      <c r="X5" s="14">
        <f t="shared" si="3"/>
        <v>475.26588675638629</v>
      </c>
      <c r="Y5" s="14">
        <f t="shared" si="3"/>
        <v>474.95564739214228</v>
      </c>
    </row>
    <row r="6" spans="1:26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26" s="29" customFormat="1" x14ac:dyDescent="0.2">
      <c r="A7" s="29" t="s">
        <v>20</v>
      </c>
    </row>
    <row r="8" spans="1:26" s="29" customFormat="1" x14ac:dyDescent="0.2">
      <c r="A8" s="29" t="s">
        <v>21</v>
      </c>
    </row>
    <row r="9" spans="1:26" s="29" customFormat="1" x14ac:dyDescent="0.2">
      <c r="A9" s="30" t="s">
        <v>22</v>
      </c>
      <c r="B9" s="31">
        <v>36161</v>
      </c>
      <c r="C9" s="31">
        <v>36192</v>
      </c>
      <c r="D9" s="31">
        <v>36220</v>
      </c>
      <c r="E9" s="31">
        <v>36251</v>
      </c>
      <c r="F9" s="31">
        <v>36281</v>
      </c>
      <c r="G9" s="31">
        <v>36312</v>
      </c>
      <c r="H9" s="31">
        <v>36342</v>
      </c>
      <c r="I9" s="31">
        <v>36373</v>
      </c>
      <c r="J9" s="31">
        <v>36404</v>
      </c>
      <c r="K9" s="31">
        <v>36434</v>
      </c>
      <c r="L9" s="31">
        <v>36465</v>
      </c>
      <c r="M9" s="31">
        <v>36495</v>
      </c>
      <c r="N9" s="31">
        <v>36526</v>
      </c>
      <c r="O9" s="31">
        <v>36557</v>
      </c>
      <c r="P9" s="31">
        <v>36586</v>
      </c>
      <c r="Q9" s="31">
        <v>36617</v>
      </c>
      <c r="R9" s="31">
        <v>36647</v>
      </c>
      <c r="S9" s="31">
        <v>36678</v>
      </c>
      <c r="T9" s="31">
        <v>36708</v>
      </c>
      <c r="U9" s="31">
        <v>36739</v>
      </c>
      <c r="V9" s="31">
        <v>36770</v>
      </c>
      <c r="W9" s="31">
        <v>36800</v>
      </c>
      <c r="X9" s="31">
        <v>36831</v>
      </c>
      <c r="Y9" s="31">
        <v>36861</v>
      </c>
      <c r="Z9" s="31" t="s">
        <v>74</v>
      </c>
    </row>
    <row r="10" spans="1:26" x14ac:dyDescent="0.2">
      <c r="A10" s="16" t="s">
        <v>25</v>
      </c>
      <c r="B10" s="14">
        <f>'TCPL GJ'!D11/'TCPL GJ'!D$10/28.174/37.8</f>
        <v>0</v>
      </c>
      <c r="C10" s="14">
        <f>'TCPL GJ'!E11/'TCPL GJ'!E$10/28.174/37.8</f>
        <v>0</v>
      </c>
      <c r="D10" s="14">
        <f>'TCPL GJ'!F11/'TCPL GJ'!F$10/28.174/37.8</f>
        <v>0</v>
      </c>
      <c r="E10" s="14">
        <f>'TCPL GJ'!G11/'TCPL GJ'!G$10/28.174/37.8</f>
        <v>0</v>
      </c>
      <c r="F10" s="14">
        <f>'TCPL GJ'!H11/'TCPL GJ'!H$10/28.174/37.8</f>
        <v>0</v>
      </c>
      <c r="G10" s="14">
        <f>'TCPL GJ'!I11/'TCPL GJ'!I$10/28.174/37.8</f>
        <v>0</v>
      </c>
      <c r="H10" s="14">
        <f>'TCPL GJ'!J11/'TCPL GJ'!J$10/28.174/37.8</f>
        <v>0</v>
      </c>
      <c r="I10" s="14">
        <f>'TCPL GJ'!K11/'TCPL GJ'!K$10/28.174/37.8</f>
        <v>0</v>
      </c>
      <c r="J10" s="14">
        <f>'TCPL GJ'!L11/'TCPL GJ'!L$10/28.174/37.8</f>
        <v>0</v>
      </c>
      <c r="K10" s="14">
        <f>'TCPL GJ'!M11/'TCPL GJ'!M$10/28.174/37.8</f>
        <v>0</v>
      </c>
      <c r="L10" s="14">
        <f>'TCPL GJ'!N11/'TCPL GJ'!N$10/28.174/37.8</f>
        <v>0</v>
      </c>
      <c r="M10" s="14">
        <f>'TCPL GJ'!O11/'TCPL GJ'!O$10/28.174/37.8</f>
        <v>0</v>
      </c>
      <c r="N10" s="14">
        <f>'TCPL GJ'!P11/'TCPL GJ'!P$10/28.174/37.8</f>
        <v>0</v>
      </c>
      <c r="O10" s="14">
        <f>'TCPL GJ'!Q11/'TCPL GJ'!Q$10/28.174/37.8</f>
        <v>0</v>
      </c>
      <c r="P10" s="14">
        <f>'TCPL GJ'!R11/'TCPL GJ'!R$10/28.174/37.8</f>
        <v>0</v>
      </c>
      <c r="Q10" s="14">
        <f>'TCPL GJ'!S11/'TCPL GJ'!S$10/28.174/37.8</f>
        <v>0</v>
      </c>
      <c r="R10" s="14">
        <f>'TCPL GJ'!T11/'TCPL GJ'!T$10/28.174/37.8</f>
        <v>0</v>
      </c>
      <c r="S10" s="14">
        <f>'TCPL GJ'!U11/'TCPL GJ'!U$10/28.174/37.8</f>
        <v>0</v>
      </c>
      <c r="T10" s="14">
        <f>'TCPL GJ'!V11/'TCPL GJ'!V$10/28.174/37.8</f>
        <v>0</v>
      </c>
      <c r="U10" s="14">
        <f>'TCPL GJ'!W11/'TCPL GJ'!W$10/28.174/37.8</f>
        <v>0</v>
      </c>
      <c r="V10" s="14">
        <f>'TCPL GJ'!X11/'TCPL GJ'!X$10/28.174/37.8</f>
        <v>0</v>
      </c>
      <c r="W10" s="14">
        <f>'TCPL GJ'!Y11/'TCPL GJ'!Y$10/28.174/37.8</f>
        <v>0</v>
      </c>
      <c r="X10" s="14">
        <f>'TCPL GJ'!Z11/'TCPL GJ'!Z$10/28.174/37.8</f>
        <v>0</v>
      </c>
      <c r="Y10" s="14">
        <f>'TCPL GJ'!AA11/'TCPL GJ'!AA$10/28.174/37.8</f>
        <v>0</v>
      </c>
      <c r="Z10" s="14">
        <f>AVERAGE(B10:Y10)</f>
        <v>0</v>
      </c>
    </row>
    <row r="11" spans="1:26" x14ac:dyDescent="0.2">
      <c r="A11" s="16" t="s">
        <v>26</v>
      </c>
      <c r="B11" s="14">
        <f>'TCPL GJ'!D12/'TCPL GJ'!D$10/28.174/37.8</f>
        <v>0</v>
      </c>
      <c r="C11" s="14">
        <f>'TCPL GJ'!E12/'TCPL GJ'!E$10/28.174/37.8</f>
        <v>0</v>
      </c>
      <c r="D11" s="14">
        <f>'TCPL GJ'!F12/'TCPL GJ'!F$10/28.174/37.8</f>
        <v>0</v>
      </c>
      <c r="E11" s="14">
        <f>'TCPL GJ'!G12/'TCPL GJ'!G$10/28.174/37.8</f>
        <v>0</v>
      </c>
      <c r="F11" s="14">
        <f>'TCPL GJ'!H12/'TCPL GJ'!H$10/28.174/37.8</f>
        <v>0</v>
      </c>
      <c r="G11" s="14">
        <f>'TCPL GJ'!I12/'TCPL GJ'!I$10/28.174/37.8</f>
        <v>0</v>
      </c>
      <c r="H11" s="14">
        <f>'TCPL GJ'!J12/'TCPL GJ'!J$10/28.174/37.8</f>
        <v>0</v>
      </c>
      <c r="I11" s="14">
        <f>'TCPL GJ'!K12/'TCPL GJ'!K$10/28.174/37.8</f>
        <v>0</v>
      </c>
      <c r="J11" s="14">
        <f>'TCPL GJ'!L12/'TCPL GJ'!L$10/28.174/37.8</f>
        <v>0</v>
      </c>
      <c r="K11" s="14">
        <f>'TCPL GJ'!M12/'TCPL GJ'!M$10/28.174/37.8</f>
        <v>0</v>
      </c>
      <c r="L11" s="14">
        <f>'TCPL GJ'!N12/'TCPL GJ'!N$10/28.174/37.8</f>
        <v>0</v>
      </c>
      <c r="M11" s="14">
        <f>'TCPL GJ'!O12/'TCPL GJ'!O$10/28.174/37.8</f>
        <v>0</v>
      </c>
      <c r="N11" s="14">
        <f>'TCPL GJ'!P12/'TCPL GJ'!P$10/28.174/37.8</f>
        <v>0</v>
      </c>
      <c r="O11" s="14">
        <f>'TCPL GJ'!Q12/'TCPL GJ'!Q$10/28.174/37.8</f>
        <v>0</v>
      </c>
      <c r="P11" s="14">
        <f>'TCPL GJ'!R12/'TCPL GJ'!R$10/28.174/37.8</f>
        <v>0</v>
      </c>
      <c r="Q11" s="14">
        <f>'TCPL GJ'!S12/'TCPL GJ'!S$10/28.174/37.8</f>
        <v>0</v>
      </c>
      <c r="R11" s="14">
        <f>'TCPL GJ'!T12/'TCPL GJ'!T$10/28.174/37.8</f>
        <v>0</v>
      </c>
      <c r="S11" s="14">
        <f>'TCPL GJ'!U12/'TCPL GJ'!U$10/28.174/37.8</f>
        <v>0</v>
      </c>
      <c r="T11" s="14">
        <f>'TCPL GJ'!V12/'TCPL GJ'!V$10/28.174/37.8</f>
        <v>0</v>
      </c>
      <c r="U11" s="14">
        <f>'TCPL GJ'!W12/'TCPL GJ'!W$10/28.174/37.8</f>
        <v>0</v>
      </c>
      <c r="V11" s="14">
        <f>'TCPL GJ'!X12/'TCPL GJ'!X$10/28.174/37.8</f>
        <v>0</v>
      </c>
      <c r="W11" s="14">
        <f>'TCPL GJ'!Y12/'TCPL GJ'!Y$10/28.174/37.8</f>
        <v>0</v>
      </c>
      <c r="X11" s="14">
        <f>'TCPL GJ'!Z12/'TCPL GJ'!Z$10/28.174/37.8</f>
        <v>0</v>
      </c>
      <c r="Y11" s="14">
        <f>'TCPL GJ'!AA12/'TCPL GJ'!AA$10/28.174/37.8</f>
        <v>0</v>
      </c>
      <c r="Z11" s="14">
        <f t="shared" ref="Z11:Z20" si="4">AVERAGE(B11:Y11)</f>
        <v>0</v>
      </c>
    </row>
    <row r="12" spans="1:26" x14ac:dyDescent="0.2">
      <c r="A12" s="16" t="s">
        <v>27</v>
      </c>
      <c r="B12" s="14">
        <f>'TCPL GJ'!D13/'TCPL GJ'!D$10/28.174/37.8</f>
        <v>0</v>
      </c>
      <c r="C12" s="14">
        <f>'TCPL GJ'!E13/'TCPL GJ'!E$10/28.174/37.8</f>
        <v>0</v>
      </c>
      <c r="D12" s="14">
        <f>'TCPL GJ'!F13/'TCPL GJ'!F$10/28.174/37.8</f>
        <v>0</v>
      </c>
      <c r="E12" s="14">
        <f>'TCPL GJ'!G13/'TCPL GJ'!G$10/28.174/37.8</f>
        <v>0</v>
      </c>
      <c r="F12" s="14">
        <f>'TCPL GJ'!H13/'TCPL GJ'!H$10/28.174/37.8</f>
        <v>0</v>
      </c>
      <c r="G12" s="14">
        <f>'TCPL GJ'!I13/'TCPL GJ'!I$10/28.174/37.8</f>
        <v>0</v>
      </c>
      <c r="H12" s="14">
        <f>'TCPL GJ'!J13/'TCPL GJ'!J$10/28.174/37.8</f>
        <v>0</v>
      </c>
      <c r="I12" s="14">
        <f>'TCPL GJ'!K13/'TCPL GJ'!K$10/28.174/37.8</f>
        <v>0</v>
      </c>
      <c r="J12" s="14">
        <f>'TCPL GJ'!L13/'TCPL GJ'!L$10/28.174/37.8</f>
        <v>0</v>
      </c>
      <c r="K12" s="14">
        <f>'TCPL GJ'!M13/'TCPL GJ'!M$10/28.174/37.8</f>
        <v>0</v>
      </c>
      <c r="L12" s="14">
        <f>'TCPL GJ'!N13/'TCPL GJ'!N$10/28.174/37.8</f>
        <v>0</v>
      </c>
      <c r="M12" s="14">
        <f>'TCPL GJ'!O13/'TCPL GJ'!O$10/28.174/37.8</f>
        <v>0</v>
      </c>
      <c r="N12" s="14">
        <f>'TCPL GJ'!P13/'TCPL GJ'!P$10/28.174/37.8</f>
        <v>0</v>
      </c>
      <c r="O12" s="14">
        <f>'TCPL GJ'!Q13/'TCPL GJ'!Q$10/28.174/37.8</f>
        <v>0</v>
      </c>
      <c r="P12" s="14">
        <f>'TCPL GJ'!R13/'TCPL GJ'!R$10/28.174/37.8</f>
        <v>0</v>
      </c>
      <c r="Q12" s="14">
        <f>'TCPL GJ'!S13/'TCPL GJ'!S$10/28.174/37.8</f>
        <v>0</v>
      </c>
      <c r="R12" s="14">
        <f>'TCPL GJ'!T13/'TCPL GJ'!T$10/28.174/37.8</f>
        <v>0</v>
      </c>
      <c r="S12" s="14">
        <f>'TCPL GJ'!U13/'TCPL GJ'!U$10/28.174/37.8</f>
        <v>0</v>
      </c>
      <c r="T12" s="14">
        <f>'TCPL GJ'!V13/'TCPL GJ'!V$10/28.174/37.8</f>
        <v>0</v>
      </c>
      <c r="U12" s="14">
        <f>'TCPL GJ'!W13/'TCPL GJ'!W$10/28.174/37.8</f>
        <v>0</v>
      </c>
      <c r="V12" s="14">
        <f>'TCPL GJ'!X13/'TCPL GJ'!X$10/28.174/37.8</f>
        <v>0</v>
      </c>
      <c r="W12" s="14">
        <f>'TCPL GJ'!Y13/'TCPL GJ'!Y$10/28.174/37.8</f>
        <v>0</v>
      </c>
      <c r="X12" s="14">
        <f>'TCPL GJ'!Z13/'TCPL GJ'!Z$10/28.174/37.8</f>
        <v>0</v>
      </c>
      <c r="Y12" s="14">
        <f>'TCPL GJ'!AA13/'TCPL GJ'!AA$10/28.174/37.8</f>
        <v>0</v>
      </c>
      <c r="Z12" s="14">
        <f t="shared" si="4"/>
        <v>0</v>
      </c>
    </row>
    <row r="13" spans="1:26" x14ac:dyDescent="0.2">
      <c r="A13" s="16" t="s">
        <v>28</v>
      </c>
      <c r="B13" s="14">
        <f>'TCPL GJ'!D14/'TCPL GJ'!D$10/28.174/37.8</f>
        <v>0</v>
      </c>
      <c r="C13" s="14">
        <f>'TCPL GJ'!E14/'TCPL GJ'!E$10/28.174/37.8</f>
        <v>0</v>
      </c>
      <c r="D13" s="14">
        <f>'TCPL GJ'!F14/'TCPL GJ'!F$10/28.174/37.8</f>
        <v>0</v>
      </c>
      <c r="E13" s="14">
        <f>'TCPL GJ'!G14/'TCPL GJ'!G$10/28.174/37.8</f>
        <v>0</v>
      </c>
      <c r="F13" s="14">
        <f>'TCPL GJ'!H14/'TCPL GJ'!H$10/28.174/37.8</f>
        <v>0</v>
      </c>
      <c r="G13" s="14">
        <f>'TCPL GJ'!I14/'TCPL GJ'!I$10/28.174/37.8</f>
        <v>0</v>
      </c>
      <c r="H13" s="14">
        <f>'TCPL GJ'!J14/'TCPL GJ'!J$10/28.174/37.8</f>
        <v>0</v>
      </c>
      <c r="I13" s="14">
        <f>'TCPL GJ'!K14/'TCPL GJ'!K$10/28.174/37.8</f>
        <v>0</v>
      </c>
      <c r="J13" s="14">
        <f>'TCPL GJ'!L14/'TCPL GJ'!L$10/28.174/37.8</f>
        <v>0</v>
      </c>
      <c r="K13" s="14">
        <f>'TCPL GJ'!M14/'TCPL GJ'!M$10/28.174/37.8</f>
        <v>0</v>
      </c>
      <c r="L13" s="14">
        <f>'TCPL GJ'!N14/'TCPL GJ'!N$10/28.174/37.8</f>
        <v>0</v>
      </c>
      <c r="M13" s="14">
        <f>'TCPL GJ'!O14/'TCPL GJ'!O$10/28.174/37.8</f>
        <v>0</v>
      </c>
      <c r="N13" s="14">
        <f>'TCPL GJ'!P14/'TCPL GJ'!P$10/28.174/37.8</f>
        <v>0</v>
      </c>
      <c r="O13" s="14">
        <f>'TCPL GJ'!Q14/'TCPL GJ'!Q$10/28.174/37.8</f>
        <v>0</v>
      </c>
      <c r="P13" s="14">
        <f>'TCPL GJ'!R14/'TCPL GJ'!R$10/28.174/37.8</f>
        <v>0</v>
      </c>
      <c r="Q13" s="14">
        <f>'TCPL GJ'!S14/'TCPL GJ'!S$10/28.174/37.8</f>
        <v>0</v>
      </c>
      <c r="R13" s="14">
        <f>'TCPL GJ'!T14/'TCPL GJ'!T$10/28.174/37.8</f>
        <v>4.1800077064802947E-3</v>
      </c>
      <c r="S13" s="14">
        <f>'TCPL GJ'!U14/'TCPL GJ'!U$10/28.174/37.8</f>
        <v>0</v>
      </c>
      <c r="T13" s="14">
        <f>'TCPL GJ'!V14/'TCPL GJ'!V$10/28.174/37.8</f>
        <v>0</v>
      </c>
      <c r="U13" s="14">
        <f>'TCPL GJ'!W14/'TCPL GJ'!W$10/28.174/37.8</f>
        <v>0</v>
      </c>
      <c r="V13" s="14">
        <f>'TCPL GJ'!X14/'TCPL GJ'!X$10/28.174/37.8</f>
        <v>0</v>
      </c>
      <c r="W13" s="14">
        <f>'TCPL GJ'!Y14/'TCPL GJ'!Y$10/28.174/37.8</f>
        <v>0</v>
      </c>
      <c r="X13" s="14">
        <f>'TCPL GJ'!Z14/'TCPL GJ'!Z$10/28.174/37.8</f>
        <v>0</v>
      </c>
      <c r="Y13" s="14">
        <f>'TCPL GJ'!AA14/'TCPL GJ'!AA$10/28.174/37.8</f>
        <v>0</v>
      </c>
      <c r="Z13" s="14">
        <f t="shared" si="4"/>
        <v>1.7416698777001228E-4</v>
      </c>
    </row>
    <row r="14" spans="1:26" x14ac:dyDescent="0.2">
      <c r="A14" s="16" t="s">
        <v>29</v>
      </c>
      <c r="B14" s="14">
        <f>'TCPL GJ'!D15/'TCPL GJ'!D$10/28.174</f>
        <v>0</v>
      </c>
      <c r="C14" s="14">
        <f>'TCPL GJ'!E15/'TCPL GJ'!E$10/28.174/37.8</f>
        <v>0</v>
      </c>
      <c r="D14" s="14">
        <f>'TCPL GJ'!F15/'TCPL GJ'!F$10/28.174/37.8</f>
        <v>6.0063075952811866</v>
      </c>
      <c r="E14" s="14">
        <f>'TCPL GJ'!G15/'TCPL GJ'!G$10/28.174/37.8</f>
        <v>21.750043099514247</v>
      </c>
      <c r="F14" s="14">
        <f>'TCPL GJ'!H15/'TCPL GJ'!H$10/28.174/37.8</f>
        <v>27.860660061018667</v>
      </c>
      <c r="G14" s="14">
        <f>'TCPL GJ'!I15/'TCPL GJ'!I$10/28.174/37.8</f>
        <v>36.466383192679309</v>
      </c>
      <c r="H14" s="14">
        <f>'TCPL GJ'!J15/'TCPL GJ'!J$10/28.174/37.8</f>
        <v>39.330298308491429</v>
      </c>
      <c r="I14" s="14">
        <f>'TCPL GJ'!K15/'TCPL GJ'!K$10/28.174/37.8</f>
        <v>50.947327262484002</v>
      </c>
      <c r="J14" s="14">
        <f>'TCPL GJ'!L15/'TCPL GJ'!L$10/28.174/37.8</f>
        <v>52.126937553217111</v>
      </c>
      <c r="K14" s="14">
        <f>'TCPL GJ'!M15/'TCPL GJ'!M$10/28.174/37.8</f>
        <v>41.688882801828399</v>
      </c>
      <c r="L14" s="14">
        <f>'TCPL GJ'!N15/'TCPL GJ'!N$10/28.174/37.8</f>
        <v>30.055166126248213</v>
      </c>
      <c r="M14" s="14">
        <f>'TCPL GJ'!O15/'TCPL GJ'!O$10/28.174/37.8</f>
        <v>19.409865785041251</v>
      </c>
      <c r="N14" s="14">
        <f>'TCPL GJ'!P15/'TCPL GJ'!P$10/28.174/37.8</f>
        <v>2.374910755320971</v>
      </c>
      <c r="O14" s="14">
        <f>'TCPL GJ'!Q15/'TCPL GJ'!Q$10/28.174/37.8</f>
        <v>9.9767717870003434</v>
      </c>
      <c r="P14" s="14">
        <f>'TCPL GJ'!R15/'TCPL GJ'!R$10/28.174/37.8</f>
        <v>38.55236252642235</v>
      </c>
      <c r="Q14" s="14">
        <f>'TCPL GJ'!S15/'TCPL GJ'!S$10/28.174/37.8</f>
        <v>40.64230983849545</v>
      </c>
      <c r="R14" s="14">
        <f>'TCPL GJ'!T15/'TCPL GJ'!T$10/28.174/37.8</f>
        <v>41.195399573176388</v>
      </c>
      <c r="S14" s="14">
        <f>'TCPL GJ'!U15/'TCPL GJ'!U$10/28.174/37.8</f>
        <v>49.862350730763694</v>
      </c>
      <c r="T14" s="14">
        <f>'TCPL GJ'!V15/'TCPL GJ'!V$10/28.174/37.8</f>
        <v>90.619628955133905</v>
      </c>
      <c r="U14" s="14">
        <f>'TCPL GJ'!W15/'TCPL GJ'!W$10/28.174/37.8</f>
        <v>95.002548774843987</v>
      </c>
      <c r="V14" s="14">
        <f>'TCPL GJ'!X15/'TCPL GJ'!X$10/28.174/37.8</f>
        <v>85.531502458456401</v>
      </c>
      <c r="W14" s="14">
        <f>'TCPL GJ'!Y15/'TCPL GJ'!Y$10/28.174/37.8</f>
        <v>79.541427226435388</v>
      </c>
      <c r="X14" s="14">
        <f>'TCPL GJ'!Z15/'TCPL GJ'!Z$10/28.174/37.8</f>
        <v>48.613654201548485</v>
      </c>
      <c r="Y14" s="14">
        <f>'TCPL GJ'!AA15/'TCPL GJ'!AA$10/28.174/37.8</f>
        <v>49.783073956585568</v>
      </c>
      <c r="Z14" s="14">
        <f t="shared" si="4"/>
        <v>39.889075523749447</v>
      </c>
    </row>
    <row r="15" spans="1:26" x14ac:dyDescent="0.2">
      <c r="A15" s="16" t="s">
        <v>30</v>
      </c>
      <c r="B15" s="14">
        <f>'TCPL GJ'!D16/'TCPL GJ'!D$10/28.174/37.8</f>
        <v>0</v>
      </c>
      <c r="C15" s="14">
        <f>'TCPL GJ'!E16/'TCPL GJ'!E$10/28.174/37.8</f>
        <v>0</v>
      </c>
      <c r="D15" s="14">
        <f>'TCPL GJ'!F16/'TCPL GJ'!F$10/28.174/37.8</f>
        <v>0</v>
      </c>
      <c r="E15" s="14">
        <f>'TCPL GJ'!G16/'TCPL GJ'!G$10/28.174/37.8</f>
        <v>0</v>
      </c>
      <c r="F15" s="14">
        <f>'TCPL GJ'!H16/'TCPL GJ'!H$10/28.174/37.8</f>
        <v>0</v>
      </c>
      <c r="G15" s="14">
        <f>'TCPL GJ'!I16/'TCPL GJ'!I$10/28.174/37.8</f>
        <v>2.154725315559181</v>
      </c>
      <c r="H15" s="14">
        <f>'TCPL GJ'!J16/'TCPL GJ'!J$10/28.174/37.8</f>
        <v>0</v>
      </c>
      <c r="I15" s="14">
        <f>'TCPL GJ'!K16/'TCPL GJ'!K$10/28.174/37.8</f>
        <v>0.17668105037608378</v>
      </c>
      <c r="J15" s="14">
        <f>'TCPL GJ'!L16/'TCPL GJ'!L$10/28.174/37.8</f>
        <v>0</v>
      </c>
      <c r="K15" s="14">
        <f>'TCPL GJ'!M16/'TCPL GJ'!M$10/28.174/37.8</f>
        <v>0</v>
      </c>
      <c r="L15" s="14">
        <f>'TCPL GJ'!N16/'TCPL GJ'!N$10/28.174/37.8</f>
        <v>0.54251552677997872</v>
      </c>
      <c r="M15" s="14">
        <f>'TCPL GJ'!O16/'TCPL GJ'!O$10/28.174/37.8</f>
        <v>0</v>
      </c>
      <c r="N15" s="14">
        <f>'TCPL GJ'!P16/'TCPL GJ'!P$10/28.174/37.8</f>
        <v>0</v>
      </c>
      <c r="O15" s="14">
        <f>'TCPL GJ'!Q16/'TCPL GJ'!Q$10/28.174/37.8</f>
        <v>0</v>
      </c>
      <c r="P15" s="14">
        <f>'TCPL GJ'!R16/'TCPL GJ'!R$10/28.174/37.8</f>
        <v>0</v>
      </c>
      <c r="Q15" s="14">
        <f>'TCPL GJ'!S16/'TCPL GJ'!S$10/28.174/37.8</f>
        <v>0</v>
      </c>
      <c r="R15" s="14">
        <f>'TCPL GJ'!T16/'TCPL GJ'!T$10/28.174/37.8</f>
        <v>0</v>
      </c>
      <c r="S15" s="14">
        <f>'TCPL GJ'!U16/'TCPL GJ'!U$10/28.174/37.8</f>
        <v>0</v>
      </c>
      <c r="T15" s="14">
        <f>'TCPL GJ'!V16/'TCPL GJ'!V$10/28.174/37.8</f>
        <v>0</v>
      </c>
      <c r="U15" s="14">
        <f>'TCPL GJ'!W16/'TCPL GJ'!W$10/28.174/37.8</f>
        <v>0</v>
      </c>
      <c r="V15" s="14">
        <f>'TCPL GJ'!X16/'TCPL GJ'!X$10/28.174/37.8</f>
        <v>0</v>
      </c>
      <c r="W15" s="14">
        <f>'TCPL GJ'!Y16/'TCPL GJ'!Y$10/28.174/37.8</f>
        <v>0</v>
      </c>
      <c r="X15" s="14">
        <f>'TCPL GJ'!Z16/'TCPL GJ'!Z$10/28.174/37.8</f>
        <v>1.7006936862122495</v>
      </c>
      <c r="Y15" s="14">
        <f>'TCPL GJ'!AA16/'TCPL GJ'!AA$10/28.174/37.8</f>
        <v>0</v>
      </c>
      <c r="Z15" s="14">
        <f t="shared" si="4"/>
        <v>0.19060898245531219</v>
      </c>
    </row>
    <row r="16" spans="1:26" x14ac:dyDescent="0.2">
      <c r="A16" s="16" t="s">
        <v>31</v>
      </c>
      <c r="B16" s="14">
        <f>'TCPL GJ'!D17/'TCPL GJ'!D$10/28.174/37.8</f>
        <v>0</v>
      </c>
      <c r="C16" s="14">
        <f>'TCPL GJ'!E17/'TCPL GJ'!E$10/28.174/37.8</f>
        <v>0</v>
      </c>
      <c r="D16" s="14">
        <f>'TCPL GJ'!F17/'TCPL GJ'!F$10/28.174/37.8</f>
        <v>0.10413671373100911</v>
      </c>
      <c r="E16" s="14">
        <f>'TCPL GJ'!G17/'TCPL GJ'!G$10/28.174/37.8</f>
        <v>2.8829099189478735</v>
      </c>
      <c r="F16" s="14">
        <f>'TCPL GJ'!H17/'TCPL GJ'!H$10/28.174/37.8</f>
        <v>1.8999649521498769</v>
      </c>
      <c r="G16" s="14">
        <f>'TCPL GJ'!I17/'TCPL GJ'!I$10/28.174/37.8</f>
        <v>0.85075373757610351</v>
      </c>
      <c r="H16" s="14">
        <f>'TCPL GJ'!J17/'TCPL GJ'!J$10/28.174/37.8</f>
        <v>1.314612423688053</v>
      </c>
      <c r="I16" s="14">
        <f>'TCPL GJ'!K17/'TCPL GJ'!K$10/28.174/37.8</f>
        <v>1.6118170296009851</v>
      </c>
      <c r="J16" s="14">
        <f>'TCPL GJ'!L17/'TCPL GJ'!L$10/28.174/37.8</f>
        <v>4.1449400669485383</v>
      </c>
      <c r="K16" s="14">
        <f>'TCPL GJ'!M17/'TCPL GJ'!M$10/28.174/37.8</f>
        <v>4.2091768906929081</v>
      </c>
      <c r="L16" s="14">
        <f>'TCPL GJ'!N17/'TCPL GJ'!N$10/28.174/37.8</f>
        <v>0.43791234842085514</v>
      </c>
      <c r="M16" s="14">
        <f>'TCPL GJ'!O17/'TCPL GJ'!O$10/28.174/37.8</f>
        <v>0</v>
      </c>
      <c r="N16" s="14">
        <f>'TCPL GJ'!P17/'TCPL GJ'!P$10/28.174/37.8</f>
        <v>0</v>
      </c>
      <c r="O16" s="14">
        <f>'TCPL GJ'!Q17/'TCPL GJ'!Q$10/28.174/37.8</f>
        <v>0</v>
      </c>
      <c r="P16" s="14">
        <f>'TCPL GJ'!R17/'TCPL GJ'!R$10/28.174/37.8</f>
        <v>0.34327556041696511</v>
      </c>
      <c r="Q16" s="14">
        <f>'TCPL GJ'!S17/'TCPL GJ'!S$10/28.174/37.8</f>
        <v>0.24876901903001622</v>
      </c>
      <c r="R16" s="14">
        <f>'TCPL GJ'!T17/'TCPL GJ'!T$10/28.174/37.8</f>
        <v>1.5489351745382816</v>
      </c>
      <c r="S16" s="14">
        <f>'TCPL GJ'!U17/'TCPL GJ'!U$10/28.174/37.8</f>
        <v>5.6339234304734413E-2</v>
      </c>
      <c r="T16" s="14">
        <f>'TCPL GJ'!V17/'TCPL GJ'!V$10/28.174/37.8</f>
        <v>13.46644004482277</v>
      </c>
      <c r="U16" s="14">
        <f>'TCPL GJ'!W17/'TCPL GJ'!W$10/28.174/37.8</f>
        <v>0</v>
      </c>
      <c r="V16" s="14">
        <f>'TCPL GJ'!X17/'TCPL GJ'!X$10/28.174/37.8</f>
        <v>0</v>
      </c>
      <c r="W16" s="14">
        <f>'TCPL GJ'!Y17/'TCPL GJ'!Y$10/28.174/37.8</f>
        <v>0</v>
      </c>
      <c r="X16" s="14">
        <f>'TCPL GJ'!Z17/'TCPL GJ'!Z$10/28.174/37.8</f>
        <v>0</v>
      </c>
      <c r="Y16" s="14">
        <f>'TCPL GJ'!AA17/'TCPL GJ'!AA$10/28.174/37.8</f>
        <v>0</v>
      </c>
      <c r="Z16" s="14">
        <f t="shared" si="4"/>
        <v>1.3799992964528738</v>
      </c>
    </row>
    <row r="17" spans="1:26" x14ac:dyDescent="0.2">
      <c r="A17" s="16" t="s">
        <v>32</v>
      </c>
      <c r="B17" s="14">
        <f>'TCPL GJ'!D18/'TCPL GJ'!D$10/28.174/37.8</f>
        <v>0</v>
      </c>
      <c r="C17" s="14">
        <f>'TCPL GJ'!E18/'TCPL GJ'!E$10/28.174/37.8</f>
        <v>0</v>
      </c>
      <c r="D17" s="14">
        <f>'TCPL GJ'!F18/'TCPL GJ'!F$10/28.174/37.8</f>
        <v>0</v>
      </c>
      <c r="E17" s="14">
        <f>'TCPL GJ'!G18/'TCPL GJ'!G$10/28.174/37.8</f>
        <v>0</v>
      </c>
      <c r="F17" s="14">
        <f>'TCPL GJ'!H18/'TCPL GJ'!H$10/28.174/37.8</f>
        <v>0</v>
      </c>
      <c r="G17" s="14">
        <f>'TCPL GJ'!I18/'TCPL GJ'!I$10/28.174/37.8</f>
        <v>0</v>
      </c>
      <c r="H17" s="14">
        <f>'TCPL GJ'!J18/'TCPL GJ'!J$10/28.174/37.8</f>
        <v>0</v>
      </c>
      <c r="I17" s="14">
        <f>'TCPL GJ'!K18/'TCPL GJ'!K$10/28.174/37.8</f>
        <v>0</v>
      </c>
      <c r="J17" s="14">
        <f>'TCPL GJ'!L18/'TCPL GJ'!L$10/28.174/37.8</f>
        <v>0</v>
      </c>
      <c r="K17" s="14">
        <f>'TCPL GJ'!M18/'TCPL GJ'!M$10/28.174/37.8</f>
        <v>0</v>
      </c>
      <c r="L17" s="14">
        <f>'TCPL GJ'!N18/'TCPL GJ'!N$10/28.174/37.8</f>
        <v>0</v>
      </c>
      <c r="M17" s="14">
        <f>'TCPL GJ'!O18/'TCPL GJ'!O$10/28.174/37.8</f>
        <v>0</v>
      </c>
      <c r="N17" s="14">
        <f>'TCPL GJ'!P18/'TCPL GJ'!P$10/28.174/37.8</f>
        <v>0</v>
      </c>
      <c r="O17" s="14">
        <f>'TCPL GJ'!Q18/'TCPL GJ'!Q$10/28.174/37.8</f>
        <v>0</v>
      </c>
      <c r="P17" s="14">
        <f>'TCPL GJ'!R18/'TCPL GJ'!R$10/28.174/37.8</f>
        <v>0</v>
      </c>
      <c r="Q17" s="14">
        <f>'TCPL GJ'!S18/'TCPL GJ'!S$10/28.174/37.8</f>
        <v>0</v>
      </c>
      <c r="R17" s="14">
        <f>'TCPL GJ'!T18/'TCPL GJ'!T$10/28.174/37.8</f>
        <v>0</v>
      </c>
      <c r="S17" s="14">
        <f>'TCPL GJ'!U18/'TCPL GJ'!U$10/28.174/37.8</f>
        <v>0</v>
      </c>
      <c r="T17" s="14">
        <f>'TCPL GJ'!V18/'TCPL GJ'!V$10/28.174/37.8</f>
        <v>0</v>
      </c>
      <c r="U17" s="14">
        <f>'TCPL GJ'!W18/'TCPL GJ'!W$10/28.174/37.8</f>
        <v>0</v>
      </c>
      <c r="V17" s="14">
        <f>'TCPL GJ'!X18/'TCPL GJ'!X$10/28.174/37.8</f>
        <v>0</v>
      </c>
      <c r="W17" s="14">
        <f>'TCPL GJ'!Y18/'TCPL GJ'!Y$10/28.174/37.8</f>
        <v>0</v>
      </c>
      <c r="X17" s="14">
        <f>'TCPL GJ'!Z18/'TCPL GJ'!Z$10/28.174/37.8</f>
        <v>0</v>
      </c>
      <c r="Y17" s="14">
        <f>'TCPL GJ'!AA18/'TCPL GJ'!AA$10/28.174/37.8</f>
        <v>0</v>
      </c>
      <c r="Z17" s="14">
        <f t="shared" si="4"/>
        <v>0</v>
      </c>
    </row>
    <row r="18" spans="1:26" x14ac:dyDescent="0.2">
      <c r="A18" s="16" t="s">
        <v>33</v>
      </c>
      <c r="B18" s="14">
        <f>'TCPL GJ'!D19/'TCPL GJ'!D$10/28.174/37.8</f>
        <v>0</v>
      </c>
      <c r="C18" s="14">
        <f>'TCPL GJ'!E19/'TCPL GJ'!E$10/28.174/37.8</f>
        <v>0</v>
      </c>
      <c r="D18" s="14">
        <f>'TCPL GJ'!F19/'TCPL GJ'!F$10/28.174/37.8</f>
        <v>0</v>
      </c>
      <c r="E18" s="14">
        <f>'TCPL GJ'!G19/'TCPL GJ'!G$10/28.174/37.8</f>
        <v>0</v>
      </c>
      <c r="F18" s="14">
        <f>'TCPL GJ'!H19/'TCPL GJ'!H$10/28.174/37.8</f>
        <v>0</v>
      </c>
      <c r="G18" s="14">
        <f>'TCPL GJ'!I19/'TCPL GJ'!I$10/28.174/37.8</f>
        <v>0</v>
      </c>
      <c r="H18" s="14">
        <f>'TCPL GJ'!J19/'TCPL GJ'!J$10/28.174/37.8</f>
        <v>0.3680829974575982</v>
      </c>
      <c r="I18" s="14">
        <f>'TCPL GJ'!K19/'TCPL GJ'!K$10/28.174/37.8</f>
        <v>2.275166078672858</v>
      </c>
      <c r="J18" s="14">
        <f>'TCPL GJ'!L19/'TCPL GJ'!L$10/28.174/37.8</f>
        <v>1.9918110296946576</v>
      </c>
      <c r="K18" s="14">
        <f>'TCPL GJ'!M19/'TCPL GJ'!M$10/28.174/37.8</f>
        <v>0.55115521903706854</v>
      </c>
      <c r="L18" s="14">
        <f>'TCPL GJ'!N19/'TCPL GJ'!N$10/28.174/37.8</f>
        <v>3.7371692088807161E-2</v>
      </c>
      <c r="M18" s="14">
        <f>'TCPL GJ'!O19/'TCPL GJ'!O$10/28.174/37.8</f>
        <v>7.1787088872161592E-2</v>
      </c>
      <c r="N18" s="14">
        <f>'TCPL GJ'!P19/'TCPL GJ'!P$10/28.174/37.8</f>
        <v>0</v>
      </c>
      <c r="O18" s="14">
        <f>'TCPL GJ'!Q19/'TCPL GJ'!Q$10/28.174/37.8</f>
        <v>0</v>
      </c>
      <c r="P18" s="14">
        <f>'TCPL GJ'!R19/'TCPL GJ'!R$10/28.174/37.8</f>
        <v>0</v>
      </c>
      <c r="Q18" s="14">
        <f>'TCPL GJ'!S19/'TCPL GJ'!S$10/28.174/37.8</f>
        <v>0.12353942100043708</v>
      </c>
      <c r="R18" s="14">
        <f>'TCPL GJ'!T19/'TCPL GJ'!T$10/28.174/37.8</f>
        <v>0.49421018651400361</v>
      </c>
      <c r="S18" s="14">
        <f>'TCPL GJ'!U19/'TCPL GJ'!U$10/28.174/37.8</f>
        <v>2.0796376360608164</v>
      </c>
      <c r="T18" s="14">
        <f>'TCPL GJ'!V19/'TCPL GJ'!V$10/28.174/37.8</f>
        <v>2.5593157329807683</v>
      </c>
      <c r="U18" s="14">
        <f>'TCPL GJ'!W19/'TCPL GJ'!W$10/28.174/37.8</f>
        <v>2.1642747148074641</v>
      </c>
      <c r="V18" s="14">
        <f>'TCPL GJ'!X19/'TCPL GJ'!X$10/28.174/37.8</f>
        <v>0.6264296863194192</v>
      </c>
      <c r="W18" s="14">
        <f>'TCPL GJ'!Y19/'TCPL GJ'!Y$10/28.174/37.8</f>
        <v>3.1531797264101359E-2</v>
      </c>
      <c r="X18" s="14">
        <f>'TCPL GJ'!Z19/'TCPL GJ'!Z$10/28.174/37.8</f>
        <v>0</v>
      </c>
      <c r="Y18" s="14">
        <f>'TCPL GJ'!AA19/'TCPL GJ'!AA$10/28.174/37.8</f>
        <v>0</v>
      </c>
      <c r="Z18" s="14">
        <f t="shared" si="4"/>
        <v>0.55726305336542337</v>
      </c>
    </row>
    <row r="19" spans="1:26" x14ac:dyDescent="0.2">
      <c r="A19" s="16" t="s">
        <v>34</v>
      </c>
      <c r="B19" s="14">
        <f>'TCPL GJ'!D20/'TCPL GJ'!D$10/28.174/37.8</f>
        <v>0</v>
      </c>
      <c r="C19" s="14">
        <f>'TCPL GJ'!E20/'TCPL GJ'!E$10/28.174/37.8</f>
        <v>0</v>
      </c>
      <c r="D19" s="14">
        <f>'TCPL GJ'!F20/'TCPL GJ'!F$10/28.174/37.8</f>
        <v>0</v>
      </c>
      <c r="E19" s="14">
        <f>'TCPL GJ'!G20/'TCPL GJ'!G$10/28.174/37.8</f>
        <v>0</v>
      </c>
      <c r="F19" s="14">
        <f>'TCPL GJ'!H20/'TCPL GJ'!H$10/28.174/37.8</f>
        <v>0</v>
      </c>
      <c r="G19" s="14">
        <f>'TCPL GJ'!I20/'TCPL GJ'!I$10/28.174/37.8</f>
        <v>0</v>
      </c>
      <c r="H19" s="14">
        <f>'TCPL GJ'!J20/'TCPL GJ'!J$10/28.174/37.8</f>
        <v>0</v>
      </c>
      <c r="I19" s="14">
        <f>'TCPL GJ'!K20/'TCPL GJ'!K$10/28.174/37.8</f>
        <v>0</v>
      </c>
      <c r="J19" s="14">
        <f>'TCPL GJ'!L20/'TCPL GJ'!L$10/28.174/37.8</f>
        <v>0</v>
      </c>
      <c r="K19" s="14">
        <f>'TCPL GJ'!M20/'TCPL GJ'!M$10/28.174/37.8</f>
        <v>0</v>
      </c>
      <c r="L19" s="14">
        <f>'TCPL GJ'!N20/'TCPL GJ'!N$10/28.174/37.8</f>
        <v>0</v>
      </c>
      <c r="M19" s="14">
        <f>'TCPL GJ'!O20/'TCPL GJ'!O$10/28.174/37.8</f>
        <v>2.8971088195218435</v>
      </c>
      <c r="N19" s="14">
        <f>'TCPL GJ'!P20/'TCPL GJ'!P$10/28.174/37.8</f>
        <v>0</v>
      </c>
      <c r="O19" s="14">
        <f>'TCPL GJ'!Q20/'TCPL GJ'!Q$10/28.174/37.8</f>
        <v>0</v>
      </c>
      <c r="P19" s="14">
        <f>'TCPL GJ'!R20/'TCPL GJ'!R$10/28.174/37.8</f>
        <v>0</v>
      </c>
      <c r="Q19" s="14">
        <f>'TCPL GJ'!S20/'TCPL GJ'!S$10/28.174/37.8</f>
        <v>0</v>
      </c>
      <c r="R19" s="14">
        <f>'TCPL GJ'!T20/'TCPL GJ'!T$10/28.174/37.8</f>
        <v>0.40461263002292597</v>
      </c>
      <c r="S19" s="14">
        <f>'TCPL GJ'!U20/'TCPL GJ'!U$10/28.174/37.8</f>
        <v>0</v>
      </c>
      <c r="T19" s="14">
        <f>'TCPL GJ'!V20/'TCPL GJ'!V$10/28.174/37.8</f>
        <v>0</v>
      </c>
      <c r="U19" s="14">
        <f>'TCPL GJ'!W20/'TCPL GJ'!W$10/28.174/37.8</f>
        <v>0</v>
      </c>
      <c r="V19" s="14">
        <f>'TCPL GJ'!X20/'TCPL GJ'!X$10/28.174/37.8</f>
        <v>0</v>
      </c>
      <c r="W19" s="14">
        <f>'TCPL GJ'!Y20/'TCPL GJ'!Y$10/28.174/37.8</f>
        <v>0</v>
      </c>
      <c r="X19" s="14">
        <f>'TCPL GJ'!Z20/'TCPL GJ'!Z$10/28.174/37.8</f>
        <v>0</v>
      </c>
      <c r="Y19" s="14">
        <f>'TCPL GJ'!AA20/'TCPL GJ'!AA$10/28.174/37.8</f>
        <v>0</v>
      </c>
      <c r="Z19" s="14">
        <f t="shared" si="4"/>
        <v>0.13757172706436541</v>
      </c>
    </row>
    <row r="20" spans="1:26" x14ac:dyDescent="0.2">
      <c r="A20" s="16" t="s">
        <v>24</v>
      </c>
      <c r="B20" s="14">
        <f>'TCPL GJ'!D21/'TCPL GJ'!D$10/28.174/37.8</f>
        <v>0</v>
      </c>
      <c r="C20" s="14">
        <f>'TCPL GJ'!E21/'TCPL GJ'!E$10/28.174/37.8</f>
        <v>0</v>
      </c>
      <c r="D20" s="14">
        <f>'TCPL GJ'!F21/'TCPL GJ'!F$10/28.174/37.8</f>
        <v>6.1104443090121947</v>
      </c>
      <c r="E20" s="14">
        <f>'TCPL GJ'!G21/'TCPL GJ'!G$10/28.174/37.8</f>
        <v>24.632953018462118</v>
      </c>
      <c r="F20" s="14">
        <f>'TCPL GJ'!H21/'TCPL GJ'!H$10/28.174/37.8</f>
        <v>29.760625013168539</v>
      </c>
      <c r="G20" s="14">
        <f>'TCPL GJ'!I21/'TCPL GJ'!I$10/28.174/37.8</f>
        <v>39.471862245814592</v>
      </c>
      <c r="H20" s="14">
        <f>'TCPL GJ'!J21/'TCPL GJ'!J$10/28.174/37.8</f>
        <v>41.012993729637081</v>
      </c>
      <c r="I20" s="14">
        <f>'TCPL GJ'!K21/'TCPL GJ'!K$10/28.174/37.8</f>
        <v>55.010991421133937</v>
      </c>
      <c r="J20" s="14">
        <f>'TCPL GJ'!L21/'TCPL GJ'!L$10/28.174/37.8</f>
        <v>58.263688649860306</v>
      </c>
      <c r="K20" s="14">
        <f>'TCPL GJ'!M21/'TCPL GJ'!M$10/28.174/37.8</f>
        <v>46.449214911558364</v>
      </c>
      <c r="L20" s="14">
        <f>'TCPL GJ'!N21/'TCPL GJ'!N$10/28.174/37.8</f>
        <v>31.072965693537856</v>
      </c>
      <c r="M20" s="14">
        <f>'TCPL GJ'!O21/'TCPL GJ'!O$10/28.174/37.8</f>
        <v>22.378761693435258</v>
      </c>
      <c r="N20" s="14">
        <f>'TCPL GJ'!P21/'TCPL GJ'!P$10/28.174/37.8</f>
        <v>2.374910755320971</v>
      </c>
      <c r="O20" s="14">
        <f>'TCPL GJ'!Q21/'TCPL GJ'!Q$10/28.174/37.8</f>
        <v>9.9767717870003434</v>
      </c>
      <c r="P20" s="14">
        <f>'TCPL GJ'!R21/'TCPL GJ'!R$10/28.174/37.8</f>
        <v>38.895638086839313</v>
      </c>
      <c r="Q20" s="14">
        <f>'TCPL GJ'!S21/'TCPL GJ'!S$10/28.174/37.8</f>
        <v>41.014618278525901</v>
      </c>
      <c r="R20" s="14">
        <f>'TCPL GJ'!T21/'TCPL GJ'!T$10/28.174/37.8</f>
        <v>43.647337571958083</v>
      </c>
      <c r="S20" s="14">
        <f>'TCPL GJ'!U21/'TCPL GJ'!U$10/28.174/37.8</f>
        <v>51.998327601129247</v>
      </c>
      <c r="T20" s="14">
        <f>'TCPL GJ'!V21/'TCPL GJ'!V$10/28.174/37.8</f>
        <v>106.64538473293744</v>
      </c>
      <c r="U20" s="14">
        <f>'TCPL GJ'!W21/'TCPL GJ'!W$10/28.174/37.8</f>
        <v>97.166823489651449</v>
      </c>
      <c r="V20" s="14">
        <f>'TCPL GJ'!X21/'TCPL GJ'!X$10/28.174/37.8</f>
        <v>86.157932144775828</v>
      </c>
      <c r="W20" s="14">
        <f>'TCPL GJ'!Y21/'TCPL GJ'!Y$10/28.174/37.8</f>
        <v>79.572959023699482</v>
      </c>
      <c r="X20" s="14">
        <f>'TCPL GJ'!Z21/'TCPL GJ'!Z$10/28.174/37.8</f>
        <v>50.314347887760732</v>
      </c>
      <c r="Y20" s="14">
        <f>'TCPL GJ'!AA21/'TCPL GJ'!AA$10/28.174/37.8</f>
        <v>49.783073956585568</v>
      </c>
      <c r="Z20" s="14">
        <f t="shared" si="4"/>
        <v>42.154692750075192</v>
      </c>
    </row>
    <row r="22" spans="1:26" s="29" customFormat="1" x14ac:dyDescent="0.2">
      <c r="A22" s="30" t="s">
        <v>35</v>
      </c>
      <c r="B22" s="31">
        <v>36161</v>
      </c>
      <c r="C22" s="31">
        <v>36192</v>
      </c>
      <c r="D22" s="31">
        <v>36220</v>
      </c>
      <c r="E22" s="31">
        <v>36251</v>
      </c>
      <c r="F22" s="31">
        <v>36281</v>
      </c>
      <c r="G22" s="31">
        <v>36312</v>
      </c>
      <c r="H22" s="31">
        <v>36342</v>
      </c>
      <c r="I22" s="31">
        <v>36373</v>
      </c>
      <c r="J22" s="31">
        <v>36404</v>
      </c>
      <c r="K22" s="31">
        <v>36434</v>
      </c>
      <c r="L22" s="31">
        <v>36465</v>
      </c>
      <c r="M22" s="31">
        <v>36495</v>
      </c>
      <c r="N22" s="31">
        <v>36526</v>
      </c>
      <c r="O22" s="31">
        <v>36557</v>
      </c>
      <c r="P22" s="31">
        <v>36586</v>
      </c>
      <c r="Q22" s="31">
        <v>36617</v>
      </c>
      <c r="R22" s="31">
        <v>36647</v>
      </c>
      <c r="S22" s="31">
        <v>36678</v>
      </c>
      <c r="T22" s="31">
        <v>36708</v>
      </c>
      <c r="U22" s="31">
        <v>36739</v>
      </c>
      <c r="V22" s="31">
        <v>36770</v>
      </c>
      <c r="W22" s="31">
        <v>36800</v>
      </c>
      <c r="X22" s="31">
        <v>36831</v>
      </c>
      <c r="Y22" s="31">
        <v>36861</v>
      </c>
      <c r="Z22" s="31" t="s">
        <v>74</v>
      </c>
    </row>
    <row r="23" spans="1:26" x14ac:dyDescent="0.2">
      <c r="A23" s="16" t="s">
        <v>25</v>
      </c>
      <c r="B23" s="14">
        <f>'TCPL GJ'!D24/'TCPL GJ'!D$10/28.174/37.8</f>
        <v>54.281095437778454</v>
      </c>
      <c r="C23" s="14">
        <f>'TCPL GJ'!E24/'TCPL GJ'!E$10/28.174/37.8</f>
        <v>1.718547857845488</v>
      </c>
      <c r="D23" s="14">
        <f>'TCPL GJ'!F24/'TCPL GJ'!F$10/28.174/37.8</f>
        <v>13.189559969134825</v>
      </c>
      <c r="E23" s="14">
        <f>'TCPL GJ'!G24/'TCPL GJ'!G$10/28.174/37.8</f>
        <v>2.9604076656914975</v>
      </c>
      <c r="F23" s="14">
        <f>'TCPL GJ'!H24/'TCPL GJ'!H$10/28.174/37.8</f>
        <v>0</v>
      </c>
      <c r="G23" s="14">
        <f>'TCPL GJ'!I24/'TCPL GJ'!I$10/28.174/37.8</f>
        <v>0</v>
      </c>
      <c r="H23" s="14">
        <f>'TCPL GJ'!J24/'TCPL GJ'!J$10/28.174/37.8</f>
        <v>0</v>
      </c>
      <c r="I23" s="14">
        <f>'TCPL GJ'!K24/'TCPL GJ'!K$10/28.174/37.8</f>
        <v>0.49221105239351309</v>
      </c>
      <c r="J23" s="14">
        <f>'TCPL GJ'!L24/'TCPL GJ'!L$10/28.174/37.8</f>
        <v>0</v>
      </c>
      <c r="K23" s="14">
        <f>'TCPL GJ'!M24/'TCPL GJ'!M$10/28.174/37.8</f>
        <v>0</v>
      </c>
      <c r="L23" s="14">
        <f>'TCPL GJ'!N24/'TCPL GJ'!N$10/28.174/37.8</f>
        <v>0</v>
      </c>
      <c r="M23" s="14">
        <f>'TCPL GJ'!O24/'TCPL GJ'!O$10/28.174/37.8</f>
        <v>0</v>
      </c>
      <c r="N23" s="14">
        <f>'TCPL GJ'!P24/'TCPL GJ'!P$10/28.174/37.8</f>
        <v>15.522670647390992</v>
      </c>
      <c r="O23" s="14">
        <f>'TCPL GJ'!Q24/'TCPL GJ'!Q$10/28.174/37.8</f>
        <v>0</v>
      </c>
      <c r="P23" s="14">
        <f>'TCPL GJ'!R24/'TCPL GJ'!R$10/28.174/37.8</f>
        <v>0</v>
      </c>
      <c r="Q23" s="14">
        <f>'TCPL GJ'!S24/'TCPL GJ'!S$10/28.174/37.8</f>
        <v>0</v>
      </c>
      <c r="R23" s="14">
        <f>'TCPL GJ'!T24/'TCPL GJ'!T$10/28.174/37.8</f>
        <v>0</v>
      </c>
      <c r="S23" s="14">
        <f>'TCPL GJ'!U24/'TCPL GJ'!U$10/28.174/37.8</f>
        <v>0</v>
      </c>
      <c r="T23" s="14">
        <f>'TCPL GJ'!V24/'TCPL GJ'!V$10/28.174/37.8</f>
        <v>0</v>
      </c>
      <c r="U23" s="14">
        <f>'TCPL GJ'!W24/'TCPL GJ'!W$10/28.174/37.8</f>
        <v>0</v>
      </c>
      <c r="V23" s="14">
        <f>'TCPL GJ'!X24/'TCPL GJ'!X$10/28.174/37.8</f>
        <v>0</v>
      </c>
      <c r="W23" s="14">
        <f>'TCPL GJ'!Y24/'TCPL GJ'!Y$10/28.174/37.8</f>
        <v>0</v>
      </c>
      <c r="X23" s="14">
        <f>'TCPL GJ'!Z24/'TCPL GJ'!Z$10/28.174/37.8</f>
        <v>8.2664680520859992</v>
      </c>
      <c r="Y23" s="14">
        <f>'TCPL GJ'!AA24/'TCPL GJ'!AA$10/28.174/37.8</f>
        <v>12.864852124109687</v>
      </c>
      <c r="Z23" s="14">
        <f t="shared" ref="Z23:Z57" si="5">AVERAGE(B23:Y23)</f>
        <v>4.5539922002679356</v>
      </c>
    </row>
    <row r="24" spans="1:26" x14ac:dyDescent="0.2">
      <c r="A24" s="16" t="s">
        <v>36</v>
      </c>
      <c r="B24" s="14">
        <f>'TCPL GJ'!D25/'TCPL GJ'!D$10/28.174/37.8</f>
        <v>5.1398646935140206</v>
      </c>
      <c r="C24" s="14">
        <f>'TCPL GJ'!E25/'TCPL GJ'!E$10/28.174/37.8</f>
        <v>3.8001484243713657</v>
      </c>
      <c r="D24" s="14">
        <f>'TCPL GJ'!F25/'TCPL GJ'!F$10/28.174/37.8</f>
        <v>2.1960791212698147</v>
      </c>
      <c r="E24" s="14">
        <f>'TCPL GJ'!G25/'TCPL GJ'!G$10/28.174/37.8</f>
        <v>0</v>
      </c>
      <c r="F24" s="14">
        <f>'TCPL GJ'!H25/'TCPL GJ'!H$10/28.174/37.8</f>
        <v>0</v>
      </c>
      <c r="G24" s="14">
        <f>'TCPL GJ'!I25/'TCPL GJ'!I$10/28.174/37.8</f>
        <v>0</v>
      </c>
      <c r="H24" s="14">
        <f>'TCPL GJ'!J25/'TCPL GJ'!J$10/28.174/37.8</f>
        <v>1.553872430017675E-2</v>
      </c>
      <c r="I24" s="14">
        <f>'TCPL GJ'!K25/'TCPL GJ'!K$10/28.174/37.8</f>
        <v>3.7559489536489611E-2</v>
      </c>
      <c r="J24" s="14">
        <f>'TCPL GJ'!L25/'TCPL GJ'!L$10/28.174/37.8</f>
        <v>0.14425973939473385</v>
      </c>
      <c r="K24" s="14">
        <f>'TCPL GJ'!M25/'TCPL GJ'!M$10/28.174/37.8</f>
        <v>0.238442178734876</v>
      </c>
      <c r="L24" s="14">
        <f>'TCPL GJ'!N25/'TCPL GJ'!N$10/28.174/37.8</f>
        <v>7.9880896354713835</v>
      </c>
      <c r="M24" s="14">
        <f>'TCPL GJ'!O25/'TCPL GJ'!O$10/28.174/37.8</f>
        <v>14.628724506511624</v>
      </c>
      <c r="N24" s="14">
        <f>'TCPL GJ'!P25/'TCPL GJ'!P$10/28.174/37.8</f>
        <v>18.565958576995982</v>
      </c>
      <c r="O24" s="14">
        <f>'TCPL GJ'!Q25/'TCPL GJ'!Q$10/28.174/37.8</f>
        <v>13.131542255973439</v>
      </c>
      <c r="P24" s="14">
        <f>'TCPL GJ'!R25/'TCPL GJ'!R$10/28.174/37.8</f>
        <v>8.2576658039736568</v>
      </c>
      <c r="Q24" s="14">
        <f>'TCPL GJ'!S25/'TCPL GJ'!S$10/28.174/37.8</f>
        <v>0</v>
      </c>
      <c r="R24" s="14">
        <f>'TCPL GJ'!T25/'TCPL GJ'!T$10/28.174/37.8</f>
        <v>0</v>
      </c>
      <c r="S24" s="14">
        <f>'TCPL GJ'!U25/'TCPL GJ'!U$10/28.174/37.8</f>
        <v>0</v>
      </c>
      <c r="T24" s="14">
        <f>'TCPL GJ'!V25/'TCPL GJ'!V$10/28.174/37.8</f>
        <v>0</v>
      </c>
      <c r="U24" s="14">
        <f>'TCPL GJ'!W25/'TCPL GJ'!W$10/28.174/37.8</f>
        <v>0</v>
      </c>
      <c r="V24" s="14">
        <f>'TCPL GJ'!X25/'TCPL GJ'!X$10/28.174/37.8</f>
        <v>0</v>
      </c>
      <c r="W24" s="14">
        <f>'TCPL GJ'!Y25/'TCPL GJ'!Y$10/28.174/37.8</f>
        <v>0</v>
      </c>
      <c r="X24" s="14">
        <f>'TCPL GJ'!Z25/'TCPL GJ'!Z$10/28.174/37.8</f>
        <v>10.222315870549467</v>
      </c>
      <c r="Y24" s="14">
        <f>'TCPL GJ'!AA25/'TCPL GJ'!AA$10/28.174/37.8</f>
        <v>18.422990197469989</v>
      </c>
      <c r="Z24" s="14">
        <f t="shared" si="5"/>
        <v>4.2828824674194585</v>
      </c>
    </row>
    <row r="25" spans="1:26" x14ac:dyDescent="0.2">
      <c r="A25" s="16" t="s">
        <v>37</v>
      </c>
      <c r="B25" s="14">
        <f>'TCPL GJ'!D26/'TCPL GJ'!D$10/28.174/37.8</f>
        <v>7.5069606518185292</v>
      </c>
      <c r="C25" s="14">
        <f>'TCPL GJ'!E26/'TCPL GJ'!E$10/28.174/37.8</f>
        <v>6.7448794745491805</v>
      </c>
      <c r="D25" s="14">
        <f>'TCPL GJ'!F26/'TCPL GJ'!F$10/28.174/37.8</f>
        <v>6.228756701052137</v>
      </c>
      <c r="E25" s="14">
        <f>'TCPL GJ'!G26/'TCPL GJ'!G$10/28.174/37.8</f>
        <v>4.9994497534782916</v>
      </c>
      <c r="F25" s="14">
        <f>'TCPL GJ'!H26/'TCPL GJ'!H$10/28.174/37.8</f>
        <v>4.3279436313965975</v>
      </c>
      <c r="G25" s="14">
        <f>'TCPL GJ'!I26/'TCPL GJ'!I$10/28.174/37.8</f>
        <v>3.5429553484024514</v>
      </c>
      <c r="H25" s="14">
        <f>'TCPL GJ'!J26/'TCPL GJ'!J$10/28.174/37.8</f>
        <v>3.5964422827625464</v>
      </c>
      <c r="I25" s="14">
        <f>'TCPL GJ'!K26/'TCPL GJ'!K$10/28.174/37.8</f>
        <v>3.2877275107013353</v>
      </c>
      <c r="J25" s="14">
        <f>'TCPL GJ'!L26/'TCPL GJ'!L$10/28.174/37.8</f>
        <v>3.3931242847264715</v>
      </c>
      <c r="K25" s="14">
        <f>'TCPL GJ'!M26/'TCPL GJ'!M$10/28.174/37.8</f>
        <v>4.8879737943322086</v>
      </c>
      <c r="L25" s="14">
        <f>'TCPL GJ'!N26/'TCPL GJ'!N$10/28.174/37.8</f>
        <v>5.8707360120010081</v>
      </c>
      <c r="M25" s="14">
        <f>'TCPL GJ'!O26/'TCPL GJ'!O$10/28.174/37.8</f>
        <v>6.266195030944961</v>
      </c>
      <c r="N25" s="14">
        <f>'TCPL GJ'!P26/'TCPL GJ'!P$10/28.174/37.8</f>
        <v>7.6330575509640184</v>
      </c>
      <c r="O25" s="14">
        <f>'TCPL GJ'!Q26/'TCPL GJ'!Q$10/28.174/37.8</f>
        <v>7.1413864945685681</v>
      </c>
      <c r="P25" s="14">
        <f>'TCPL GJ'!R26/'TCPL GJ'!R$10/28.174/37.8</f>
        <v>6.018514429380545</v>
      </c>
      <c r="Q25" s="14">
        <f>'TCPL GJ'!S26/'TCPL GJ'!S$10/28.174/37.8</f>
        <v>5.2777029717944508</v>
      </c>
      <c r="R25" s="14">
        <f>'TCPL GJ'!T26/'TCPL GJ'!T$10/28.174/37.8</f>
        <v>4.4266584510735489</v>
      </c>
      <c r="S25" s="14">
        <f>'TCPL GJ'!U26/'TCPL GJ'!U$10/28.174/37.8</f>
        <v>4.0151407310253537</v>
      </c>
      <c r="T25" s="14">
        <f>'TCPL GJ'!V26/'TCPL GJ'!V$10/28.174/37.8</f>
        <v>3.6912799938421825</v>
      </c>
      <c r="U25" s="14">
        <f>'TCPL GJ'!W26/'TCPL GJ'!W$10/28.174/37.8</f>
        <v>3.7598563521571928</v>
      </c>
      <c r="V25" s="14">
        <f>'TCPL GJ'!X26/'TCPL GJ'!X$10/28.174/37.8</f>
        <v>3.7884379120980247</v>
      </c>
      <c r="W25" s="14">
        <f>'TCPL GJ'!Y26/'TCPL GJ'!Y$10/28.174/37.8</f>
        <v>5.3836076066592886</v>
      </c>
      <c r="X25" s="14">
        <f>'TCPL GJ'!Z26/'TCPL GJ'!Z$10/28.174/37.8</f>
        <v>5.7920488814220628</v>
      </c>
      <c r="Y25" s="14">
        <f>'TCPL GJ'!AA26/'TCPL GJ'!AA$10/28.174/37.8</f>
        <v>7.0450698002524552</v>
      </c>
      <c r="Z25" s="14">
        <f t="shared" si="5"/>
        <v>5.192746068808475</v>
      </c>
    </row>
    <row r="26" spans="1:26" x14ac:dyDescent="0.2">
      <c r="A26" s="16" t="s">
        <v>38</v>
      </c>
      <c r="B26" s="14">
        <f>'TCPL GJ'!D27/'TCPL GJ'!D$10/28.174/37.8</f>
        <v>4.4654598269576162</v>
      </c>
      <c r="C26" s="14">
        <f>'TCPL GJ'!E27/'TCPL GJ'!E$10/28.174/37.8</f>
        <v>2.137738589279524</v>
      </c>
      <c r="D26" s="14">
        <f>'TCPL GJ'!F27/'TCPL GJ'!F$10/28.174/37.8</f>
        <v>3.156693356076453</v>
      </c>
      <c r="E26" s="14">
        <f>'TCPL GJ'!G27/'TCPL GJ'!G$10/28.174/37.8</f>
        <v>0.3301479130257437</v>
      </c>
      <c r="F26" s="14">
        <f>'TCPL GJ'!H27/'TCPL GJ'!H$10/28.174/37.8</f>
        <v>0.1390306911068446</v>
      </c>
      <c r="G26" s="14">
        <f>'TCPL GJ'!I27/'TCPL GJ'!I$10/28.174/37.8</f>
        <v>0.10247480728538916</v>
      </c>
      <c r="H26" s="14">
        <f>'TCPL GJ'!J27/'TCPL GJ'!J$10/28.174/37.8</f>
        <v>0.16174812429423752</v>
      </c>
      <c r="I26" s="14">
        <f>'TCPL GJ'!K27/'TCPL GJ'!K$10/28.174/37.8</f>
        <v>0</v>
      </c>
      <c r="J26" s="14">
        <f>'TCPL GJ'!L27/'TCPL GJ'!L$10/28.174/37.8</f>
        <v>0.14091068491106351</v>
      </c>
      <c r="K26" s="14">
        <f>'TCPL GJ'!M27/'TCPL GJ'!M$10/28.174/37.8</f>
        <v>0.20509298681578317</v>
      </c>
      <c r="L26" s="14">
        <f>'TCPL GJ'!N27/'TCPL GJ'!N$10/28.174/37.8</f>
        <v>1.7311481723114202</v>
      </c>
      <c r="M26" s="14">
        <f>'TCPL GJ'!O27/'TCPL GJ'!O$10/28.174/37.8</f>
        <v>1.5810121901988805</v>
      </c>
      <c r="N26" s="14">
        <f>'TCPL GJ'!P27/'TCPL GJ'!P$10/28.174/37.8</f>
        <v>3.9768229840522533</v>
      </c>
      <c r="O26" s="14">
        <f>'TCPL GJ'!Q27/'TCPL GJ'!Q$10/28.174/37.8</f>
        <v>1.9331804506690622</v>
      </c>
      <c r="P26" s="14">
        <f>'TCPL GJ'!R27/'TCPL GJ'!R$10/28.174/37.8</f>
        <v>0.64117683428097749</v>
      </c>
      <c r="Q26" s="14">
        <f>'TCPL GJ'!S27/'TCPL GJ'!S$10/28.174/37.8</f>
        <v>0.22379195848825062</v>
      </c>
      <c r="R26" s="14">
        <f>'TCPL GJ'!T27/'TCPL GJ'!T$10/28.174/37.8</f>
        <v>2.0294240314070997E-3</v>
      </c>
      <c r="S26" s="14">
        <f>'TCPL GJ'!U27/'TCPL GJ'!U$10/28.174/37.8</f>
        <v>0.28695450005878065</v>
      </c>
      <c r="T26" s="14">
        <f>'TCPL GJ'!V27/'TCPL GJ'!V$10/28.174/37.8</f>
        <v>0.80231916035688455</v>
      </c>
      <c r="U26" s="14">
        <f>'TCPL GJ'!W27/'TCPL GJ'!W$10/28.174/37.8</f>
        <v>1.065296166934145</v>
      </c>
      <c r="V26" s="14">
        <f>'TCPL GJ'!X27/'TCPL GJ'!X$10/28.174/37.8</f>
        <v>0.98293184116993304</v>
      </c>
      <c r="W26" s="14">
        <f>'TCPL GJ'!Y27/'TCPL GJ'!Y$10/28.174/37.8</f>
        <v>1.7770182037397064</v>
      </c>
      <c r="X26" s="14">
        <f>'TCPL GJ'!Z27/'TCPL GJ'!Z$10/28.174/37.8</f>
        <v>3.5048011669483001</v>
      </c>
      <c r="Y26" s="14">
        <f>'TCPL GJ'!AA27/'TCPL GJ'!AA$10/28.174/37.8</f>
        <v>6.2089168094018143</v>
      </c>
      <c r="Z26" s="14">
        <f t="shared" si="5"/>
        <v>1.4815290350997694</v>
      </c>
    </row>
    <row r="27" spans="1:26" x14ac:dyDescent="0.2">
      <c r="A27" s="16" t="s">
        <v>39</v>
      </c>
      <c r="B27" s="14">
        <f>'TCPL GJ'!D28/'TCPL GJ'!D$10/28.174/37.8</f>
        <v>1041.5216158557653</v>
      </c>
      <c r="C27" s="14">
        <f>'TCPL GJ'!E28/'TCPL GJ'!E$10/28.174/37.8</f>
        <v>786.21193553654075</v>
      </c>
      <c r="D27" s="14">
        <f>'TCPL GJ'!F28/'TCPL GJ'!F$10/28.174/37.8</f>
        <v>666.82799679019035</v>
      </c>
      <c r="E27" s="14">
        <f>'TCPL GJ'!G28/'TCPL GJ'!G$10/28.174/37.8</f>
        <v>612.09563923058636</v>
      </c>
      <c r="F27" s="14">
        <f>'TCPL GJ'!H28/'TCPL GJ'!H$10/28.174/37.8</f>
        <v>544.29906741120249</v>
      </c>
      <c r="G27" s="14">
        <f>'TCPL GJ'!I28/'TCPL GJ'!I$10/28.174/37.8</f>
        <v>440.6448012846347</v>
      </c>
      <c r="H27" s="14">
        <f>'TCPL GJ'!J28/'TCPL GJ'!J$10/28.174/37.8</f>
        <v>459.24424030983045</v>
      </c>
      <c r="I27" s="14">
        <f>'TCPL GJ'!K28/'TCPL GJ'!K$10/28.174/37.8</f>
        <v>400.22280410352698</v>
      </c>
      <c r="J27" s="14">
        <f>'TCPL GJ'!L28/'TCPL GJ'!L$10/28.174/37.8</f>
        <v>425.63264891179523</v>
      </c>
      <c r="K27" s="14">
        <f>'TCPL GJ'!M28/'TCPL GJ'!M$10/28.174/37.8</f>
        <v>528.25062449012239</v>
      </c>
      <c r="L27" s="14">
        <f>'TCPL GJ'!N28/'TCPL GJ'!N$10/28.174/37.8</f>
        <v>718.04466799852617</v>
      </c>
      <c r="M27" s="14">
        <f>'TCPL GJ'!O28/'TCPL GJ'!O$10/28.174/37.8</f>
        <v>705.93896585373511</v>
      </c>
      <c r="N27" s="14">
        <f>'TCPL GJ'!P28/'TCPL GJ'!P$10/28.174/37.8</f>
        <v>0</v>
      </c>
      <c r="O27" s="14">
        <f>'TCPL GJ'!Q28/'TCPL GJ'!Q$10/28.174/37.8</f>
        <v>0</v>
      </c>
      <c r="P27" s="14">
        <f>'TCPL GJ'!R28/'TCPL GJ'!R$10/28.174/37.8</f>
        <v>0</v>
      </c>
      <c r="Q27" s="14">
        <f>'TCPL GJ'!S28/'TCPL GJ'!S$10/28.174/37.8</f>
        <v>0</v>
      </c>
      <c r="R27" s="14">
        <f>'TCPL GJ'!T28/'TCPL GJ'!T$10/28.174/37.8</f>
        <v>0</v>
      </c>
      <c r="S27" s="14">
        <f>'TCPL GJ'!U28/'TCPL GJ'!U$10/28.174/37.8</f>
        <v>0</v>
      </c>
      <c r="T27" s="14">
        <f>'TCPL GJ'!V28/'TCPL GJ'!V$10/28.174/37.8</f>
        <v>0</v>
      </c>
      <c r="U27" s="14">
        <f>'TCPL GJ'!W28/'TCPL GJ'!W$10/28.174/37.8</f>
        <v>0</v>
      </c>
      <c r="V27" s="14">
        <f>'TCPL GJ'!X28/'TCPL GJ'!X$10/28.174/37.8</f>
        <v>0</v>
      </c>
      <c r="W27" s="14">
        <f>'TCPL GJ'!Y28/'TCPL GJ'!Y$10/28.174/37.8</f>
        <v>0</v>
      </c>
      <c r="X27" s="14">
        <f>'TCPL GJ'!Z28/'TCPL GJ'!Z$10/28.174/37.8</f>
        <v>0</v>
      </c>
      <c r="Y27" s="14">
        <f>'TCPL GJ'!AA28/'TCPL GJ'!AA$10/28.174/37.8</f>
        <v>0</v>
      </c>
      <c r="Z27" s="14">
        <f t="shared" si="5"/>
        <v>305.37229199068565</v>
      </c>
    </row>
    <row r="28" spans="1:26" x14ac:dyDescent="0.2">
      <c r="A28" s="16" t="s">
        <v>26</v>
      </c>
      <c r="B28" s="14">
        <f>'TCPL GJ'!D29/'TCPL GJ'!D$10/28.174/37.8</f>
        <v>0</v>
      </c>
      <c r="C28" s="14">
        <f>'TCPL GJ'!E29/'TCPL GJ'!E$10/28.174/37.8</f>
        <v>0</v>
      </c>
      <c r="D28" s="14">
        <f>'TCPL GJ'!F29/'TCPL GJ'!F$10/28.174/37.8</f>
        <v>0</v>
      </c>
      <c r="E28" s="14">
        <f>'TCPL GJ'!G29/'TCPL GJ'!G$10/28.174/37.8</f>
        <v>0</v>
      </c>
      <c r="F28" s="14">
        <f>'TCPL GJ'!H29/'TCPL GJ'!H$10/28.174/37.8</f>
        <v>0</v>
      </c>
      <c r="G28" s="14">
        <f>'TCPL GJ'!I29/'TCPL GJ'!I$10/28.174/37.8</f>
        <v>0</v>
      </c>
      <c r="H28" s="14">
        <f>'TCPL GJ'!J29/'TCPL GJ'!J$10/28.174/37.8</f>
        <v>0</v>
      </c>
      <c r="I28" s="14">
        <f>'TCPL GJ'!K29/'TCPL GJ'!K$10/28.174/37.8</f>
        <v>0</v>
      </c>
      <c r="J28" s="14">
        <f>'TCPL GJ'!L29/'TCPL GJ'!L$10/28.174/37.8</f>
        <v>0</v>
      </c>
      <c r="K28" s="14">
        <f>'TCPL GJ'!M29/'TCPL GJ'!M$10/28.174/37.8</f>
        <v>0</v>
      </c>
      <c r="L28" s="14">
        <f>'TCPL GJ'!N29/'TCPL GJ'!N$10/28.174/37.8</f>
        <v>0</v>
      </c>
      <c r="M28" s="14">
        <f>'TCPL GJ'!O29/'TCPL GJ'!O$10/28.174/37.8</f>
        <v>0</v>
      </c>
      <c r="N28" s="14">
        <f>'TCPL GJ'!P29/'TCPL GJ'!P$10/28.174/37.8</f>
        <v>0</v>
      </c>
      <c r="O28" s="14">
        <f>'TCPL GJ'!Q29/'TCPL GJ'!Q$10/28.174/37.8</f>
        <v>0</v>
      </c>
      <c r="P28" s="14">
        <f>'TCPL GJ'!R29/'TCPL GJ'!R$10/28.174/37.8</f>
        <v>0.53740359948096672</v>
      </c>
      <c r="Q28" s="14">
        <f>'TCPL GJ'!S29/'TCPL GJ'!S$10/28.174/37.8</f>
        <v>0</v>
      </c>
      <c r="R28" s="14">
        <f>'TCPL GJ'!T29/'TCPL GJ'!T$10/28.174/37.8</f>
        <v>0</v>
      </c>
      <c r="S28" s="14">
        <f>'TCPL GJ'!U29/'TCPL GJ'!U$10/28.174/37.8</f>
        <v>0.47794450435183033</v>
      </c>
      <c r="T28" s="14">
        <f>'TCPL GJ'!V29/'TCPL GJ'!V$10/28.174/37.8</f>
        <v>0</v>
      </c>
      <c r="U28" s="14">
        <f>'TCPL GJ'!W29/'TCPL GJ'!W$10/28.174/37.8</f>
        <v>0</v>
      </c>
      <c r="V28" s="14">
        <f>'TCPL GJ'!X29/'TCPL GJ'!X$10/28.174/37.8</f>
        <v>0</v>
      </c>
      <c r="W28" s="14">
        <f>'TCPL GJ'!Y29/'TCPL GJ'!Y$10/28.174/37.8</f>
        <v>0</v>
      </c>
      <c r="X28" s="14">
        <f>'TCPL GJ'!Z29/'TCPL GJ'!Z$10/28.174/37.8</f>
        <v>2.8469467077166852</v>
      </c>
      <c r="Y28" s="14">
        <f>'TCPL GJ'!AA29/'TCPL GJ'!AA$10/28.174/37.8</f>
        <v>2.783733682961294</v>
      </c>
      <c r="Z28" s="14">
        <f t="shared" si="5"/>
        <v>0.27691785393794904</v>
      </c>
    </row>
    <row r="29" spans="1:26" x14ac:dyDescent="0.2">
      <c r="A29" s="16" t="s">
        <v>41</v>
      </c>
      <c r="B29" s="14">
        <f>'TCPL GJ'!D30/'TCPL GJ'!D$10/28.174/37.8</f>
        <v>0.48318465894038903</v>
      </c>
      <c r="C29" s="14">
        <f>'TCPL GJ'!E30/'TCPL GJ'!E$10/28.174/37.8</f>
        <v>0</v>
      </c>
      <c r="D29" s="14">
        <f>'TCPL GJ'!F30/'TCPL GJ'!F$10/28.174/37.8</f>
        <v>0</v>
      </c>
      <c r="E29" s="14">
        <f>'TCPL GJ'!G30/'TCPL GJ'!G$10/28.174/37.8</f>
        <v>0</v>
      </c>
      <c r="F29" s="14">
        <f>'TCPL GJ'!H30/'TCPL GJ'!H$10/28.174/37.8</f>
        <v>0</v>
      </c>
      <c r="G29" s="14">
        <f>'TCPL GJ'!I30/'TCPL GJ'!I$10/28.174/37.8</f>
        <v>0</v>
      </c>
      <c r="H29" s="14">
        <f>'TCPL GJ'!J30/'TCPL GJ'!J$10/28.174/37.8</f>
        <v>0</v>
      </c>
      <c r="I29" s="14">
        <f>'TCPL GJ'!K30/'TCPL GJ'!K$10/28.174/37.8</f>
        <v>0</v>
      </c>
      <c r="J29" s="14">
        <f>'TCPL GJ'!L30/'TCPL GJ'!L$10/28.174/37.8</f>
        <v>0</v>
      </c>
      <c r="K29" s="14">
        <f>'TCPL GJ'!M30/'TCPL GJ'!M$10/28.174/37.8</f>
        <v>0</v>
      </c>
      <c r="L29" s="14">
        <f>'TCPL GJ'!N30/'TCPL GJ'!N$10/28.174/37.8</f>
        <v>0</v>
      </c>
      <c r="M29" s="14">
        <f>'TCPL GJ'!O30/'TCPL GJ'!O$10/28.174/37.8</f>
        <v>0</v>
      </c>
      <c r="N29" s="14">
        <f>'TCPL GJ'!P30/'TCPL GJ'!P$10/28.174/37.8</f>
        <v>0</v>
      </c>
      <c r="O29" s="14">
        <f>'TCPL GJ'!Q30/'TCPL GJ'!Q$10/28.174/37.8</f>
        <v>0</v>
      </c>
      <c r="P29" s="14">
        <f>'TCPL GJ'!R30/'TCPL GJ'!R$10/28.174/37.8</f>
        <v>0</v>
      </c>
      <c r="Q29" s="14">
        <f>'TCPL GJ'!S30/'TCPL GJ'!S$10/28.174/37.8</f>
        <v>0</v>
      </c>
      <c r="R29" s="14">
        <f>'TCPL GJ'!T30/'TCPL GJ'!T$10/28.174/37.8</f>
        <v>0</v>
      </c>
      <c r="S29" s="14">
        <f>'TCPL GJ'!U30/'TCPL GJ'!U$10/28.174/37.8</f>
        <v>0</v>
      </c>
      <c r="T29" s="14">
        <f>'TCPL GJ'!V30/'TCPL GJ'!V$10/28.174/37.8</f>
        <v>0</v>
      </c>
      <c r="U29" s="14">
        <f>'TCPL GJ'!W30/'TCPL GJ'!W$10/28.174/37.8</f>
        <v>0</v>
      </c>
      <c r="V29" s="14">
        <f>'TCPL GJ'!X30/'TCPL GJ'!X$10/28.174/37.8</f>
        <v>0</v>
      </c>
      <c r="W29" s="14">
        <f>'TCPL GJ'!Y30/'TCPL GJ'!Y$10/28.174/37.8</f>
        <v>0</v>
      </c>
      <c r="X29" s="14">
        <f>'TCPL GJ'!Z30/'TCPL GJ'!Z$10/28.174/37.8</f>
        <v>0</v>
      </c>
      <c r="Y29" s="14">
        <f>'TCPL GJ'!AA30/'TCPL GJ'!AA$10/28.174/37.8</f>
        <v>0</v>
      </c>
      <c r="Z29" s="14">
        <f t="shared" si="5"/>
        <v>2.0132694122516209E-2</v>
      </c>
    </row>
    <row r="30" spans="1:26" x14ac:dyDescent="0.2">
      <c r="A30" s="16" t="s">
        <v>42</v>
      </c>
      <c r="B30" s="14">
        <f>'TCPL GJ'!D31/'TCPL GJ'!D$10/28.174/37.8</f>
        <v>8.4957747936884509</v>
      </c>
      <c r="C30" s="14">
        <f>'TCPL GJ'!E31/'TCPL GJ'!E$10/28.174/37.8</f>
        <v>8.2924981197451277</v>
      </c>
      <c r="D30" s="14">
        <f>'TCPL GJ'!F31/'TCPL GJ'!F$10/28.174/37.8</f>
        <v>7.8522050564450678</v>
      </c>
      <c r="E30" s="14">
        <f>'TCPL GJ'!G31/'TCPL GJ'!G$10/28.174/37.8</f>
        <v>4.9249880654722</v>
      </c>
      <c r="F30" s="14">
        <f>'TCPL GJ'!H31/'TCPL GJ'!H$10/28.174/37.8</f>
        <v>2.1040886618163315</v>
      </c>
      <c r="G30" s="14">
        <f>'TCPL GJ'!I31/'TCPL GJ'!I$10/28.174/37.8</f>
        <v>0.25039659690993077</v>
      </c>
      <c r="H30" s="14">
        <f>'TCPL GJ'!J31/'TCPL GJ'!J$10/28.174/37.8</f>
        <v>1.150592556075076</v>
      </c>
      <c r="I30" s="14">
        <f>'TCPL GJ'!K31/'TCPL GJ'!K$10/28.174/37.8</f>
        <v>1.0273429085557404</v>
      </c>
      <c r="J30" s="14">
        <f>'TCPL GJ'!L31/'TCPL GJ'!L$10/28.174/37.8</f>
        <v>1.4165561478687057</v>
      </c>
      <c r="K30" s="14">
        <f>'TCPL GJ'!M31/'TCPL GJ'!M$10/28.174/37.8</f>
        <v>1.7437901714642798</v>
      </c>
      <c r="L30" s="14">
        <f>'TCPL GJ'!N31/'TCPL GJ'!N$10/28.174/37.8</f>
        <v>4.1255343306880192</v>
      </c>
      <c r="M30" s="14">
        <f>'TCPL GJ'!O31/'TCPL GJ'!O$10/28.174/37.8</f>
        <v>3.3250143910395757</v>
      </c>
      <c r="N30" s="14">
        <f>'TCPL GJ'!P31/'TCPL GJ'!P$10/28.174/37.8</f>
        <v>2.9869184053893361</v>
      </c>
      <c r="O30" s="14">
        <f>'TCPL GJ'!Q31/'TCPL GJ'!Q$10/28.174/37.8</f>
        <v>3.3143659206328873</v>
      </c>
      <c r="P30" s="14">
        <f>'TCPL GJ'!R31/'TCPL GJ'!R$10/28.174/37.8</f>
        <v>2.4939198153119935</v>
      </c>
      <c r="Q30" s="14">
        <f>'TCPL GJ'!S31/'TCPL GJ'!S$10/28.174/37.8</f>
        <v>1.3309205117255094</v>
      </c>
      <c r="R30" s="14">
        <f>'TCPL GJ'!T31/'TCPL GJ'!T$10/28.174/37.8</f>
        <v>0.8986107871605139</v>
      </c>
      <c r="S30" s="14">
        <f>'TCPL GJ'!U31/'TCPL GJ'!U$10/28.174/37.8</f>
        <v>1.2586497939423806</v>
      </c>
      <c r="T30" s="14">
        <f>'TCPL GJ'!V31/'TCPL GJ'!V$10/28.174/37.8</f>
        <v>0.49221105239351309</v>
      </c>
      <c r="U30" s="14">
        <f>'TCPL GJ'!W31/'TCPL GJ'!W$10/28.174/37.8</f>
        <v>0.77990462627865687</v>
      </c>
      <c r="V30" s="14">
        <f>'TCPL GJ'!X31/'TCPL GJ'!X$10/28.174/37.8</f>
        <v>0.53885347655017091</v>
      </c>
      <c r="W30" s="14">
        <f>'TCPL GJ'!Y31/'TCPL GJ'!Y$10/28.174/37.8</f>
        <v>0.98230181102286962</v>
      </c>
      <c r="X30" s="14">
        <f>'TCPL GJ'!Z31/'TCPL GJ'!Z$10/28.174/37.8</f>
        <v>2.7587445064551619</v>
      </c>
      <c r="Y30" s="14">
        <f>'TCPL GJ'!AA31/'TCPL GJ'!AA$10/28.174/37.8</f>
        <v>0</v>
      </c>
      <c r="Z30" s="14">
        <f t="shared" si="5"/>
        <v>2.6060076044429787</v>
      </c>
    </row>
    <row r="31" spans="1:26" x14ac:dyDescent="0.2">
      <c r="A31" s="16" t="s">
        <v>43</v>
      </c>
      <c r="B31" s="14">
        <f>'TCPL GJ'!D32/'TCPL GJ'!D$10/28.174/37.8</f>
        <v>3.5115396624635302</v>
      </c>
      <c r="C31" s="14">
        <f>'TCPL GJ'!E32/'TCPL GJ'!E$10/28.174/37.8</f>
        <v>3.4930325268935341</v>
      </c>
      <c r="D31" s="14">
        <f>'TCPL GJ'!F32/'TCPL GJ'!F$10/28.174/37.8</f>
        <v>2.0420246343483739</v>
      </c>
      <c r="E31" s="14">
        <f>'TCPL GJ'!G32/'TCPL GJ'!G$10/28.174/37.8</f>
        <v>7.0524514515428134</v>
      </c>
      <c r="F31" s="14">
        <f>'TCPL GJ'!H32/'TCPL GJ'!H$10/28.174/37.8</f>
        <v>6.01690906410197</v>
      </c>
      <c r="G31" s="14">
        <f>'TCPL GJ'!I32/'TCPL GJ'!I$10/28.174/37.8</f>
        <v>2.9569021133347584</v>
      </c>
      <c r="H31" s="14">
        <f>'TCPL GJ'!J32/'TCPL GJ'!J$10/28.174/37.8</f>
        <v>5.4441268486705034</v>
      </c>
      <c r="I31" s="14">
        <f>'TCPL GJ'!K32/'TCPL GJ'!K$10/28.174/37.8</f>
        <v>4.6956025701013653</v>
      </c>
      <c r="J31" s="14">
        <f>'TCPL GJ'!L32/'TCPL GJ'!L$10/28.174/37.8</f>
        <v>4.963862137142466</v>
      </c>
      <c r="K31" s="14">
        <f>'TCPL GJ'!M32/'TCPL GJ'!M$10/28.174/37.8</f>
        <v>6.1766277643647998</v>
      </c>
      <c r="L31" s="14">
        <f>'TCPL GJ'!N32/'TCPL GJ'!N$10/28.174/37.8</f>
        <v>13.398502803628098</v>
      </c>
      <c r="M31" s="14">
        <f>'TCPL GJ'!O32/'TCPL GJ'!O$10/28.174/37.8</f>
        <v>19.420679283238453</v>
      </c>
      <c r="N31" s="14">
        <f>'TCPL GJ'!P32/'TCPL GJ'!P$10/28.174/37.8</f>
        <v>18.981596734592522</v>
      </c>
      <c r="O31" s="14">
        <f>'TCPL GJ'!Q32/'TCPL GJ'!Q$10/28.174/37.8</f>
        <v>20.028500658722216</v>
      </c>
      <c r="P31" s="14">
        <f>'TCPL GJ'!R32/'TCPL GJ'!R$10/28.174/37.8</f>
        <v>15.588732943099931</v>
      </c>
      <c r="Q31" s="14">
        <f>'TCPL GJ'!S32/'TCPL GJ'!S$10/28.174/37.8</f>
        <v>10.060653567669494</v>
      </c>
      <c r="R31" s="14">
        <f>'TCPL GJ'!T32/'TCPL GJ'!T$10/28.174/37.8</f>
        <v>12.147405294140903</v>
      </c>
      <c r="S31" s="14">
        <f>'TCPL GJ'!U32/'TCPL GJ'!U$10/28.174/37.8</f>
        <v>9.6246191937254633</v>
      </c>
      <c r="T31" s="14">
        <f>'TCPL GJ'!V32/'TCPL GJ'!V$10/28.174/37.8</f>
        <v>5.8413487404297966</v>
      </c>
      <c r="U31" s="14">
        <f>'TCPL GJ'!W32/'TCPL GJ'!W$10/28.174/37.8</f>
        <v>8.3100673498592439</v>
      </c>
      <c r="V31" s="14">
        <f>'TCPL GJ'!X32/'TCPL GJ'!X$10/28.174/37.8</f>
        <v>11.261336549427226</v>
      </c>
      <c r="W31" s="14">
        <f>'TCPL GJ'!Y32/'TCPL GJ'!Y$10/28.174/37.8</f>
        <v>15.733488427369998</v>
      </c>
      <c r="X31" s="14">
        <f>'TCPL GJ'!Z32/'TCPL GJ'!Z$10/28.174/37.8</f>
        <v>2.8656325537610887</v>
      </c>
      <c r="Y31" s="14">
        <f>'TCPL GJ'!AA32/'TCPL GJ'!AA$10/28.174/37.8</f>
        <v>1.8581648750850739</v>
      </c>
      <c r="Z31" s="14">
        <f t="shared" si="5"/>
        <v>8.8114086561547342</v>
      </c>
    </row>
    <row r="32" spans="1:26" x14ac:dyDescent="0.2">
      <c r="A32" s="16" t="s">
        <v>44</v>
      </c>
      <c r="B32" s="14">
        <f>'TCPL GJ'!D33/'TCPL GJ'!D$10/28.174/37.8</f>
        <v>43.921552135485371</v>
      </c>
      <c r="C32" s="14">
        <f>'TCPL GJ'!E33/'TCPL GJ'!E$10/28.174/37.8</f>
        <v>24.347100710566522</v>
      </c>
      <c r="D32" s="14">
        <f>'TCPL GJ'!F33/'TCPL GJ'!F$10/28.174/37.8</f>
        <v>9.4519667015012772</v>
      </c>
      <c r="E32" s="14">
        <f>'TCPL GJ'!G33/'TCPL GJ'!G$10/28.174/37.8</f>
        <v>0</v>
      </c>
      <c r="F32" s="14">
        <f>'TCPL GJ'!H33/'TCPL GJ'!H$10/28.174/37.8</f>
        <v>0</v>
      </c>
      <c r="G32" s="14">
        <f>'TCPL GJ'!I33/'TCPL GJ'!I$10/28.174/37.8</f>
        <v>0</v>
      </c>
      <c r="H32" s="14">
        <f>'TCPL GJ'!J33/'TCPL GJ'!J$10/28.174/37.8</f>
        <v>0</v>
      </c>
      <c r="I32" s="14">
        <f>'TCPL GJ'!K33/'TCPL GJ'!K$10/28.174/37.8</f>
        <v>0</v>
      </c>
      <c r="J32" s="14">
        <f>'TCPL GJ'!L33/'TCPL GJ'!L$10/28.174/37.8</f>
        <v>0.27565535362322002</v>
      </c>
      <c r="K32" s="14">
        <f>'TCPL GJ'!M33/'TCPL GJ'!M$10/28.174/37.8</f>
        <v>0.90869732749571641</v>
      </c>
      <c r="L32" s="14">
        <f>'TCPL GJ'!N33/'TCPL GJ'!N$10/28.174/37.8</f>
        <v>2.2826153774309286</v>
      </c>
      <c r="M32" s="14">
        <f>'TCPL GJ'!O33/'TCPL GJ'!O$10/28.174/37.8</f>
        <v>3.0819075660235549</v>
      </c>
      <c r="N32" s="14">
        <f>'TCPL GJ'!P33/'TCPL GJ'!P$10/28.174/37.8</f>
        <v>21.011051055910535</v>
      </c>
      <c r="O32" s="14">
        <f>'TCPL GJ'!Q33/'TCPL GJ'!Q$10/28.174/37.8</f>
        <v>0.57459543216771081</v>
      </c>
      <c r="P32" s="14">
        <f>'TCPL GJ'!R33/'TCPL GJ'!R$10/28.174/37.8</f>
        <v>2.0331799803607491</v>
      </c>
      <c r="Q32" s="14">
        <f>'TCPL GJ'!S33/'TCPL GJ'!S$10/28.174/37.8</f>
        <v>0.6054276717535988</v>
      </c>
      <c r="R32" s="14">
        <f>'TCPL GJ'!T33/'TCPL GJ'!T$10/28.174/37.8</f>
        <v>0</v>
      </c>
      <c r="S32" s="14">
        <f>'TCPL GJ'!U33/'TCPL GJ'!U$10/28.174/37.8</f>
        <v>0</v>
      </c>
      <c r="T32" s="14">
        <f>'TCPL GJ'!V33/'TCPL GJ'!V$10/28.174/37.8</f>
        <v>0</v>
      </c>
      <c r="U32" s="14">
        <f>'TCPL GJ'!W33/'TCPL GJ'!W$10/28.174/37.8</f>
        <v>0</v>
      </c>
      <c r="V32" s="14">
        <f>'TCPL GJ'!X33/'TCPL GJ'!X$10/28.174/37.8</f>
        <v>0</v>
      </c>
      <c r="W32" s="14">
        <f>'TCPL GJ'!Y33/'TCPL GJ'!Y$10/28.174/37.8</f>
        <v>0.14481606409190065</v>
      </c>
      <c r="X32" s="14">
        <f>'TCPL GJ'!Z33/'TCPL GJ'!Z$10/28.174/37.8</f>
        <v>0</v>
      </c>
      <c r="Y32" s="14">
        <f>'TCPL GJ'!AA33/'TCPL GJ'!AA$10/28.174/37.8</f>
        <v>6.2834602801673798</v>
      </c>
      <c r="Z32" s="14">
        <f t="shared" si="5"/>
        <v>4.7884177356907696</v>
      </c>
    </row>
    <row r="33" spans="1:26" x14ac:dyDescent="0.2">
      <c r="A33" s="16" t="s">
        <v>45</v>
      </c>
      <c r="B33" s="14">
        <f>'TCPL GJ'!D34/'TCPL GJ'!D$10/28.174/37.8</f>
        <v>3.9913621412921847</v>
      </c>
      <c r="C33" s="14">
        <f>'TCPL GJ'!E34/'TCPL GJ'!E$10/28.174/37.8</f>
        <v>3.2741478945679381</v>
      </c>
      <c r="D33" s="14">
        <f>'TCPL GJ'!F34/'TCPL GJ'!F$10/28.174/37.8</f>
        <v>0.42230193799817595</v>
      </c>
      <c r="E33" s="14">
        <f>'TCPL GJ'!G34/'TCPL GJ'!G$10/28.174/37.8</f>
        <v>0.6881524474577172</v>
      </c>
      <c r="F33" s="14">
        <f>'TCPL GJ'!H34/'TCPL GJ'!H$10/28.174/37.8</f>
        <v>0.49212018266076352</v>
      </c>
      <c r="G33" s="14">
        <f>'TCPL GJ'!I34/'TCPL GJ'!I$10/28.174/37.8</f>
        <v>2.817337310132086</v>
      </c>
      <c r="H33" s="14">
        <f>'TCPL GJ'!J34/'TCPL GJ'!J$10/28.174/37.8</f>
        <v>2.9777708522925463</v>
      </c>
      <c r="I33" s="14">
        <f>'TCPL GJ'!K34/'TCPL GJ'!K$10/28.174/37.8</f>
        <v>2.0533530610311539</v>
      </c>
      <c r="J33" s="14">
        <f>'TCPL GJ'!L34/'TCPL GJ'!L$10/28.174/37.8</f>
        <v>2.1098417255630766</v>
      </c>
      <c r="K33" s="14">
        <f>'TCPL GJ'!M34/'TCPL GJ'!M$10/28.174/37.8</f>
        <v>1.7875288028277403</v>
      </c>
      <c r="L33" s="14">
        <f>'TCPL GJ'!N34/'TCPL GJ'!N$10/28.174/37.8</f>
        <v>2.4168592529492652</v>
      </c>
      <c r="M33" s="14">
        <f>'TCPL GJ'!O34/'TCPL GJ'!O$10/28.174/37.8</f>
        <v>3.9698260146305366</v>
      </c>
      <c r="N33" s="14">
        <f>'TCPL GJ'!P34/'TCPL GJ'!P$10/28.174/37.8</f>
        <v>4.3963685401570256</v>
      </c>
      <c r="O33" s="14">
        <f>'TCPL GJ'!Q34/'TCPL GJ'!Q$10/28.174/37.8</f>
        <v>4.143005969096544</v>
      </c>
      <c r="P33" s="14">
        <f>'TCPL GJ'!R34/'TCPL GJ'!R$10/28.174/37.8</f>
        <v>3.6833440371820529</v>
      </c>
      <c r="Q33" s="14">
        <f>'TCPL GJ'!S34/'TCPL GJ'!S$10/28.174/37.8</f>
        <v>2.981503578981159</v>
      </c>
      <c r="R33" s="14">
        <f>'TCPL GJ'!T34/'TCPL GJ'!T$10/28.174/37.8</f>
        <v>2.1926866512471634</v>
      </c>
      <c r="S33" s="14">
        <f>'TCPL GJ'!U34/'TCPL GJ'!U$10/28.174/37.8</f>
        <v>2.0926269595255187</v>
      </c>
      <c r="T33" s="14">
        <f>'TCPL GJ'!V34/'TCPL GJ'!V$10/28.174/37.8</f>
        <v>2.7539889904412678</v>
      </c>
      <c r="U33" s="14">
        <f>'TCPL GJ'!W34/'TCPL GJ'!W$10/28.174/37.8</f>
        <v>3.1515440712206435</v>
      </c>
      <c r="V33" s="14">
        <f>'TCPL GJ'!X34/'TCPL GJ'!X$10/28.174/37.8</f>
        <v>3.3227941405693948</v>
      </c>
      <c r="W33" s="14">
        <f>'TCPL GJ'!Y34/'TCPL GJ'!Y$10/28.174/37.8</f>
        <v>2.4365810139470141</v>
      </c>
      <c r="X33" s="14">
        <f>'TCPL GJ'!Z34/'TCPL GJ'!Z$10/28.174/37.8</f>
        <v>2.8930509811227259</v>
      </c>
      <c r="Y33" s="14">
        <f>'TCPL GJ'!AA34/'TCPL GJ'!AA$10/28.174/37.8</f>
        <v>3.9873032932293699</v>
      </c>
      <c r="Z33" s="14">
        <f t="shared" si="5"/>
        <v>2.7098083270884605</v>
      </c>
    </row>
    <row r="34" spans="1:26" x14ac:dyDescent="0.2">
      <c r="A34" s="16" t="s">
        <v>46</v>
      </c>
      <c r="B34" s="14">
        <f>'TCPL GJ'!D35/'TCPL GJ'!D$10/28.174/37.8</f>
        <v>3.9619203478813234</v>
      </c>
      <c r="C34" s="14">
        <f>'TCPL GJ'!E35/'TCPL GJ'!E$10/28.174/37.8</f>
        <v>0.34299862408858545</v>
      </c>
      <c r="D34" s="14">
        <f>'TCPL GJ'!F35/'TCPL GJ'!F$10/28.174/37.8</f>
        <v>1.0677193598074666</v>
      </c>
      <c r="E34" s="14">
        <f>'TCPL GJ'!G35/'TCPL GJ'!G$10/28.174/37.8</f>
        <v>0.50899368236866183</v>
      </c>
      <c r="F34" s="14">
        <f>'TCPL GJ'!H35/'TCPL GJ'!H$10/28.174/37.8</f>
        <v>1.0422758346375867</v>
      </c>
      <c r="G34" s="14">
        <f>'TCPL GJ'!I35/'TCPL GJ'!I$10/28.174/37.8</f>
        <v>1.3465076998831524</v>
      </c>
      <c r="H34" s="14">
        <f>'TCPL GJ'!J35/'TCPL GJ'!J$10/28.174/37.8</f>
        <v>0.50487223515661994</v>
      </c>
      <c r="I34" s="14">
        <f>'TCPL GJ'!K35/'TCPL GJ'!K$10/28.174/37.8</f>
        <v>0.38892245616816662</v>
      </c>
      <c r="J34" s="14">
        <f>'TCPL GJ'!L35/'TCPL GJ'!L$10/28.174/37.8</f>
        <v>0.47096469921296596</v>
      </c>
      <c r="K34" s="14">
        <f>'TCPL GJ'!M35/'TCPL GJ'!M$10/28.174/37.8</f>
        <v>0.72129364865518308</v>
      </c>
      <c r="L34" s="14">
        <f>'TCPL GJ'!N35/'TCPL GJ'!N$10/28.174/37.8</f>
        <v>0.48464261331917091</v>
      </c>
      <c r="M34" s="14">
        <f>'TCPL GJ'!O35/'TCPL GJ'!O$10/28.174/37.8</f>
        <v>0.23704884283271588</v>
      </c>
      <c r="N34" s="14">
        <f>'TCPL GJ'!P35/'TCPL GJ'!P$10/28.174/37.8</f>
        <v>1.3861269033619659</v>
      </c>
      <c r="O34" s="14">
        <f>'TCPL GJ'!Q35/'TCPL GJ'!Q$10/28.174/37.8</f>
        <v>0.82915811038829823</v>
      </c>
      <c r="P34" s="14">
        <f>'TCPL GJ'!R35/'TCPL GJ'!R$10/28.174/37.8</f>
        <v>0.43014702492555562</v>
      </c>
      <c r="Q34" s="14">
        <f>'TCPL GJ'!S35/'TCPL GJ'!S$10/28.174/37.8</f>
        <v>0.99811213485759775</v>
      </c>
      <c r="R34" s="14">
        <f>'TCPL GJ'!T35/'TCPL GJ'!T$10/28.174/37.8</f>
        <v>0.40830799915474192</v>
      </c>
      <c r="S34" s="14">
        <f>'TCPL GJ'!U35/'TCPL GJ'!U$10/28.174/37.8</f>
        <v>0.43778715012240016</v>
      </c>
      <c r="T34" s="14">
        <f>'TCPL GJ'!V35/'TCPL GJ'!V$10/28.174/37.8</f>
        <v>0.5023581725505486</v>
      </c>
      <c r="U34" s="14">
        <f>'TCPL GJ'!W35/'TCPL GJ'!W$10/28.174/37.8</f>
        <v>0.10695367544624582</v>
      </c>
      <c r="V34" s="14">
        <f>'TCPL GJ'!X35/'TCPL GJ'!X$10/28.174/37.8</f>
        <v>0.79694976881508206</v>
      </c>
      <c r="W34" s="14">
        <f>'TCPL GJ'!Y35/'TCPL GJ'!Y$10/28.174/37.8</f>
        <v>0.40331016385351542</v>
      </c>
      <c r="X34" s="14">
        <f>'TCPL GJ'!Z35/'TCPL GJ'!Z$10/28.174/37.8</f>
        <v>0.30066371373959933</v>
      </c>
      <c r="Y34" s="14">
        <f>'TCPL GJ'!AA35/'TCPL GJ'!AA$10/28.174/37.8</f>
        <v>0.87822567711369337</v>
      </c>
      <c r="Z34" s="14">
        <f t="shared" si="5"/>
        <v>0.77317752243086835</v>
      </c>
    </row>
    <row r="35" spans="1:26" x14ac:dyDescent="0.2">
      <c r="A35" s="16" t="s">
        <v>28</v>
      </c>
      <c r="B35" s="14">
        <f>'TCPL GJ'!D36/'TCPL GJ'!D$10/28.174/37.8</f>
        <v>0</v>
      </c>
      <c r="C35" s="14">
        <f>'TCPL GJ'!E36/'TCPL GJ'!E$10/28.174/37.8</f>
        <v>0</v>
      </c>
      <c r="D35" s="14">
        <f>'TCPL GJ'!F36/'TCPL GJ'!F$10/28.174/37.8</f>
        <v>0</v>
      </c>
      <c r="E35" s="14">
        <f>'TCPL GJ'!G36/'TCPL GJ'!G$10/28.174/37.8</f>
        <v>0</v>
      </c>
      <c r="F35" s="14">
        <f>'TCPL GJ'!H36/'TCPL GJ'!H$10/28.174/37.8</f>
        <v>0</v>
      </c>
      <c r="G35" s="14">
        <f>'TCPL GJ'!I36/'TCPL GJ'!I$10/28.174/37.8</f>
        <v>0</v>
      </c>
      <c r="H35" s="14">
        <f>'TCPL GJ'!J36/'TCPL GJ'!J$10/28.174/37.8</f>
        <v>0</v>
      </c>
      <c r="I35" s="14">
        <f>'TCPL GJ'!K36/'TCPL GJ'!K$10/28.174/37.8</f>
        <v>0</v>
      </c>
      <c r="J35" s="14">
        <f>'TCPL GJ'!L36/'TCPL GJ'!L$10/28.174/37.8</f>
        <v>0</v>
      </c>
      <c r="K35" s="14">
        <f>'TCPL GJ'!M36/'TCPL GJ'!M$10/28.174/37.8</f>
        <v>0</v>
      </c>
      <c r="L35" s="14">
        <f>'TCPL GJ'!N36/'TCPL GJ'!N$10/28.174/37.8</f>
        <v>0</v>
      </c>
      <c r="M35" s="14">
        <f>'TCPL GJ'!O36/'TCPL GJ'!O$10/28.174/37.8</f>
        <v>0</v>
      </c>
      <c r="N35" s="14">
        <f>'TCPL GJ'!P36/'TCPL GJ'!P$10/28.174/37.8</f>
        <v>1.7640844117783507</v>
      </c>
      <c r="O35" s="14">
        <f>'TCPL GJ'!Q36/'TCPL GJ'!Q$10/28.174/37.8</f>
        <v>2.1033314140434181</v>
      </c>
      <c r="P35" s="14">
        <f>'TCPL GJ'!R36/'TCPL GJ'!R$10/28.174/37.8</f>
        <v>0.54118983834553225</v>
      </c>
      <c r="Q35" s="14">
        <f>'TCPL GJ'!S36/'TCPL GJ'!S$10/28.174/37.8</f>
        <v>0</v>
      </c>
      <c r="R35" s="14">
        <f>'TCPL GJ'!T36/'TCPL GJ'!T$10/28.174/37.8</f>
        <v>0</v>
      </c>
      <c r="S35" s="14">
        <f>'TCPL GJ'!U36/'TCPL GJ'!U$10/28.174/37.8</f>
        <v>0</v>
      </c>
      <c r="T35" s="14">
        <f>'TCPL GJ'!V36/'TCPL GJ'!V$10/28.174/37.8</f>
        <v>0</v>
      </c>
      <c r="U35" s="14">
        <f>'TCPL GJ'!W36/'TCPL GJ'!W$10/28.174/37.8</f>
        <v>0</v>
      </c>
      <c r="V35" s="14">
        <f>'TCPL GJ'!X36/'TCPL GJ'!X$10/28.174/37.8</f>
        <v>0</v>
      </c>
      <c r="W35" s="14">
        <f>'TCPL GJ'!Y36/'TCPL GJ'!Y$10/28.174/37.8</f>
        <v>2.491375462795006</v>
      </c>
      <c r="X35" s="14">
        <f>'TCPL GJ'!Z36/'TCPL GJ'!Z$10/28.174/37.8</f>
        <v>3.8061534713294018</v>
      </c>
      <c r="Y35" s="14">
        <f>'TCPL GJ'!AA36/'TCPL GJ'!AA$10/28.174/37.8</f>
        <v>3.2464120722111964</v>
      </c>
      <c r="Z35" s="14">
        <f t="shared" si="5"/>
        <v>0.58135611127095432</v>
      </c>
    </row>
    <row r="36" spans="1:26" x14ac:dyDescent="0.2">
      <c r="A36" s="16" t="s">
        <v>47</v>
      </c>
      <c r="B36" s="14">
        <f>'TCPL GJ'!D37/'TCPL GJ'!D$10/28.174/37.8</f>
        <v>3.7664292628260783</v>
      </c>
      <c r="C36" s="14">
        <f>'TCPL GJ'!E37/'TCPL GJ'!E$10/28.174/37.8</f>
        <v>3.0075761246344057</v>
      </c>
      <c r="D36" s="14">
        <f>'TCPL GJ'!F37/'TCPL GJ'!F$10/28.174/37.8</f>
        <v>2.3157545593009998</v>
      </c>
      <c r="E36" s="14">
        <f>'TCPL GJ'!G37/'TCPL GJ'!G$10/28.174/37.8</f>
        <v>1.4928332112023932</v>
      </c>
      <c r="F36" s="14">
        <f>'TCPL GJ'!H37/'TCPL GJ'!H$10/28.174/37.8</f>
        <v>1.0524229547946222</v>
      </c>
      <c r="G36" s="14">
        <f>'TCPL GJ'!I37/'TCPL GJ'!I$10/28.174/37.8</f>
        <v>0.59265744531119224</v>
      </c>
      <c r="H36" s="14">
        <f>'TCPL GJ'!J37/'TCPL GJ'!J$10/28.174/37.8</f>
        <v>0.53794881787746407</v>
      </c>
      <c r="I36" s="14">
        <f>'TCPL GJ'!K37/'TCPL GJ'!K$10/28.174/37.8</f>
        <v>0.49805700520040214</v>
      </c>
      <c r="J36" s="14">
        <f>'TCPL GJ'!L37/'TCPL GJ'!L$10/28.174/37.8</f>
        <v>0.87554300067018664</v>
      </c>
      <c r="K36" s="14">
        <f>'TCPL GJ'!M37/'TCPL GJ'!M$10/28.174/37.8</f>
        <v>1.5251575944688105</v>
      </c>
      <c r="L36" s="14">
        <f>'TCPL GJ'!N37/'TCPL GJ'!N$10/28.174/37.8</f>
        <v>2.2582330088068243</v>
      </c>
      <c r="M36" s="14">
        <f>'TCPL GJ'!O37/'TCPL GJ'!O$10/28.174/37.8</f>
        <v>2.9278227891911981</v>
      </c>
      <c r="N36" s="14">
        <f>'TCPL GJ'!P37/'TCPL GJ'!P$10/28.174/37.8</f>
        <v>3.7781211684398563</v>
      </c>
      <c r="O36" s="14">
        <f>'TCPL GJ'!Q37/'TCPL GJ'!Q$10/28.174/37.8</f>
        <v>3.1662002101854938</v>
      </c>
      <c r="P36" s="14">
        <f>'TCPL GJ'!R37/'TCPL GJ'!R$10/28.174/37.8</f>
        <v>2.325265591328789</v>
      </c>
      <c r="Q36" s="14">
        <f>'TCPL GJ'!S37/'TCPL GJ'!S$10/28.174/37.8</f>
        <v>1.6540260204631612</v>
      </c>
      <c r="R36" s="14">
        <f>'TCPL GJ'!T37/'TCPL GJ'!T$10/28.174/37.8</f>
        <v>1.0144091165943847</v>
      </c>
      <c r="S36" s="14">
        <f>'TCPL GJ'!U37/'TCPL GJ'!U$10/28.174/37.8</f>
        <v>0.70261285092926562</v>
      </c>
      <c r="T36" s="14">
        <f>'TCPL GJ'!V37/'TCPL GJ'!V$10/28.174/37.8</f>
        <v>0.48266973045480804</v>
      </c>
      <c r="U36" s="14">
        <f>'TCPL GJ'!W37/'TCPL GJ'!W$10/28.174/37.8</f>
        <v>0.56090857035218922</v>
      </c>
      <c r="V36" s="14">
        <f>'TCPL GJ'!X37/'TCPL GJ'!X$10/28.174/37.8</f>
        <v>0.97532604453879412</v>
      </c>
      <c r="W36" s="14">
        <f>'TCPL GJ'!Y37/'TCPL GJ'!Y$10/28.174/37.8</f>
        <v>1.669276990609631</v>
      </c>
      <c r="X36" s="14">
        <f>'TCPL GJ'!Z37/'TCPL GJ'!Z$10/28.174/37.8</f>
        <v>2.8688251103716902</v>
      </c>
      <c r="Y36" s="14">
        <f>'TCPL GJ'!AA37/'TCPL GJ'!AA$10/28.174/37.8</f>
        <v>4.3490556993054161</v>
      </c>
      <c r="Z36" s="14">
        <f t="shared" si="5"/>
        <v>1.8498805365774189</v>
      </c>
    </row>
    <row r="37" spans="1:26" x14ac:dyDescent="0.2">
      <c r="A37" s="16" t="s">
        <v>48</v>
      </c>
      <c r="B37" s="14">
        <f>'TCPL GJ'!D38/'TCPL GJ'!D$10/28.174/37.8</f>
        <v>0</v>
      </c>
      <c r="C37" s="14">
        <f>'TCPL GJ'!E38/'TCPL GJ'!E$10/28.174/37.8</f>
        <v>0</v>
      </c>
      <c r="D37" s="14">
        <f>'TCPL GJ'!F38/'TCPL GJ'!F$10/28.174/37.8</f>
        <v>0</v>
      </c>
      <c r="E37" s="14">
        <f>'TCPL GJ'!G38/'TCPL GJ'!G$10/28.174/37.8</f>
        <v>0</v>
      </c>
      <c r="F37" s="14">
        <f>'TCPL GJ'!H38/'TCPL GJ'!H$10/28.174/37.8</f>
        <v>0</v>
      </c>
      <c r="G37" s="14">
        <f>'TCPL GJ'!I38/'TCPL GJ'!I$10/28.174/37.8</f>
        <v>0</v>
      </c>
      <c r="H37" s="14">
        <f>'TCPL GJ'!J38/'TCPL GJ'!J$10/28.174/37.8</f>
        <v>0</v>
      </c>
      <c r="I37" s="14">
        <f>'TCPL GJ'!K38/'TCPL GJ'!K$10/28.174/37.8</f>
        <v>0</v>
      </c>
      <c r="J37" s="14">
        <f>'TCPL GJ'!L38/'TCPL GJ'!L$10/28.174/37.8</f>
        <v>0</v>
      </c>
      <c r="K37" s="14">
        <f>'TCPL GJ'!M38/'TCPL GJ'!M$10/28.174/37.8</f>
        <v>0</v>
      </c>
      <c r="L37" s="14">
        <f>'TCPL GJ'!N38/'TCPL GJ'!N$10/28.174/37.8</f>
        <v>0</v>
      </c>
      <c r="M37" s="14">
        <f>'TCPL GJ'!O38/'TCPL GJ'!O$10/28.174/37.8</f>
        <v>0</v>
      </c>
      <c r="N37" s="14">
        <f>'TCPL GJ'!P38/'TCPL GJ'!P$10/28.174/37.8</f>
        <v>0</v>
      </c>
      <c r="O37" s="14">
        <f>'TCPL GJ'!Q38/'TCPL GJ'!Q$10/28.174/37.8</f>
        <v>0</v>
      </c>
      <c r="P37" s="14">
        <f>'TCPL GJ'!R38/'TCPL GJ'!R$10/28.174/37.8</f>
        <v>0</v>
      </c>
      <c r="Q37" s="14">
        <f>'TCPL GJ'!S38/'TCPL GJ'!S$10/28.174/37.8</f>
        <v>0</v>
      </c>
      <c r="R37" s="14">
        <f>'TCPL GJ'!T38/'TCPL GJ'!T$10/28.174/37.8</f>
        <v>0</v>
      </c>
      <c r="S37" s="14">
        <f>'TCPL GJ'!U38/'TCPL GJ'!U$10/28.174/37.8</f>
        <v>0</v>
      </c>
      <c r="T37" s="14">
        <f>'TCPL GJ'!V38/'TCPL GJ'!V$10/28.174/37.8</f>
        <v>0</v>
      </c>
      <c r="U37" s="14">
        <f>'TCPL GJ'!W38/'TCPL GJ'!W$10/28.174/37.8</f>
        <v>0</v>
      </c>
      <c r="V37" s="14">
        <f>'TCPL GJ'!X38/'TCPL GJ'!X$10/28.174/37.8</f>
        <v>0</v>
      </c>
      <c r="W37" s="14">
        <f>'TCPL GJ'!Y38/'TCPL GJ'!Y$10/28.174/37.8</f>
        <v>0</v>
      </c>
      <c r="X37" s="14">
        <f>'TCPL GJ'!Z38/'TCPL GJ'!Z$10/28.174/37.8</f>
        <v>0</v>
      </c>
      <c r="Y37" s="14">
        <f>'TCPL GJ'!AA38/'TCPL GJ'!AA$10/28.174/37.8</f>
        <v>0</v>
      </c>
      <c r="Z37" s="14">
        <f t="shared" si="5"/>
        <v>0</v>
      </c>
    </row>
    <row r="38" spans="1:26" x14ac:dyDescent="0.2">
      <c r="A38" s="16" t="s">
        <v>49</v>
      </c>
      <c r="B38" s="14">
        <f>'TCPL GJ'!D39/'TCPL GJ'!D$10/28.174/37.8</f>
        <v>13.186228078934008</v>
      </c>
      <c r="C38" s="14">
        <f>'TCPL GJ'!E39/'TCPL GJ'!E$10/28.174/37.8</f>
        <v>9.432931656055306</v>
      </c>
      <c r="D38" s="14">
        <f>'TCPL GJ'!F39/'TCPL GJ'!F$10/28.174/37.8</f>
        <v>5.0009854519617587</v>
      </c>
      <c r="E38" s="14">
        <f>'TCPL GJ'!G39/'TCPL GJ'!G$10/28.174/37.8</f>
        <v>2.2541640641070377</v>
      </c>
      <c r="F38" s="14">
        <f>'TCPL GJ'!H39/'TCPL GJ'!H$10/28.174/37.8</f>
        <v>2.3005793139318218</v>
      </c>
      <c r="G38" s="14">
        <f>'TCPL GJ'!I39/'TCPL GJ'!I$10/28.174/37.8</f>
        <v>0.28169617152367205</v>
      </c>
      <c r="H38" s="14">
        <f>'TCPL GJ'!J39/'TCPL GJ'!J$10/28.174/37.8</f>
        <v>0.28169617152367205</v>
      </c>
      <c r="I38" s="14">
        <f>'TCPL GJ'!K39/'TCPL GJ'!K$10/28.174/37.8</f>
        <v>0.28169617152367205</v>
      </c>
      <c r="J38" s="14">
        <f>'TCPL GJ'!L39/'TCPL GJ'!L$10/28.174/37.8</f>
        <v>0.37237103917968073</v>
      </c>
      <c r="K38" s="14">
        <f>'TCPL GJ'!M39/'TCPL GJ'!M$10/28.174/37.8</f>
        <v>3.5945340183748056</v>
      </c>
      <c r="L38" s="14">
        <f>'TCPL GJ'!N39/'TCPL GJ'!N$10/28.174/37.8</f>
        <v>7.7222623482768782</v>
      </c>
      <c r="M38" s="14">
        <f>'TCPL GJ'!O39/'TCPL GJ'!O$10/28.174/37.8</f>
        <v>12.338140863182254</v>
      </c>
      <c r="N38" s="14">
        <f>'TCPL GJ'!P39/'TCPL GJ'!P$10/28.174/37.8</f>
        <v>17.549974385033938</v>
      </c>
      <c r="O38" s="14">
        <f>'TCPL GJ'!Q39/'TCPL GJ'!Q$10/28.174/37.8</f>
        <v>14.458298844979646</v>
      </c>
      <c r="P38" s="14">
        <f>'TCPL GJ'!R39/'TCPL GJ'!R$10/28.174/37.8</f>
        <v>9.9145542210184292</v>
      </c>
      <c r="Q38" s="14">
        <f>'TCPL GJ'!S39/'TCPL GJ'!S$10/28.174/37.8</f>
        <v>6.9082543112973065</v>
      </c>
      <c r="R38" s="14">
        <f>'TCPL GJ'!T39/'TCPL GJ'!T$10/28.174/37.8</f>
        <v>3.6981860935311506</v>
      </c>
      <c r="S38" s="14">
        <f>'TCPL GJ'!U39/'TCPL GJ'!U$10/28.174/37.8</f>
        <v>2.4666568761597278</v>
      </c>
      <c r="T38" s="14">
        <f>'TCPL GJ'!V39/'TCPL GJ'!V$10/28.174/37.8</f>
        <v>1.5677452092174429</v>
      </c>
      <c r="U38" s="14">
        <f>'TCPL GJ'!W39/'TCPL GJ'!W$10/28.174/37.8</f>
        <v>5.2969784614380302</v>
      </c>
      <c r="V38" s="14">
        <f>'TCPL GJ'!X39/'TCPL GJ'!X$10/28.174/37.8</f>
        <v>3.8969222377092518</v>
      </c>
      <c r="W38" s="14">
        <f>'TCPL GJ'!Y39/'TCPL GJ'!Y$10/28.174/37.8</f>
        <v>5.9172249672756898</v>
      </c>
      <c r="X38" s="14">
        <f>'TCPL GJ'!Z39/'TCPL GJ'!Z$10/28.174/37.8</f>
        <v>10.560476474676328</v>
      </c>
      <c r="Y38" s="14">
        <f>'TCPL GJ'!AA39/'TCPL GJ'!AA$10/28.174/37.8</f>
        <v>18.591190072789445</v>
      </c>
      <c r="Z38" s="14">
        <f t="shared" si="5"/>
        <v>6.5780728126542085</v>
      </c>
    </row>
    <row r="39" spans="1:26" x14ac:dyDescent="0.2">
      <c r="A39" s="16" t="s">
        <v>50</v>
      </c>
      <c r="B39" s="14">
        <f>'TCPL GJ'!D40/'TCPL GJ'!D$10/28.174/37.8</f>
        <v>196.46887366954144</v>
      </c>
      <c r="C39" s="14">
        <f>'TCPL GJ'!E40/'TCPL GJ'!E$10/28.174/37.8</f>
        <v>223.76585687870661</v>
      </c>
      <c r="D39" s="14">
        <f>'TCPL GJ'!F40/'TCPL GJ'!F$10/28.174/37.8</f>
        <v>199.95690836113374</v>
      </c>
      <c r="E39" s="14">
        <f>'TCPL GJ'!G40/'TCPL GJ'!G$10/28.174/37.8</f>
        <v>198.78816810976488</v>
      </c>
      <c r="F39" s="14">
        <f>'TCPL GJ'!H40/'TCPL GJ'!H$10/28.174/37.8</f>
        <v>189.0508139062629</v>
      </c>
      <c r="G39" s="14">
        <f>'TCPL GJ'!I40/'TCPL GJ'!I$10/28.174/37.8</f>
        <v>142.33534764875719</v>
      </c>
      <c r="H39" s="14">
        <f>'TCPL GJ'!J40/'TCPL GJ'!J$10/28.174/37.8</f>
        <v>164.79374454698308</v>
      </c>
      <c r="I39" s="14">
        <f>'TCPL GJ'!K40/'TCPL GJ'!K$10/28.174/37.8</f>
        <v>105.28530715296368</v>
      </c>
      <c r="J39" s="14">
        <f>'TCPL GJ'!L40/'TCPL GJ'!L$10/28.174/37.8</f>
        <v>130.44038251084939</v>
      </c>
      <c r="K39" s="14">
        <f>'TCPL GJ'!M40/'TCPL GJ'!M$10/28.174/37.8</f>
        <v>190.33453062081611</v>
      </c>
      <c r="L39" s="14">
        <f>'TCPL GJ'!N40/'TCPL GJ'!N$10/28.174/37.8</f>
        <v>211.96369274384469</v>
      </c>
      <c r="M39" s="14">
        <f>'TCPL GJ'!O40/'TCPL GJ'!O$10/28.174/37.8</f>
        <v>210.4913153191479</v>
      </c>
      <c r="N39" s="14">
        <f>'TCPL GJ'!P40/'TCPL GJ'!P$10/28.174/37.8</f>
        <v>240.09994555933736</v>
      </c>
      <c r="O39" s="14">
        <f>'TCPL GJ'!Q40/'TCPL GJ'!Q$10/28.174/37.8</f>
        <v>230.35659095929879</v>
      </c>
      <c r="P39" s="14">
        <f>'TCPL GJ'!R40/'TCPL GJ'!R$10/28.174/37.8</f>
        <v>181.7864451509748</v>
      </c>
      <c r="Q39" s="14">
        <f>'TCPL GJ'!S40/'TCPL GJ'!S$10/28.174/37.8</f>
        <v>179.91580790023801</v>
      </c>
      <c r="R39" s="14">
        <f>'TCPL GJ'!T40/'TCPL GJ'!T$10/28.174/37.8</f>
        <v>124.09134356388401</v>
      </c>
      <c r="S39" s="14">
        <f>'TCPL GJ'!U40/'TCPL GJ'!U$10/28.174/37.8</f>
        <v>102.46250655256597</v>
      </c>
      <c r="T39" s="14">
        <f>'TCPL GJ'!V40/'TCPL GJ'!V$10/28.174/37.8</f>
        <v>119.61670589391872</v>
      </c>
      <c r="U39" s="14">
        <f>'TCPL GJ'!W40/'TCPL GJ'!W$10/28.174/37.8</f>
        <v>147.42287440519854</v>
      </c>
      <c r="V39" s="14">
        <f>'TCPL GJ'!X40/'TCPL GJ'!X$10/28.174/37.8</f>
        <v>142.79729807048139</v>
      </c>
      <c r="W39" s="14">
        <f>'TCPL GJ'!Y40/'TCPL GJ'!Y$10/28.174/37.8</f>
        <v>195.92450339054966</v>
      </c>
      <c r="X39" s="14">
        <f>'TCPL GJ'!Z40/'TCPL GJ'!Z$10/28.174/37.8</f>
        <v>249.32605755941691</v>
      </c>
      <c r="Y39" s="14">
        <f>'TCPL GJ'!AA40/'TCPL GJ'!AA$10/28.174/37.8</f>
        <v>173.61652921892633</v>
      </c>
      <c r="Z39" s="14">
        <f t="shared" si="5"/>
        <v>177.12881457056508</v>
      </c>
    </row>
    <row r="40" spans="1:26" x14ac:dyDescent="0.2">
      <c r="A40" s="16" t="s">
        <v>51</v>
      </c>
      <c r="B40" s="14">
        <f>'TCPL GJ'!D41/'TCPL GJ'!D$10/28.174/37.8</f>
        <v>0</v>
      </c>
      <c r="C40" s="14">
        <f>'TCPL GJ'!E41/'TCPL GJ'!E$10/28.174/37.8</f>
        <v>0</v>
      </c>
      <c r="D40" s="14">
        <f>'TCPL GJ'!F41/'TCPL GJ'!F$10/28.174/37.8</f>
        <v>0.17671134028700031</v>
      </c>
      <c r="E40" s="14">
        <f>'TCPL GJ'!G41/'TCPL GJ'!G$10/28.174/37.8</f>
        <v>5.1774817338812511</v>
      </c>
      <c r="F40" s="14">
        <f>'TCPL GJ'!H41/'TCPL GJ'!H$10/28.174/37.8</f>
        <v>0</v>
      </c>
      <c r="G40" s="14">
        <f>'TCPL GJ'!I41/'TCPL GJ'!I$10/28.174/37.8</f>
        <v>1.1117921898547063</v>
      </c>
      <c r="H40" s="14">
        <f>'TCPL GJ'!J41/'TCPL GJ'!J$10/28.174/37.8</f>
        <v>0</v>
      </c>
      <c r="I40" s="14">
        <f>'TCPL GJ'!K41/'TCPL GJ'!K$10/28.174/37.8</f>
        <v>2.9652611190840217</v>
      </c>
      <c r="J40" s="14">
        <f>'TCPL GJ'!L41/'TCPL GJ'!L$10/28.174/37.8</f>
        <v>0</v>
      </c>
      <c r="K40" s="14">
        <f>'TCPL GJ'!M41/'TCPL GJ'!M$10/28.174/37.8</f>
        <v>0.58813920026614419</v>
      </c>
      <c r="L40" s="14">
        <f>'TCPL GJ'!N41/'TCPL GJ'!N$10/28.174/37.8</f>
        <v>1.0327294643803955</v>
      </c>
      <c r="M40" s="14">
        <f>'TCPL GJ'!O41/'TCPL GJ'!O$10/28.174/37.8</f>
        <v>1.2540023119440886</v>
      </c>
      <c r="N40" s="14">
        <f>'TCPL GJ'!P41/'TCPL GJ'!P$10/28.174/37.8</f>
        <v>5.1817859302224889</v>
      </c>
      <c r="O40" s="14">
        <f>'TCPL GJ'!Q41/'TCPL GJ'!Q$10/28.174/37.8</f>
        <v>0.15179214391988216</v>
      </c>
      <c r="P40" s="14">
        <f>'TCPL GJ'!R41/'TCPL GJ'!R$10/28.174/37.8</f>
        <v>8.2055368672863199E-2</v>
      </c>
      <c r="Q40" s="14">
        <f>'TCPL GJ'!S41/'TCPL GJ'!S$10/28.174/37.8</f>
        <v>1.0007725986997658</v>
      </c>
      <c r="R40" s="14">
        <f>'TCPL GJ'!T41/'TCPL GJ'!T$10/28.174/37.8</f>
        <v>0.18716135955320104</v>
      </c>
      <c r="S40" s="14">
        <f>'TCPL GJ'!U41/'TCPL GJ'!U$10/28.174/37.8</f>
        <v>3.5681515059665131E-2</v>
      </c>
      <c r="T40" s="14">
        <f>'TCPL GJ'!V41/'TCPL GJ'!V$10/28.174/37.8</f>
        <v>3.5681515059665131E-2</v>
      </c>
      <c r="U40" s="14">
        <f>'TCPL GJ'!W41/'TCPL GJ'!W$10/28.174/37.8</f>
        <v>3.5681515059665131E-2</v>
      </c>
      <c r="V40" s="14">
        <f>'TCPL GJ'!X41/'TCPL GJ'!X$10/28.174/37.8</f>
        <v>3.5681515059665131E-2</v>
      </c>
      <c r="W40" s="14">
        <f>'TCPL GJ'!Y41/'TCPL GJ'!Y$10/28.174/37.8</f>
        <v>3.5681515059665131E-2</v>
      </c>
      <c r="X40" s="14">
        <f>'TCPL GJ'!Z41/'TCPL GJ'!Z$10/28.174/37.8</f>
        <v>3.5681515059665131E-2</v>
      </c>
      <c r="Y40" s="14">
        <f>'TCPL GJ'!AA41/'TCPL GJ'!AA$10/28.174/37.8</f>
        <v>1.0888314277162838</v>
      </c>
      <c r="Z40" s="14">
        <f t="shared" si="5"/>
        <v>0.84219188661833655</v>
      </c>
    </row>
    <row r="41" spans="1:26" x14ac:dyDescent="0.2">
      <c r="A41" s="16" t="s">
        <v>29</v>
      </c>
      <c r="B41" s="14">
        <f>'TCPL GJ'!D42/'TCPL GJ'!D$10/28.174/37.8</f>
        <v>5.3268746035126391</v>
      </c>
      <c r="C41" s="14">
        <f>'TCPL GJ'!E42/'TCPL GJ'!E$10/28.174/37.8</f>
        <v>1.7436993017315301</v>
      </c>
      <c r="D41" s="14">
        <f>'TCPL GJ'!F42/'TCPL GJ'!F$10/28.174/37.8</f>
        <v>2.8398305979786964</v>
      </c>
      <c r="E41" s="14">
        <f>'TCPL GJ'!G42/'TCPL GJ'!G$10/28.174/37.8</f>
        <v>1.050476323186387</v>
      </c>
      <c r="F41" s="14">
        <f>'TCPL GJ'!H42/'TCPL GJ'!H$10/28.174/37.8</f>
        <v>0.26533961962874919</v>
      </c>
      <c r="G41" s="14">
        <f>'TCPL GJ'!I42/'TCPL GJ'!I$10/28.174/37.8</f>
        <v>0</v>
      </c>
      <c r="H41" s="14">
        <f>'TCPL GJ'!J42/'TCPL GJ'!J$10/28.174/37.8</f>
        <v>0</v>
      </c>
      <c r="I41" s="14">
        <f>'TCPL GJ'!K42/'TCPL GJ'!K$10/28.174/37.8</f>
        <v>0</v>
      </c>
      <c r="J41" s="14">
        <f>'TCPL GJ'!L42/'TCPL GJ'!L$10/28.174/37.8</f>
        <v>4.0626847848636259E-2</v>
      </c>
      <c r="K41" s="14">
        <f>'TCPL GJ'!M42/'TCPL GJ'!M$10/28.174/37.8</f>
        <v>0.1235525466285009</v>
      </c>
      <c r="L41" s="14">
        <f>'TCPL GJ'!N42/'TCPL GJ'!N$10/28.174/37.8</f>
        <v>0.19584143835817958</v>
      </c>
      <c r="M41" s="14">
        <f>'TCPL GJ'!O42/'TCPL GJ'!O$10/28.174/37.8</f>
        <v>0.40718727245083047</v>
      </c>
      <c r="N41" s="14">
        <f>'TCPL GJ'!P42/'TCPL GJ'!P$10/28.174/37.8</f>
        <v>1.7761397963231271</v>
      </c>
      <c r="O41" s="14">
        <f>'TCPL GJ'!Q42/'TCPL GJ'!Q$10/28.174/37.8</f>
        <v>1.0626421440500453</v>
      </c>
      <c r="P41" s="14">
        <f>'TCPL GJ'!R42/'TCPL GJ'!R$10/28.174/37.8</f>
        <v>8.5659868071929518E-2</v>
      </c>
      <c r="Q41" s="14">
        <f>'TCPL GJ'!S42/'TCPL GJ'!S$10/28.174/37.8</f>
        <v>0.10009603961474481</v>
      </c>
      <c r="R41" s="14">
        <f>'TCPL GJ'!T42/'TCPL GJ'!T$10/28.174/37.8</f>
        <v>0</v>
      </c>
      <c r="S41" s="14">
        <f>'TCPL GJ'!U42/'TCPL GJ'!U$10/28.174/37.8</f>
        <v>0</v>
      </c>
      <c r="T41" s="14">
        <f>'TCPL GJ'!V42/'TCPL GJ'!V$10/28.174/37.8</f>
        <v>0</v>
      </c>
      <c r="U41" s="14">
        <f>'TCPL GJ'!W42/'TCPL GJ'!W$10/28.174/37.8</f>
        <v>0</v>
      </c>
      <c r="V41" s="14">
        <f>'TCPL GJ'!X42/'TCPL GJ'!X$10/28.174/37.8</f>
        <v>0</v>
      </c>
      <c r="W41" s="14">
        <f>'TCPL GJ'!Y42/'TCPL GJ'!Y$10/28.174/37.8</f>
        <v>0</v>
      </c>
      <c r="X41" s="14">
        <f>'TCPL GJ'!Z42/'TCPL GJ'!Z$10/28.174/37.8</f>
        <v>9.3882135066678742</v>
      </c>
      <c r="Y41" s="14">
        <f>'TCPL GJ'!AA42/'TCPL GJ'!AA$10/28.174/37.8</f>
        <v>16.435699432147771</v>
      </c>
      <c r="Z41" s="14">
        <f t="shared" si="5"/>
        <v>1.7017449724249849</v>
      </c>
    </row>
    <row r="42" spans="1:26" x14ac:dyDescent="0.2">
      <c r="A42" s="16" t="s">
        <v>52</v>
      </c>
      <c r="B42" s="14">
        <f>'TCPL GJ'!D43/'TCPL GJ'!D$10/28.174/37.8</f>
        <v>18.51349645128856</v>
      </c>
      <c r="C42" s="14">
        <f>'TCPL GJ'!E43/'TCPL GJ'!E$10/28.174/37.8</f>
        <v>19.115835129079358</v>
      </c>
      <c r="D42" s="14">
        <f>'TCPL GJ'!F43/'TCPL GJ'!F$10/28.174/37.8</f>
        <v>9.5869385445453066</v>
      </c>
      <c r="E42" s="14">
        <f>'TCPL GJ'!G43/'TCPL GJ'!G$10/28.174/37.8</f>
        <v>3.1698957185812682</v>
      </c>
      <c r="F42" s="14">
        <f>'TCPL GJ'!H43/'TCPL GJ'!H$10/28.174/37.8</f>
        <v>4.1177619395468392</v>
      </c>
      <c r="G42" s="14">
        <f>'TCPL GJ'!I43/'TCPL GJ'!I$10/28.174/37.8</f>
        <v>0.12391501589580198</v>
      </c>
      <c r="H42" s="14">
        <f>'TCPL GJ'!J43/'TCPL GJ'!J$10/28.174/37.8</f>
        <v>0</v>
      </c>
      <c r="I42" s="14">
        <f>'TCPL GJ'!K43/'TCPL GJ'!K$10/28.174/37.8</f>
        <v>0</v>
      </c>
      <c r="J42" s="14">
        <f>'TCPL GJ'!L43/'TCPL GJ'!L$10/28.174/37.8</f>
        <v>0.82161383361071016</v>
      </c>
      <c r="K42" s="14">
        <f>'TCPL GJ'!M43/'TCPL GJ'!M$10/28.174/37.8</f>
        <v>3.8617819023912956</v>
      </c>
      <c r="L42" s="14">
        <f>'TCPL GJ'!N43/'TCPL GJ'!N$10/28.174/37.8</f>
        <v>5.9675455962813109</v>
      </c>
      <c r="M42" s="14">
        <f>'TCPL GJ'!O43/'TCPL GJ'!O$10/28.174/37.8</f>
        <v>16.894561292622196</v>
      </c>
      <c r="N42" s="14">
        <f>'TCPL GJ'!P43/'TCPL GJ'!P$10/28.174/37.8</f>
        <v>19.901804228236514</v>
      </c>
      <c r="O42" s="14">
        <f>'TCPL GJ'!Q43/'TCPL GJ'!Q$10/28.174/37.8</f>
        <v>13.959081422847234</v>
      </c>
      <c r="P42" s="14">
        <f>'TCPL GJ'!R43/'TCPL GJ'!R$10/28.174/37.8</f>
        <v>3.5411329054289737</v>
      </c>
      <c r="Q42" s="14">
        <f>'TCPL GJ'!S43/'TCPL GJ'!S$10/28.174/37.8</f>
        <v>0.60251681131452073</v>
      </c>
      <c r="R42" s="14">
        <f>'TCPL GJ'!T43/'TCPL GJ'!T$10/28.174/37.8</f>
        <v>0</v>
      </c>
      <c r="S42" s="14">
        <f>'TCPL GJ'!U43/'TCPL GJ'!U$10/28.174/37.8</f>
        <v>0</v>
      </c>
      <c r="T42" s="14">
        <f>'TCPL GJ'!V43/'TCPL GJ'!V$10/28.174/37.8</f>
        <v>0</v>
      </c>
      <c r="U42" s="14">
        <f>'TCPL GJ'!W43/'TCPL GJ'!W$10/28.174/37.8</f>
        <v>0</v>
      </c>
      <c r="V42" s="14">
        <f>'TCPL GJ'!X43/'TCPL GJ'!X$10/28.174/37.8</f>
        <v>0</v>
      </c>
      <c r="W42" s="14">
        <f>'TCPL GJ'!Y43/'TCPL GJ'!Y$10/28.174/37.8</f>
        <v>0</v>
      </c>
      <c r="X42" s="14">
        <f>'TCPL GJ'!Z43/'TCPL GJ'!Z$10/28.174/37.8</f>
        <v>2.1108746115253298</v>
      </c>
      <c r="Y42" s="14">
        <f>'TCPL GJ'!AA43/'TCPL GJ'!AA$10/28.174/37.8</f>
        <v>5.5544124143175662</v>
      </c>
      <c r="Z42" s="14">
        <f t="shared" si="5"/>
        <v>5.3267986590630327</v>
      </c>
    </row>
    <row r="43" spans="1:26" x14ac:dyDescent="0.2">
      <c r="A43" s="16" t="s">
        <v>30</v>
      </c>
      <c r="B43" s="14">
        <f>'TCPL GJ'!D44/'TCPL GJ'!D$10/28.174/37.8</f>
        <v>4.3961262208696938</v>
      </c>
      <c r="C43" s="14">
        <f>'TCPL GJ'!E44/'TCPL GJ'!E$10/28.174/37.8</f>
        <v>0</v>
      </c>
      <c r="D43" s="14">
        <f>'TCPL GJ'!F44/'TCPL GJ'!F$10/28.174/37.8</f>
        <v>0</v>
      </c>
      <c r="E43" s="14">
        <f>'TCPL GJ'!G44/'TCPL GJ'!G$10/28.174/37.8</f>
        <v>0</v>
      </c>
      <c r="F43" s="14">
        <f>'TCPL GJ'!H44/'TCPL GJ'!H$10/28.174/37.8</f>
        <v>0</v>
      </c>
      <c r="G43" s="14">
        <f>'TCPL GJ'!I44/'TCPL GJ'!I$10/28.174/37.8</f>
        <v>0</v>
      </c>
      <c r="H43" s="14">
        <f>'TCPL GJ'!J44/'TCPL GJ'!J$10/28.174/37.8</f>
        <v>0</v>
      </c>
      <c r="I43" s="14">
        <f>'TCPL GJ'!K44/'TCPL GJ'!K$10/28.174/37.8</f>
        <v>0</v>
      </c>
      <c r="J43" s="14">
        <f>'TCPL GJ'!L44/'TCPL GJ'!L$10/28.174/37.8</f>
        <v>0</v>
      </c>
      <c r="K43" s="14">
        <f>'TCPL GJ'!M44/'TCPL GJ'!M$10/28.174/37.8</f>
        <v>1.0566029625011024</v>
      </c>
      <c r="L43" s="14">
        <f>'TCPL GJ'!N44/'TCPL GJ'!N$10/28.174/37.8</f>
        <v>3.2849216552867677</v>
      </c>
      <c r="M43" s="14">
        <f>'TCPL GJ'!O44/'TCPL GJ'!O$10/28.174/37.8</f>
        <v>4.9582766775694598</v>
      </c>
      <c r="N43" s="14">
        <f>'TCPL GJ'!P44/'TCPL GJ'!P$10/28.174/37.8</f>
        <v>9.537384250285875</v>
      </c>
      <c r="O43" s="14">
        <f>'TCPL GJ'!Q44/'TCPL GJ'!Q$10/28.174/37.8</f>
        <v>4.8947785794915584</v>
      </c>
      <c r="P43" s="14">
        <f>'TCPL GJ'!R44/'TCPL GJ'!R$10/28.174/37.8</f>
        <v>0</v>
      </c>
      <c r="Q43" s="14">
        <f>'TCPL GJ'!S44/'TCPL GJ'!S$10/28.174/37.8</f>
        <v>0</v>
      </c>
      <c r="R43" s="14">
        <f>'TCPL GJ'!T44/'TCPL GJ'!T$10/28.174/37.8</f>
        <v>0</v>
      </c>
      <c r="S43" s="14">
        <f>'TCPL GJ'!U44/'TCPL GJ'!U$10/28.174/37.8</f>
        <v>0</v>
      </c>
      <c r="T43" s="14">
        <f>'TCPL GJ'!V44/'TCPL GJ'!V$10/28.174/37.8</f>
        <v>0</v>
      </c>
      <c r="U43" s="14">
        <f>'TCPL GJ'!W44/'TCPL GJ'!W$10/28.174/37.8</f>
        <v>0</v>
      </c>
      <c r="V43" s="14">
        <f>'TCPL GJ'!X44/'TCPL GJ'!X$10/28.174/37.8</f>
        <v>0</v>
      </c>
      <c r="W43" s="14">
        <f>'TCPL GJ'!Y44/'TCPL GJ'!Y$10/28.174/37.8</f>
        <v>1.8375980255727542</v>
      </c>
      <c r="X43" s="14">
        <f>'TCPL GJ'!Z44/'TCPL GJ'!Z$10/28.174/37.8</f>
        <v>4.7776609677653203</v>
      </c>
      <c r="Y43" s="14">
        <f>'TCPL GJ'!AA44/'TCPL GJ'!AA$10/28.174/37.8</f>
        <v>5.4081424345016735</v>
      </c>
      <c r="Z43" s="14">
        <f t="shared" si="5"/>
        <v>1.6729788239101751</v>
      </c>
    </row>
    <row r="44" spans="1:26" x14ac:dyDescent="0.2">
      <c r="A44" s="16" t="s">
        <v>53</v>
      </c>
      <c r="B44" s="14">
        <f>'TCPL GJ'!D45/'TCPL GJ'!D$10/28.174/37.8</f>
        <v>24.423451839944285</v>
      </c>
      <c r="C44" s="14">
        <f>'TCPL GJ'!E45/'TCPL GJ'!E$10/28.174/37.8</f>
        <v>21.820218981482153</v>
      </c>
      <c r="D44" s="14">
        <f>'TCPL GJ'!F45/'TCPL GJ'!F$10/28.174/37.8</f>
        <v>26.739236689156201</v>
      </c>
      <c r="E44" s="14">
        <f>'TCPL GJ'!G45/'TCPL GJ'!G$10/28.174/37.8</f>
        <v>15.24530290413729</v>
      </c>
      <c r="F44" s="14">
        <f>'TCPL GJ'!H45/'TCPL GJ'!H$10/28.174/37.8</f>
        <v>17.80540920379298</v>
      </c>
      <c r="G44" s="14">
        <f>'TCPL GJ'!I45/'TCPL GJ'!I$10/28.174/37.8</f>
        <v>11.781347682059923</v>
      </c>
      <c r="H44" s="14">
        <f>'TCPL GJ'!J45/'TCPL GJ'!J$10/28.174/37.8</f>
        <v>12.291433820548974</v>
      </c>
      <c r="I44" s="14">
        <f>'TCPL GJ'!K45/'TCPL GJ'!K$10/28.174/37.8</f>
        <v>7.3233432118425617</v>
      </c>
      <c r="J44" s="14">
        <f>'TCPL GJ'!L45/'TCPL GJ'!L$10/28.174/37.8</f>
        <v>15.329217063676733</v>
      </c>
      <c r="K44" s="14">
        <f>'TCPL GJ'!M45/'TCPL GJ'!M$10/28.174/37.8</f>
        <v>17.658836324867924</v>
      </c>
      <c r="L44" s="14">
        <f>'TCPL GJ'!N45/'TCPL GJ'!N$10/28.174/37.8</f>
        <v>17.341591913892618</v>
      </c>
      <c r="M44" s="14">
        <f>'TCPL GJ'!O45/'TCPL GJ'!O$10/28.174/37.8</f>
        <v>10.069244796069116</v>
      </c>
      <c r="N44" s="14">
        <f>'TCPL GJ'!P45/'TCPL GJ'!P$10/28.174/37.8</f>
        <v>16.983886239915023</v>
      </c>
      <c r="O44" s="14">
        <f>'TCPL GJ'!Q45/'TCPL GJ'!Q$10/28.174/37.8</f>
        <v>12.458935983437666</v>
      </c>
      <c r="P44" s="14">
        <f>'TCPL GJ'!R45/'TCPL GJ'!R$10/28.174/37.8</f>
        <v>14.71817061344812</v>
      </c>
      <c r="Q44" s="14">
        <f>'TCPL GJ'!S45/'TCPL GJ'!S$10/28.174/37.8</f>
        <v>14.423376074780444</v>
      </c>
      <c r="R44" s="14">
        <f>'TCPL GJ'!T45/'TCPL GJ'!T$10/28.174/37.8</f>
        <v>12.163458946926662</v>
      </c>
      <c r="S44" s="14">
        <f>'TCPL GJ'!U45/'TCPL GJ'!U$10/28.174/37.8</f>
        <v>11.326658761646103</v>
      </c>
      <c r="T44" s="14">
        <f>'TCPL GJ'!V45/'TCPL GJ'!V$10/28.174/37.8</f>
        <v>5.9218593236459176</v>
      </c>
      <c r="U44" s="14">
        <f>'TCPL GJ'!W45/'TCPL GJ'!W$10/28.174/37.8</f>
        <v>6.4280340249719483</v>
      </c>
      <c r="V44" s="14">
        <f>'TCPL GJ'!X45/'TCPL GJ'!X$10/28.174/37.8</f>
        <v>10.613560553221234</v>
      </c>
      <c r="W44" s="14">
        <f>'TCPL GJ'!Y45/'TCPL GJ'!Y$10/28.174/37.8</f>
        <v>11.781169981249214</v>
      </c>
      <c r="X44" s="14">
        <f>'TCPL GJ'!Z45/'TCPL GJ'!Z$10/28.174/37.8</f>
        <v>22.924997830939482</v>
      </c>
      <c r="Y44" s="14">
        <f>'TCPL GJ'!AA45/'TCPL GJ'!AA$10/28.174/37.8</f>
        <v>15.329269566188987</v>
      </c>
      <c r="Z44" s="14">
        <f t="shared" si="5"/>
        <v>14.704250513826734</v>
      </c>
    </row>
    <row r="45" spans="1:26" x14ac:dyDescent="0.2">
      <c r="A45" s="16" t="s">
        <v>31</v>
      </c>
      <c r="B45" s="14">
        <f>'TCPL GJ'!D46/'TCPL GJ'!D$10/28.174/37.8</f>
        <v>0</v>
      </c>
      <c r="C45" s="14">
        <f>'TCPL GJ'!E46/'TCPL GJ'!E$10/28.174/37.8</f>
        <v>0</v>
      </c>
      <c r="D45" s="14">
        <f>'TCPL GJ'!F46/'TCPL GJ'!F$10/28.174/37.8</f>
        <v>0</v>
      </c>
      <c r="E45" s="14">
        <f>'TCPL GJ'!G46/'TCPL GJ'!G$10/28.174/37.8</f>
        <v>0</v>
      </c>
      <c r="F45" s="14">
        <f>'TCPL GJ'!H46/'TCPL GJ'!H$10/28.174/37.8</f>
        <v>0</v>
      </c>
      <c r="G45" s="14">
        <f>'TCPL GJ'!I46/'TCPL GJ'!I$10/28.174/37.8</f>
        <v>0</v>
      </c>
      <c r="H45" s="14">
        <f>'TCPL GJ'!J46/'TCPL GJ'!J$10/28.174/37.8</f>
        <v>0</v>
      </c>
      <c r="I45" s="14">
        <f>'TCPL GJ'!K46/'TCPL GJ'!K$10/28.174/37.8</f>
        <v>0</v>
      </c>
      <c r="J45" s="14">
        <f>'TCPL GJ'!L46/'TCPL GJ'!L$10/28.174/37.8</f>
        <v>0</v>
      </c>
      <c r="K45" s="14">
        <f>'TCPL GJ'!M46/'TCPL GJ'!M$10/28.174/37.8</f>
        <v>0</v>
      </c>
      <c r="L45" s="14">
        <f>'TCPL GJ'!N46/'TCPL GJ'!N$10/28.174/37.8</f>
        <v>0</v>
      </c>
      <c r="M45" s="14">
        <f>'TCPL GJ'!O46/'TCPL GJ'!O$10/28.174/37.8</f>
        <v>0</v>
      </c>
      <c r="N45" s="14">
        <f>'TCPL GJ'!P46/'TCPL GJ'!P$10/28.174/37.8</f>
        <v>1.5361831220424251</v>
      </c>
      <c r="O45" s="14">
        <f>'TCPL GJ'!Q46/'TCPL GJ'!Q$10/28.174/37.8</f>
        <v>1.5361831220424251</v>
      </c>
      <c r="P45" s="14">
        <f>'TCPL GJ'!R46/'TCPL GJ'!R$10/28.174/37.8</f>
        <v>1.5062566900568994</v>
      </c>
      <c r="Q45" s="14">
        <f>'TCPL GJ'!S46/'TCPL GJ'!S$10/28.174/37.8</f>
        <v>1.5201890394148032</v>
      </c>
      <c r="R45" s="14">
        <f>'TCPL GJ'!T46/'TCPL GJ'!T$10/28.174/37.8</f>
        <v>1.400938669800146</v>
      </c>
      <c r="S45" s="14">
        <f>'TCPL GJ'!U46/'TCPL GJ'!U$10/28.174/37.8</f>
        <v>1.529798008821222</v>
      </c>
      <c r="T45" s="14">
        <f>'TCPL GJ'!V46/'TCPL GJ'!V$10/28.174/37.8</f>
        <v>0.49554294259433063</v>
      </c>
      <c r="U45" s="14">
        <f>'TCPL GJ'!W46/'TCPL GJ'!W$10/28.174/37.8</f>
        <v>1.5361831220424251</v>
      </c>
      <c r="V45" s="14">
        <f>'TCPL GJ'!X46/'TCPL GJ'!X$10/28.174/37.8</f>
        <v>0.72114219910060051</v>
      </c>
      <c r="W45" s="14">
        <f>'TCPL GJ'!Y46/'TCPL GJ'!Y$10/28.174/37.8</f>
        <v>0</v>
      </c>
      <c r="X45" s="14">
        <f>'TCPL GJ'!Z46/'TCPL GJ'!Z$10/28.174/37.8</f>
        <v>0.72054750718293947</v>
      </c>
      <c r="Y45" s="14">
        <f>'TCPL GJ'!AA46/'TCPL GJ'!AA$10/28.174/37.8</f>
        <v>7.4939057002135065</v>
      </c>
      <c r="Z45" s="14">
        <f t="shared" si="5"/>
        <v>0.83320292180465516</v>
      </c>
    </row>
    <row r="46" spans="1:26" x14ac:dyDescent="0.2">
      <c r="A46" s="16" t="s">
        <v>54</v>
      </c>
      <c r="B46" s="14">
        <f>'TCPL GJ'!D47/'TCPL GJ'!D$10/28.174/37.8</f>
        <v>35.229347269503265</v>
      </c>
      <c r="C46" s="14">
        <f>'TCPL GJ'!E47/'TCPL GJ'!E$10/28.174/37.8</f>
        <v>40.706035772409024</v>
      </c>
      <c r="D46" s="14">
        <f>'TCPL GJ'!F47/'TCPL GJ'!F$10/28.174/37.8</f>
        <v>32.553657698781215</v>
      </c>
      <c r="E46" s="14">
        <f>'TCPL GJ'!G47/'TCPL GJ'!G$10/28.174/37.8</f>
        <v>28.815045680477166</v>
      </c>
      <c r="F46" s="14">
        <f>'TCPL GJ'!H47/'TCPL GJ'!H$10/28.174/37.8</f>
        <v>27.746982025348952</v>
      </c>
      <c r="G46" s="14">
        <f>'TCPL GJ'!I47/'TCPL GJ'!I$10/28.174/37.8</f>
        <v>26.716690898797335</v>
      </c>
      <c r="H46" s="14">
        <f>'TCPL GJ'!J47/'TCPL GJ'!J$10/28.174/37.8</f>
        <v>28.170586429516536</v>
      </c>
      <c r="I46" s="14">
        <f>'TCPL GJ'!K47/'TCPL GJ'!K$10/28.174/37.8</f>
        <v>32.443584162510568</v>
      </c>
      <c r="J46" s="14">
        <f>'TCPL GJ'!L47/'TCPL GJ'!L$10/28.174/37.8</f>
        <v>27.206497941927775</v>
      </c>
      <c r="K46" s="14">
        <f>'TCPL GJ'!M47/'TCPL GJ'!M$10/28.174/37.8</f>
        <v>33.126349044479923</v>
      </c>
      <c r="L46" s="14">
        <f>'TCPL GJ'!N47/'TCPL GJ'!N$10/28.174/37.8</f>
        <v>29.989843914029336</v>
      </c>
      <c r="M46" s="14">
        <f>'TCPL GJ'!O47/'TCPL GJ'!O$10/28.174/37.8</f>
        <v>37.518628446663222</v>
      </c>
      <c r="N46" s="14">
        <f>'TCPL GJ'!P47/'TCPL GJ'!P$10/28.174/37.8</f>
        <v>52.812125628059789</v>
      </c>
      <c r="O46" s="14">
        <f>'TCPL GJ'!Q47/'TCPL GJ'!Q$10/28.174/37.8</f>
        <v>48.642291153728706</v>
      </c>
      <c r="P46" s="14">
        <f>'TCPL GJ'!R47/'TCPL GJ'!R$10/28.174/37.8</f>
        <v>49.086890644080192</v>
      </c>
      <c r="Q46" s="14">
        <f>'TCPL GJ'!S47/'TCPL GJ'!S$10/28.174/37.8</f>
        <v>47.573193742238495</v>
      </c>
      <c r="R46" s="14">
        <f>'TCPL GJ'!T47/'TCPL GJ'!T$10/28.174/37.8</f>
        <v>18.854076209633956</v>
      </c>
      <c r="S46" s="14">
        <f>'TCPL GJ'!U47/'TCPL GJ'!U$10/28.174/37.8</f>
        <v>33.051474404021675</v>
      </c>
      <c r="T46" s="14">
        <f>'TCPL GJ'!V47/'TCPL GJ'!V$10/28.174/37.8</f>
        <v>35.22531871135137</v>
      </c>
      <c r="U46" s="14">
        <f>'TCPL GJ'!W47/'TCPL GJ'!W$10/28.174/37.8</f>
        <v>38.396914703598746</v>
      </c>
      <c r="V46" s="14">
        <f>'TCPL GJ'!X47/'TCPL GJ'!X$10/28.174/37.8</f>
        <v>36.322624246478398</v>
      </c>
      <c r="W46" s="14">
        <f>'TCPL GJ'!Y47/'TCPL GJ'!Y$10/28.174/37.8</f>
        <v>39.976109499142638</v>
      </c>
      <c r="X46" s="14">
        <f>'TCPL GJ'!Z47/'TCPL GJ'!Z$10/28.174/37.8</f>
        <v>39.188914091306373</v>
      </c>
      <c r="Y46" s="14">
        <f>'TCPL GJ'!AA47/'TCPL GJ'!AA$10/28.174/37.8</f>
        <v>38.595767968765728</v>
      </c>
      <c r="Z46" s="14">
        <f t="shared" si="5"/>
        <v>35.747872928618762</v>
      </c>
    </row>
    <row r="47" spans="1:26" x14ac:dyDescent="0.2">
      <c r="A47" s="16" t="s">
        <v>55</v>
      </c>
      <c r="B47" s="14">
        <f>'TCPL GJ'!D48/'TCPL GJ'!D$10/28.174/37.8</f>
        <v>8.8923303074075815</v>
      </c>
      <c r="C47" s="14">
        <f>'TCPL GJ'!E48/'TCPL GJ'!E$10/28.174/37.8</f>
        <v>6.0043203607685554</v>
      </c>
      <c r="D47" s="14">
        <f>'TCPL GJ'!F48/'TCPL GJ'!F$10/28.174/37.8</f>
        <v>3.3250749708614085</v>
      </c>
      <c r="E47" s="14">
        <f>'TCPL GJ'!G48/'TCPL GJ'!G$10/28.174/37.8</f>
        <v>5.006429558617155</v>
      </c>
      <c r="F47" s="14">
        <f>'TCPL GJ'!H48/'TCPL GJ'!H$10/28.174/37.8</f>
        <v>5.1366236730459525</v>
      </c>
      <c r="G47" s="14">
        <f>'TCPL GJ'!I48/'TCPL GJ'!I$10/28.174/37.8</f>
        <v>3.3400402061815662</v>
      </c>
      <c r="H47" s="14">
        <f>'TCPL GJ'!J48/'TCPL GJ'!J$10/28.174/37.8</f>
        <v>3.2910594009021525</v>
      </c>
      <c r="I47" s="14">
        <f>'TCPL GJ'!K48/'TCPL GJ'!K$10/28.174/37.8</f>
        <v>2.8351356617866355</v>
      </c>
      <c r="J47" s="14">
        <f>'TCPL GJ'!L48/'TCPL GJ'!L$10/28.174/37.8</f>
        <v>6.8953901861310589</v>
      </c>
      <c r="K47" s="14">
        <f>'TCPL GJ'!M48/'TCPL GJ'!M$10/28.174/37.8</f>
        <v>13.049317681591319</v>
      </c>
      <c r="L47" s="14">
        <f>'TCPL GJ'!N48/'TCPL GJ'!N$10/28.174/37.8</f>
        <v>14.570390176741187</v>
      </c>
      <c r="M47" s="14">
        <f>'TCPL GJ'!O48/'TCPL GJ'!O$10/28.174/37.8</f>
        <v>14.603674750183657</v>
      </c>
      <c r="N47" s="14">
        <f>'TCPL GJ'!P48/'TCPL GJ'!P$10/28.174/37.8</f>
        <v>14.276695161839784</v>
      </c>
      <c r="O47" s="14">
        <f>'TCPL GJ'!Q48/'TCPL GJ'!Q$10/28.174/37.8</f>
        <v>12.083114435980738</v>
      </c>
      <c r="P47" s="14">
        <f>'TCPL GJ'!R48/'TCPL GJ'!R$10/28.174/37.8</f>
        <v>11.742762374207061</v>
      </c>
      <c r="Q47" s="14">
        <f>'TCPL GJ'!S48/'TCPL GJ'!S$10/28.174/37.8</f>
        <v>13.628836373210619</v>
      </c>
      <c r="R47" s="14">
        <f>'TCPL GJ'!T48/'TCPL GJ'!T$10/28.174/37.8</f>
        <v>11.550330570154385</v>
      </c>
      <c r="S47" s="14">
        <f>'TCPL GJ'!U48/'TCPL GJ'!U$10/28.174/37.8</f>
        <v>1.7634806328874146</v>
      </c>
      <c r="T47" s="14">
        <f>'TCPL GJ'!V48/'TCPL GJ'!V$10/28.174/37.8</f>
        <v>3.5681515059665131E-2</v>
      </c>
      <c r="U47" s="14">
        <f>'TCPL GJ'!W48/'TCPL GJ'!W$10/28.174/37.8</f>
        <v>7.0908984354691569</v>
      </c>
      <c r="V47" s="14">
        <f>'TCPL GJ'!X48/'TCPL GJ'!X$10/28.174/37.8</f>
        <v>5.0233939280578035</v>
      </c>
      <c r="W47" s="14">
        <f>'TCPL GJ'!Y48/'TCPL GJ'!Y$10/28.174/37.8</f>
        <v>9.4262505671331489</v>
      </c>
      <c r="X47" s="14">
        <f>'TCPL GJ'!Z48/'TCPL GJ'!Z$10/28.174/37.8</f>
        <v>11.218017938161806</v>
      </c>
      <c r="Y47" s="14">
        <f>'TCPL GJ'!AA48/'TCPL GJ'!AA$10/28.174/37.8</f>
        <v>6.6788041974498489</v>
      </c>
      <c r="Z47" s="14">
        <f t="shared" si="5"/>
        <v>7.9778355443262354</v>
      </c>
    </row>
    <row r="48" spans="1:26" x14ac:dyDescent="0.2">
      <c r="A48" s="16" t="s">
        <v>56</v>
      </c>
      <c r="B48" s="14">
        <f>'TCPL GJ'!D49/'TCPL GJ'!D$10/28.174/37.8</f>
        <v>8.754571792559231</v>
      </c>
      <c r="C48" s="14">
        <f>'TCPL GJ'!E49/'TCPL GJ'!E$10/28.174/37.8</f>
        <v>0.5380396876102137</v>
      </c>
      <c r="D48" s="14">
        <f>'TCPL GJ'!F49/'TCPL GJ'!F$10/28.174/37.8</f>
        <v>1.1510166148279075E-3</v>
      </c>
      <c r="E48" s="14">
        <f>'TCPL GJ'!G49/'TCPL GJ'!G$10/28.174/37.8</f>
        <v>2.3343535742674431</v>
      </c>
      <c r="F48" s="14">
        <f>'TCPL GJ'!H49/'TCPL GJ'!H$10/28.174/37.8</f>
        <v>2.4292811454161316</v>
      </c>
      <c r="G48" s="14">
        <f>'TCPL GJ'!I49/'TCPL GJ'!I$10/28.174/37.8</f>
        <v>1.2519829845496536E-4</v>
      </c>
      <c r="H48" s="14">
        <f>'TCPL GJ'!J49/'TCPL GJ'!J$10/28.174/37.8</f>
        <v>7.875376838296209E-4</v>
      </c>
      <c r="I48" s="14">
        <f>'TCPL GJ'!K49/'TCPL GJ'!K$10/28.174/37.8</f>
        <v>0.3111076750236168</v>
      </c>
      <c r="J48" s="14">
        <f>'TCPL GJ'!L49/'TCPL GJ'!L$10/28.174/37.8</f>
        <v>0</v>
      </c>
      <c r="K48" s="14">
        <f>'TCPL GJ'!M49/'TCPL GJ'!M$10/28.174/37.8</f>
        <v>0</v>
      </c>
      <c r="L48" s="14">
        <f>'TCPL GJ'!N49/'TCPL GJ'!N$10/28.174/37.8</f>
        <v>2.6966148508468857</v>
      </c>
      <c r="M48" s="14">
        <f>'TCPL GJ'!O49/'TCPL GJ'!O$10/28.174/37.8</f>
        <v>10.747375321668253</v>
      </c>
      <c r="N48" s="14">
        <f>'TCPL GJ'!P49/'TCPL GJ'!P$10/28.174/37.8</f>
        <v>11.543818239307331</v>
      </c>
      <c r="O48" s="14">
        <f>'TCPL GJ'!Q49/'TCPL GJ'!Q$10/28.174/37.8</f>
        <v>21.550048531393525</v>
      </c>
      <c r="P48" s="14">
        <f>'TCPL GJ'!R49/'TCPL GJ'!R$10/28.174/37.8</f>
        <v>17.50281299373691</v>
      </c>
      <c r="Q48" s="14">
        <f>'TCPL GJ'!S49/'TCPL GJ'!S$10/28.174/37.8</f>
        <v>18.140576155057595</v>
      </c>
      <c r="R48" s="14">
        <f>'TCPL GJ'!T49/'TCPL GJ'!T$10/28.174/37.8</f>
        <v>4.3626558693069342</v>
      </c>
      <c r="S48" s="14">
        <f>'TCPL GJ'!U49/'TCPL GJ'!U$10/28.174/37.8</f>
        <v>12.203015551256247</v>
      </c>
      <c r="T48" s="14">
        <f>'TCPL GJ'!V49/'TCPL GJ'!V$10/28.174/37.8</f>
        <v>10.667107057739466</v>
      </c>
      <c r="U48" s="14">
        <f>'TCPL GJ'!W49/'TCPL GJ'!W$10/28.174/37.8</f>
        <v>15.091251446206943</v>
      </c>
      <c r="V48" s="14">
        <f>'TCPL GJ'!X49/'TCPL GJ'!X$10/28.174/37.8</f>
        <v>14.135169591737114</v>
      </c>
      <c r="W48" s="14">
        <f>'TCPL GJ'!Y49/'TCPL GJ'!Y$10/28.174/37.8</f>
        <v>16.018334749628988</v>
      </c>
      <c r="X48" s="14">
        <f>'TCPL GJ'!Z49/'TCPL GJ'!Z$10/28.174/37.8</f>
        <v>17.041022098876862</v>
      </c>
      <c r="Y48" s="14">
        <f>'TCPL GJ'!AA49/'TCPL GJ'!AA$10/28.174/37.8</f>
        <v>20.267161133711628</v>
      </c>
      <c r="Z48" s="14">
        <f t="shared" si="5"/>
        <v>8.5973492174145179</v>
      </c>
    </row>
    <row r="49" spans="1:28" x14ac:dyDescent="0.2">
      <c r="A49" s="16" t="s">
        <v>57</v>
      </c>
      <c r="B49" s="14">
        <f>'TCPL GJ'!D50/'TCPL GJ'!D$10/28.174/37.8</f>
        <v>188.1722550401291</v>
      </c>
      <c r="C49" s="14">
        <f>'TCPL GJ'!E50/'TCPL GJ'!E$10/28.174/37.8</f>
        <v>86.570900967913417</v>
      </c>
      <c r="D49" s="14">
        <f>'TCPL GJ'!F50/'TCPL GJ'!F$10/28.174/37.8</f>
        <v>48.803710266921605</v>
      </c>
      <c r="E49" s="14">
        <f>'TCPL GJ'!G50/'TCPL GJ'!G$10/28.174/37.8</f>
        <v>114.2773760790372</v>
      </c>
      <c r="F49" s="14">
        <f>'TCPL GJ'!H50/'TCPL GJ'!H$10/28.174/37.8</f>
        <v>131.75048072814718</v>
      </c>
      <c r="G49" s="14">
        <f>'TCPL GJ'!I50/'TCPL GJ'!I$10/28.174/37.8</f>
        <v>70.537503838892817</v>
      </c>
      <c r="H49" s="14">
        <f>'TCPL GJ'!J50/'TCPL GJ'!J$10/28.174/37.8</f>
        <v>75.481731046115513</v>
      </c>
      <c r="I49" s="14">
        <f>'TCPL GJ'!K50/'TCPL GJ'!K$10/28.174/37.8</f>
        <v>50.842493880801904</v>
      </c>
      <c r="J49" s="14">
        <f>'TCPL GJ'!L50/'TCPL GJ'!L$10/28.174/37.8</f>
        <v>93.876876738143636</v>
      </c>
      <c r="K49" s="14">
        <f>'TCPL GJ'!M50/'TCPL GJ'!M$10/28.174/37.8</f>
        <v>98.02487608609475</v>
      </c>
      <c r="L49" s="14">
        <f>'TCPL GJ'!N50/'TCPL GJ'!N$10/28.174/37.8</f>
        <v>66.782024378863071</v>
      </c>
      <c r="M49" s="14">
        <f>'TCPL GJ'!O50/'TCPL GJ'!O$10/28.174/37.8</f>
        <v>55.996352513159358</v>
      </c>
      <c r="N49" s="14">
        <f>'TCPL GJ'!P50/'TCPL GJ'!P$10/28.174/37.8</f>
        <v>126.91021354350848</v>
      </c>
      <c r="O49" s="14">
        <f>'TCPL GJ'!Q50/'TCPL GJ'!Q$10/28.174/37.8</f>
        <v>75.407539565004384</v>
      </c>
      <c r="P49" s="14">
        <f>'TCPL GJ'!R50/'TCPL GJ'!R$10/28.174/37.8</f>
        <v>47.796722178501774</v>
      </c>
      <c r="Q49" s="14">
        <f>'TCPL GJ'!S50/'TCPL GJ'!S$10/28.174/37.8</f>
        <v>65.81771578458833</v>
      </c>
      <c r="R49" s="14">
        <f>'TCPL GJ'!T50/'TCPL GJ'!T$10/28.174/37.8</f>
        <v>26.684593689862794</v>
      </c>
      <c r="S49" s="14">
        <f>'TCPL GJ'!U50/'TCPL GJ'!U$10/28.174/37.8</f>
        <v>15.673700181875571</v>
      </c>
      <c r="T49" s="14">
        <f>'TCPL GJ'!V50/'TCPL GJ'!V$10/28.174/37.8</f>
        <v>22.909864991445588</v>
      </c>
      <c r="U49" s="14">
        <f>'TCPL GJ'!W50/'TCPL GJ'!W$10/28.174/37.8</f>
        <v>44.405524332109586</v>
      </c>
      <c r="V49" s="14">
        <f>'TCPL GJ'!X50/'TCPL GJ'!X$10/28.174/37.8</f>
        <v>29.692873550094156</v>
      </c>
      <c r="W49" s="14">
        <f>'TCPL GJ'!Y50/'TCPL GJ'!Y$10/28.174/37.8</f>
        <v>36.15534013613231</v>
      </c>
      <c r="X49" s="14">
        <f>'TCPL GJ'!Z50/'TCPL GJ'!Z$10/28.174/37.8</f>
        <v>65.271819903750057</v>
      </c>
      <c r="Y49" s="14">
        <f>'TCPL GJ'!AA50/'TCPL GJ'!AA$10/28.174/37.8</f>
        <v>84.521876118795731</v>
      </c>
      <c r="Z49" s="14">
        <f t="shared" si="5"/>
        <v>71.765181897495339</v>
      </c>
    </row>
    <row r="50" spans="1:28" x14ac:dyDescent="0.2">
      <c r="A50" s="16" t="s">
        <v>32</v>
      </c>
      <c r="B50" s="14">
        <f>'TCPL GJ'!D51/'TCPL GJ'!D$10/28.174/37.8</f>
        <v>0</v>
      </c>
      <c r="C50" s="14">
        <f>'TCPL GJ'!E51/'TCPL GJ'!E$10/28.174/37.8</f>
        <v>0</v>
      </c>
      <c r="D50" s="14">
        <f>'TCPL GJ'!F51/'TCPL GJ'!F$10/28.174/37.8</f>
        <v>0</v>
      </c>
      <c r="E50" s="14">
        <f>'TCPL GJ'!G51/'TCPL GJ'!G$10/28.174/37.8</f>
        <v>0</v>
      </c>
      <c r="F50" s="14">
        <f>'TCPL GJ'!H51/'TCPL GJ'!H$10/28.174/37.8</f>
        <v>0</v>
      </c>
      <c r="G50" s="14">
        <f>'TCPL GJ'!I51/'TCPL GJ'!I$10/28.174/37.8</f>
        <v>0</v>
      </c>
      <c r="H50" s="14">
        <f>'TCPL GJ'!J51/'TCPL GJ'!J$10/28.174/37.8</f>
        <v>0</v>
      </c>
      <c r="I50" s="14">
        <f>'TCPL GJ'!K51/'TCPL GJ'!K$10/28.174/37.8</f>
        <v>0</v>
      </c>
      <c r="J50" s="14">
        <f>'TCPL GJ'!L51/'TCPL GJ'!L$10/28.174/37.8</f>
        <v>0</v>
      </c>
      <c r="K50" s="14">
        <f>'TCPL GJ'!M51/'TCPL GJ'!M$10/28.174/37.8</f>
        <v>0</v>
      </c>
      <c r="L50" s="14">
        <f>'TCPL GJ'!N51/'TCPL GJ'!N$10/28.174/37.8</f>
        <v>0</v>
      </c>
      <c r="M50" s="14">
        <f>'TCPL GJ'!O51/'TCPL GJ'!O$10/28.174/37.8</f>
        <v>0</v>
      </c>
      <c r="N50" s="14">
        <f>'TCPL GJ'!P51/'TCPL GJ'!P$10/28.174/37.8</f>
        <v>0</v>
      </c>
      <c r="O50" s="14">
        <f>'TCPL GJ'!Q51/'TCPL GJ'!Q$10/28.174/37.8</f>
        <v>0</v>
      </c>
      <c r="P50" s="14">
        <f>'TCPL GJ'!R51/'TCPL GJ'!R$10/28.174/37.8</f>
        <v>0</v>
      </c>
      <c r="Q50" s="14">
        <f>'TCPL GJ'!S51/'TCPL GJ'!S$10/28.174/37.8</f>
        <v>0</v>
      </c>
      <c r="R50" s="14">
        <f>'TCPL GJ'!T51/'TCPL GJ'!T$10/28.174/37.8</f>
        <v>0</v>
      </c>
      <c r="S50" s="14">
        <f>'TCPL GJ'!U51/'TCPL GJ'!U$10/28.174/37.8</f>
        <v>0</v>
      </c>
      <c r="T50" s="14">
        <f>'TCPL GJ'!V51/'TCPL GJ'!V$10/28.174/37.8</f>
        <v>0</v>
      </c>
      <c r="U50" s="14">
        <f>'TCPL GJ'!W51/'TCPL GJ'!W$10/28.174/37.8</f>
        <v>0</v>
      </c>
      <c r="V50" s="14">
        <f>'TCPL GJ'!X51/'TCPL GJ'!X$10/28.174/37.8</f>
        <v>0</v>
      </c>
      <c r="W50" s="14">
        <f>'TCPL GJ'!Y51/'TCPL GJ'!Y$10/28.174/37.8</f>
        <v>0</v>
      </c>
      <c r="X50" s="14">
        <f>'TCPL GJ'!Z51/'TCPL GJ'!Z$10/28.174/37.8</f>
        <v>0</v>
      </c>
      <c r="Y50" s="14">
        <f>'TCPL GJ'!AA51/'TCPL GJ'!AA$10/28.174/37.8</f>
        <v>0</v>
      </c>
      <c r="Z50" s="14">
        <f t="shared" si="5"/>
        <v>0</v>
      </c>
    </row>
    <row r="51" spans="1:28" x14ac:dyDescent="0.2">
      <c r="A51" s="16" t="s">
        <v>58</v>
      </c>
      <c r="B51" s="14">
        <f>'TCPL GJ'!D52/'TCPL GJ'!D$10/28.174/37.8</f>
        <v>6.989275784344219</v>
      </c>
      <c r="C51" s="14">
        <f>'TCPL GJ'!E52/'TCPL GJ'!E$10/28.174/37.8</f>
        <v>6.3944695583288409</v>
      </c>
      <c r="D51" s="14">
        <f>'TCPL GJ'!F52/'TCPL GJ'!F$10/28.174/37.8</f>
        <v>5.5863985602454154</v>
      </c>
      <c r="E51" s="14">
        <f>'TCPL GJ'!G52/'TCPL GJ'!G$10/28.174/37.8</f>
        <v>4.0364557413373108</v>
      </c>
      <c r="F51" s="14">
        <f>'TCPL GJ'!H52/'TCPL GJ'!H$10/28.174/37.8</f>
        <v>2.9957933492878777</v>
      </c>
      <c r="G51" s="14">
        <f>'TCPL GJ'!I52/'TCPL GJ'!I$10/28.174/37.8</f>
        <v>3.1868913875965301</v>
      </c>
      <c r="H51" s="14">
        <f>'TCPL GJ'!J52/'TCPL GJ'!J$10/28.174/37.8</f>
        <v>2.5371132282789564</v>
      </c>
      <c r="I51" s="14">
        <f>'TCPL GJ'!K52/'TCPL GJ'!K$10/28.174/37.8</f>
        <v>2.3663690004425115</v>
      </c>
      <c r="J51" s="14">
        <f>'TCPL GJ'!L52/'TCPL GJ'!L$10/28.174/37.8</f>
        <v>3.0876717360709698</v>
      </c>
      <c r="K51" s="14">
        <f>'TCPL GJ'!M52/'TCPL GJ'!M$10/28.174/37.8</f>
        <v>3.8843781759350224</v>
      </c>
      <c r="L51" s="14">
        <f>'TCPL GJ'!N52/'TCPL GJ'!N$10/28.174/37.8</f>
        <v>5.0971044262731642</v>
      </c>
      <c r="M51" s="14">
        <f>'TCPL GJ'!O52/'TCPL GJ'!O$10/28.174/37.8</f>
        <v>5.6156283242798617</v>
      </c>
      <c r="N51" s="14">
        <f>'TCPL GJ'!P52/'TCPL GJ'!P$10/28.174/37.8</f>
        <v>6.8873805240210331</v>
      </c>
      <c r="O51" s="14">
        <f>'TCPL GJ'!Q52/'TCPL GJ'!Q$10/28.174/37.8</f>
        <v>6.1542194971646929</v>
      </c>
      <c r="P51" s="14">
        <f>'TCPL GJ'!R52/'TCPL GJ'!R$10/28.174/37.8</f>
        <v>5.5187006093469844</v>
      </c>
      <c r="Q51" s="14">
        <f>'TCPL GJ'!S52/'TCPL GJ'!S$10/28.174/37.8</f>
        <v>5.183084357737112</v>
      </c>
      <c r="R51" s="14">
        <f>'TCPL GJ'!T52/'TCPL GJ'!T$10/28.174/37.8</f>
        <v>4.0561825506535465</v>
      </c>
      <c r="S51" s="14">
        <f>'TCPL GJ'!U52/'TCPL GJ'!U$10/28.174/37.8</f>
        <v>3.6203904959968471</v>
      </c>
      <c r="T51" s="14">
        <f>'TCPL GJ'!V52/'TCPL GJ'!V$10/28.174/37.8</f>
        <v>3.017359765860443</v>
      </c>
      <c r="U51" s="14">
        <f>'TCPL GJ'!W52/'TCPL GJ'!W$10/28.174/37.8</f>
        <v>2.9086492755810385</v>
      </c>
      <c r="V51" s="14">
        <f>'TCPL GJ'!X52/'TCPL GJ'!X$10/28.174/37.8</f>
        <v>2.9816287772796142</v>
      </c>
      <c r="W51" s="14">
        <f>'TCPL GJ'!Y52/'TCPL GJ'!Y$10/28.174/37.8</f>
        <v>3.3728118704658505</v>
      </c>
      <c r="X51" s="14">
        <f>'TCPL GJ'!Z52/'TCPL GJ'!Z$10/28.174/37.8</f>
        <v>5.0738801419097674</v>
      </c>
      <c r="Y51" s="14">
        <f>'TCPL GJ'!AA52/'TCPL GJ'!AA$10/28.174/37.8</f>
        <v>6.6478781984040785</v>
      </c>
      <c r="Z51" s="14">
        <f t="shared" si="5"/>
        <v>4.4666548057017366</v>
      </c>
    </row>
    <row r="52" spans="1:28" x14ac:dyDescent="0.2">
      <c r="A52" s="16" t="s">
        <v>59</v>
      </c>
      <c r="B52" s="14">
        <f>'TCPL GJ'!D53/'TCPL GJ'!D$10/28.174/37.8</f>
        <v>0.99435719556764601</v>
      </c>
      <c r="C52" s="14">
        <f>'TCPL GJ'!E53/'TCPL GJ'!E$10/28.174/37.8</f>
        <v>3.4214347499646003</v>
      </c>
      <c r="D52" s="14">
        <f>'TCPL GJ'!F53/'TCPL GJ'!F$10/28.174/37.8</f>
        <v>0.4679488337493774</v>
      </c>
      <c r="E52" s="14">
        <f>'TCPL GJ'!G53/'TCPL GJ'!G$10/28.174/37.8</f>
        <v>0.11721690692846133</v>
      </c>
      <c r="F52" s="14">
        <f>'TCPL GJ'!H53/'TCPL GJ'!H$10/28.174/37.8</f>
        <v>0.34379048890254604</v>
      </c>
      <c r="G52" s="14">
        <f>'TCPL GJ'!I53/'TCPL GJ'!I$10/28.174/37.8</f>
        <v>0.30222869247028639</v>
      </c>
      <c r="H52" s="14">
        <f>'TCPL GJ'!J53/'TCPL GJ'!J$10/28.174/37.8</f>
        <v>0.91651212451217956</v>
      </c>
      <c r="I52" s="14">
        <f>'TCPL GJ'!K53/'TCPL GJ'!K$10/28.174/37.8</f>
        <v>3.6499342654411272E-2</v>
      </c>
      <c r="J52" s="14">
        <f>'TCPL GJ'!L53/'TCPL GJ'!L$10/28.174/37.8</f>
        <v>7.3272304170768479E-2</v>
      </c>
      <c r="K52" s="14">
        <f>'TCPL GJ'!M53/'TCPL GJ'!M$10/28.174/37.8</f>
        <v>0.60140618124758161</v>
      </c>
      <c r="L52" s="14">
        <f>'TCPL GJ'!N53/'TCPL GJ'!N$10/28.174/37.8</f>
        <v>0.28739269410337298</v>
      </c>
      <c r="M52" s="14">
        <f>'TCPL GJ'!O53/'TCPL GJ'!O$10/28.174/37.8</f>
        <v>0.19055382957585174</v>
      </c>
      <c r="N52" s="14">
        <f>'TCPL GJ'!P53/'TCPL GJ'!P$10/28.174/37.8</f>
        <v>0.63169609216410549</v>
      </c>
      <c r="O52" s="14">
        <f>'TCPL GJ'!Q53/'TCPL GJ'!Q$10/28.174/37.8</f>
        <v>0.63125845517534596</v>
      </c>
      <c r="P52" s="14">
        <f>'TCPL GJ'!R53/'TCPL GJ'!R$10/28.174/37.8</f>
        <v>1.1610122854303604</v>
      </c>
      <c r="Q52" s="14">
        <f>'TCPL GJ'!S53/'TCPL GJ'!S$10/28.174/37.8</f>
        <v>1.1640311798850407</v>
      </c>
      <c r="R52" s="14">
        <f>'TCPL GJ'!T53/'TCPL GJ'!T$10/28.174/37.8</f>
        <v>0.19012977082302038</v>
      </c>
      <c r="S52" s="14">
        <f>'TCPL GJ'!U53/'TCPL GJ'!U$10/28.174/37.8</f>
        <v>0.10911031710350232</v>
      </c>
      <c r="T52" s="14">
        <f>'TCPL GJ'!V53/'TCPL GJ'!V$10/28.174/37.8</f>
        <v>0.79856321140323561</v>
      </c>
      <c r="U52" s="14">
        <f>'TCPL GJ'!W53/'TCPL GJ'!W$10/28.174/37.8</f>
        <v>0.23674594372355065</v>
      </c>
      <c r="V52" s="14">
        <f>'TCPL GJ'!X53/'TCPL GJ'!X$10/28.174/37.8</f>
        <v>0.26513869655300293</v>
      </c>
      <c r="W52" s="14">
        <f>'TCPL GJ'!Y53/'TCPL GJ'!Y$10/28.174/37.8</f>
        <v>0.21124183873183755</v>
      </c>
      <c r="X52" s="14">
        <f>'TCPL GJ'!Z53/'TCPL GJ'!Z$10/28.174/37.8</f>
        <v>1.0233082924216594</v>
      </c>
      <c r="Y52" s="14">
        <f>'TCPL GJ'!AA53/'TCPL GJ'!AA$10/28.174/37.8</f>
        <v>0.35929892329180624</v>
      </c>
      <c r="Z52" s="14">
        <f t="shared" si="5"/>
        <v>0.60558951460639776</v>
      </c>
    </row>
    <row r="53" spans="1:28" x14ac:dyDescent="0.2">
      <c r="A53" s="16" t="s">
        <v>60</v>
      </c>
      <c r="B53" s="14">
        <f>'TCPL GJ'!D54/'TCPL GJ'!D$10/28.174/37.8</f>
        <v>23.286550323603475</v>
      </c>
      <c r="C53" s="14">
        <f>'TCPL GJ'!E54/'TCPL GJ'!E$10/28.174/37.8</f>
        <v>15.578804343014506</v>
      </c>
      <c r="D53" s="14">
        <f>'TCPL GJ'!F54/'TCPL GJ'!F$10/28.174/37.8</f>
        <v>11.963606114699436</v>
      </c>
      <c r="E53" s="14">
        <f>'TCPL GJ'!G54/'TCPL GJ'!G$10/28.174/37.8</f>
        <v>4.0884443347707355</v>
      </c>
      <c r="F53" s="14">
        <f>'TCPL GJ'!H54/'TCPL GJ'!H$10/28.174/37.8</f>
        <v>1.2683294398076044</v>
      </c>
      <c r="G53" s="14">
        <f>'TCPL GJ'!I54/'TCPL GJ'!I$10/28.174/37.8</f>
        <v>8.8671694880729221E-2</v>
      </c>
      <c r="H53" s="14">
        <f>'TCPL GJ'!J54/'TCPL GJ'!J$10/28.174/37.8</f>
        <v>0.10183468050135329</v>
      </c>
      <c r="I53" s="14">
        <f>'TCPL GJ'!K54/'TCPL GJ'!K$10/28.174/37.8</f>
        <v>0</v>
      </c>
      <c r="J53" s="14">
        <f>'TCPL GJ'!L54/'TCPL GJ'!L$10/28.174/37.8</f>
        <v>0.86850059638209476</v>
      </c>
      <c r="K53" s="14">
        <f>'TCPL GJ'!M54/'TCPL GJ'!M$10/28.174/37.8</f>
        <v>4.0949536366266965</v>
      </c>
      <c r="L53" s="14">
        <f>'TCPL GJ'!N54/'TCPL GJ'!N$10/28.174/37.8</f>
        <v>9.6886268238105622</v>
      </c>
      <c r="M53" s="14">
        <f>'TCPL GJ'!O54/'TCPL GJ'!O$10/28.174/37.8</f>
        <v>12.431342919072399</v>
      </c>
      <c r="N53" s="14">
        <f>'TCPL GJ'!P54/'TCPL GJ'!P$10/28.174/37.8</f>
        <v>18.780138537086721</v>
      </c>
      <c r="O53" s="14">
        <f>'TCPL GJ'!Q54/'TCPL GJ'!Q$10/28.174/37.8</f>
        <v>19.456625051658872</v>
      </c>
      <c r="P53" s="14">
        <f>'TCPL GJ'!R54/'TCPL GJ'!R$10/28.174/37.8</f>
        <v>9.4276136131243913</v>
      </c>
      <c r="Q53" s="14">
        <f>'TCPL GJ'!S54/'TCPL GJ'!S$10/28.174/37.8</f>
        <v>4.1154871672370072</v>
      </c>
      <c r="R53" s="14">
        <f>'TCPL GJ'!T54/'TCPL GJ'!T$10/28.174/37.8</f>
        <v>0.42148411040342981</v>
      </c>
      <c r="S53" s="14">
        <f>'TCPL GJ'!U54/'TCPL GJ'!U$10/28.174/37.8</f>
        <v>0</v>
      </c>
      <c r="T53" s="14">
        <f>'TCPL GJ'!V54/'TCPL GJ'!V$10/28.174/37.8</f>
        <v>0</v>
      </c>
      <c r="U53" s="14">
        <f>'TCPL GJ'!W54/'TCPL GJ'!W$10/28.174/37.8</f>
        <v>5.0281252121429634E-3</v>
      </c>
      <c r="V53" s="14">
        <f>'TCPL GJ'!X54/'TCPL GJ'!X$10/28.174/37.8</f>
        <v>0.94793891675177022</v>
      </c>
      <c r="W53" s="14">
        <f>'TCPL GJ'!Y54/'TCPL GJ'!Y$10/28.174/37.8</f>
        <v>1.7790476277711138</v>
      </c>
      <c r="X53" s="14">
        <f>'TCPL GJ'!Z54/'TCPL GJ'!Z$10/28.174/37.8</f>
        <v>10.912784486528603</v>
      </c>
      <c r="Y53" s="14">
        <f>'TCPL GJ'!AA54/'TCPL GJ'!AA$10/28.174/37.8</f>
        <v>20.640363126114117</v>
      </c>
      <c r="Z53" s="14">
        <f t="shared" si="5"/>
        <v>7.0810906528774069</v>
      </c>
      <c r="AB53" s="36"/>
    </row>
    <row r="54" spans="1:28" x14ac:dyDescent="0.2">
      <c r="A54" s="16" t="s">
        <v>61</v>
      </c>
      <c r="B54" s="14">
        <f>'TCPL GJ'!D55/'TCPL GJ'!D$10/28.174/37.8</f>
        <v>24.019172398941439</v>
      </c>
      <c r="C54" s="14">
        <f>'TCPL GJ'!E55/'TCPL GJ'!E$10/28.174/37.8</f>
        <v>3.7388795070649672</v>
      </c>
      <c r="D54" s="14">
        <f>'TCPL GJ'!F55/'TCPL GJ'!F$10/28.174/37.8</f>
        <v>0</v>
      </c>
      <c r="E54" s="14">
        <f>'TCPL GJ'!G55/'TCPL GJ'!G$10/28.174/37.8</f>
        <v>19.685679655864934</v>
      </c>
      <c r="F54" s="14">
        <f>'TCPL GJ'!H55/'TCPL GJ'!H$10/28.174/37.8</f>
        <v>26.075705900618825</v>
      </c>
      <c r="G54" s="14">
        <f>'TCPL GJ'!I55/'TCPL GJ'!I$10/28.174/37.8</f>
        <v>0.28692320048416686</v>
      </c>
      <c r="H54" s="14">
        <f>'TCPL GJ'!J55/'TCPL GJ'!J$10/28.174/37.8</f>
        <v>10.287695633599087</v>
      </c>
      <c r="I54" s="14">
        <f>'TCPL GJ'!K55/'TCPL GJ'!K$10/28.174/37.8</f>
        <v>3.87350409791599</v>
      </c>
      <c r="J54" s="14">
        <f>'TCPL GJ'!L55/'TCPL GJ'!L$10/28.174/37.8</f>
        <v>3.1352157899092425</v>
      </c>
      <c r="K54" s="14">
        <f>'TCPL GJ'!M55/'TCPL GJ'!M$10/28.174/37.8</f>
        <v>0</v>
      </c>
      <c r="L54" s="14">
        <f>'TCPL GJ'!N55/'TCPL GJ'!N$10/28.174/37.8</f>
        <v>9.2446110583400287</v>
      </c>
      <c r="M54" s="14">
        <f>'TCPL GJ'!O55/'TCPL GJ'!O$10/28.174/37.8</f>
        <v>0.1744093070573445</v>
      </c>
      <c r="N54" s="14">
        <f>'TCPL GJ'!P55/'TCPL GJ'!P$10/28.174/37.8</f>
        <v>0.26809600152215285</v>
      </c>
      <c r="O54" s="14">
        <f>'TCPL GJ'!Q55/'TCPL GJ'!Q$10/28.174/37.8</f>
        <v>0.22950143261606756</v>
      </c>
      <c r="P54" s="14">
        <f>'TCPL GJ'!R55/'TCPL GJ'!R$10/28.174/37.8</f>
        <v>0.27766761337177437</v>
      </c>
      <c r="Q54" s="14">
        <f>'TCPL GJ'!S55/'TCPL GJ'!S$10/28.174/37.8</f>
        <v>0</v>
      </c>
      <c r="R54" s="14">
        <f>'TCPL GJ'!T55/'TCPL GJ'!T$10/28.174/37.8</f>
        <v>0.13554735135144436</v>
      </c>
      <c r="S54" s="14">
        <f>'TCPL GJ'!U55/'TCPL GJ'!U$10/28.174/37.8</f>
        <v>0</v>
      </c>
      <c r="T54" s="14">
        <f>'TCPL GJ'!V55/'TCPL GJ'!V$10/28.174/37.8</f>
        <v>25.178397579627724</v>
      </c>
      <c r="U54" s="14">
        <f>'TCPL GJ'!W55/'TCPL GJ'!W$10/28.174/37.8</f>
        <v>3.1719897610892969</v>
      </c>
      <c r="V54" s="14">
        <f>'TCPL GJ'!X55/'TCPL GJ'!X$10/28.174/37.8</f>
        <v>0.12723277080485856</v>
      </c>
      <c r="W54" s="14">
        <f>'TCPL GJ'!Y55/'TCPL GJ'!Y$10/28.174/37.8</f>
        <v>0.10004757575727838</v>
      </c>
      <c r="X54" s="14">
        <f>'TCPL GJ'!Z55/'TCPL GJ'!Z$10/28.174/37.8</f>
        <v>0.15277322368967147</v>
      </c>
      <c r="Y54" s="14">
        <f>'TCPL GJ'!AA55/'TCPL GJ'!AA$10/28.174/37.8</f>
        <v>0.4345390620084516</v>
      </c>
      <c r="Z54" s="14">
        <f t="shared" si="5"/>
        <v>5.4415662050681144</v>
      </c>
    </row>
    <row r="55" spans="1:28" x14ac:dyDescent="0.2">
      <c r="A55" s="16" t="s">
        <v>34</v>
      </c>
      <c r="B55" s="14">
        <f>'TCPL GJ'!D56/'TCPL GJ'!D$10/28.174/37.8</f>
        <v>18.221895478895185</v>
      </c>
      <c r="C55" s="14">
        <f>'TCPL GJ'!E56/'TCPL GJ'!E$10/28.174/37.8</f>
        <v>10.847482395464832</v>
      </c>
      <c r="D55" s="14">
        <f>'TCPL GJ'!F56/'TCPL GJ'!F$10/28.174/37.8</f>
        <v>11.88279263237415</v>
      </c>
      <c r="E55" s="14">
        <f>'TCPL GJ'!G56/'TCPL GJ'!G$10/28.174/37.8</f>
        <v>0.98984904715957001</v>
      </c>
      <c r="F55" s="14">
        <f>'TCPL GJ'!H56/'TCPL GJ'!H$10/28.174/37.8</f>
        <v>0</v>
      </c>
      <c r="G55" s="14">
        <f>'TCPL GJ'!I56/'TCPL GJ'!I$10/28.174/37.8</f>
        <v>0</v>
      </c>
      <c r="H55" s="14">
        <f>'TCPL GJ'!J56/'TCPL GJ'!J$10/28.174/37.8</f>
        <v>0</v>
      </c>
      <c r="I55" s="14">
        <f>'TCPL GJ'!K56/'TCPL GJ'!K$10/28.174/37.8</f>
        <v>0</v>
      </c>
      <c r="J55" s="14">
        <f>'TCPL GJ'!L56/'TCPL GJ'!L$10/28.174/37.8</f>
        <v>0</v>
      </c>
      <c r="K55" s="14">
        <f>'TCPL GJ'!M56/'TCPL GJ'!M$10/28.174/37.8</f>
        <v>2.0127040005811789</v>
      </c>
      <c r="L55" s="14">
        <f>'TCPL GJ'!N56/'TCPL GJ'!N$10/28.174/37.8</f>
        <v>1.1302902384514273</v>
      </c>
      <c r="M55" s="14">
        <f>'TCPL GJ'!O56/'TCPL GJ'!O$10/28.174/37.8</f>
        <v>10.86365828967679</v>
      </c>
      <c r="N55" s="14">
        <f>'TCPL GJ'!P56/'TCPL GJ'!P$10/28.174/37.8</f>
        <v>16.928395123115951</v>
      </c>
      <c r="O55" s="14">
        <f>'TCPL GJ'!Q56/'TCPL GJ'!Q$10/28.174/37.8</f>
        <v>6.6371179686709052</v>
      </c>
      <c r="P55" s="14">
        <f>'TCPL GJ'!R56/'TCPL GJ'!R$10/28.174/37.8</f>
        <v>0.10792295259557458</v>
      </c>
      <c r="Q55" s="14">
        <f>'TCPL GJ'!S56/'TCPL GJ'!S$10/28.174/37.8</f>
        <v>5.2417084609886491</v>
      </c>
      <c r="R55" s="14">
        <f>'TCPL GJ'!T56/'TCPL GJ'!T$10/28.174/37.8</f>
        <v>0</v>
      </c>
      <c r="S55" s="14">
        <f>'TCPL GJ'!U56/'TCPL GJ'!U$10/28.174/37.8</f>
        <v>0</v>
      </c>
      <c r="T55" s="14">
        <f>'TCPL GJ'!V56/'TCPL GJ'!V$10/28.174/37.8</f>
        <v>0</v>
      </c>
      <c r="U55" s="14">
        <f>'TCPL GJ'!W56/'TCPL GJ'!W$10/28.174/37.8</f>
        <v>0</v>
      </c>
      <c r="V55" s="14">
        <f>'TCPL GJ'!X56/'TCPL GJ'!X$10/28.174/37.8</f>
        <v>1.4916751269416848</v>
      </c>
      <c r="W55" s="14">
        <f>'TCPL GJ'!Y56/'TCPL GJ'!Y$10/28.174/37.8</f>
        <v>6.0949055847120182</v>
      </c>
      <c r="X55" s="14">
        <f>'TCPL GJ'!Z56/'TCPL GJ'!Z$10/28.174/37.8</f>
        <v>26.710337085150748</v>
      </c>
      <c r="Y55" s="14">
        <f>'TCPL GJ'!AA56/'TCPL GJ'!AA$10/28.174/37.8</f>
        <v>27.385017589896492</v>
      </c>
      <c r="Z55" s="14">
        <f t="shared" si="5"/>
        <v>6.106072998944799</v>
      </c>
    </row>
    <row r="56" spans="1:28" x14ac:dyDescent="0.2">
      <c r="A56" s="16" t="s">
        <v>62</v>
      </c>
      <c r="B56" s="14">
        <f>'TCPL GJ'!D57/'TCPL GJ'!D$10/28.174/37.8</f>
        <v>7.3073804287895525</v>
      </c>
      <c r="C56" s="14">
        <f>'TCPL GJ'!E57/'TCPL GJ'!E$10/28.174/37.8</f>
        <v>0.36224786247603641</v>
      </c>
      <c r="D56" s="14">
        <f>'TCPL GJ'!F57/'TCPL GJ'!F$10/28.174/37.8</f>
        <v>0.50877963366485157</v>
      </c>
      <c r="E56" s="14">
        <f>'TCPL GJ'!G57/'TCPL GJ'!G$10/28.174/37.8</f>
        <v>0</v>
      </c>
      <c r="F56" s="14">
        <f>'TCPL GJ'!H57/'TCPL GJ'!H$10/28.174/37.8</f>
        <v>0</v>
      </c>
      <c r="G56" s="14">
        <f>'TCPL GJ'!I57/'TCPL GJ'!I$10/28.174/37.8</f>
        <v>0</v>
      </c>
      <c r="H56" s="14">
        <f>'TCPL GJ'!J57/'TCPL GJ'!J$10/28.174/37.8</f>
        <v>0</v>
      </c>
      <c r="I56" s="14">
        <f>'TCPL GJ'!K57/'TCPL GJ'!K$10/28.174/37.8</f>
        <v>0</v>
      </c>
      <c r="J56" s="14">
        <f>'TCPL GJ'!L57/'TCPL GJ'!L$10/28.174/37.8</f>
        <v>4.3944602757692845E-2</v>
      </c>
      <c r="K56" s="14">
        <f>'TCPL GJ'!M57/'TCPL GJ'!M$10/28.174/37.8</f>
        <v>0.56118117955043789</v>
      </c>
      <c r="L56" s="14">
        <f>'TCPL GJ'!N57/'TCPL GJ'!N$10/28.174/37.8</f>
        <v>3.3777561935911242</v>
      </c>
      <c r="M56" s="14">
        <f>'TCPL GJ'!O57/'TCPL GJ'!O$10/28.174/37.8</f>
        <v>2.730998948055626</v>
      </c>
      <c r="N56" s="14">
        <f>'TCPL GJ'!P57/'TCPL GJ'!P$10/28.174/37.8</f>
        <v>13.433363462101925</v>
      </c>
      <c r="O56" s="14">
        <f>'TCPL GJ'!Q57/'TCPL GJ'!Q$10/28.174/37.8</f>
        <v>4.2171859609311113</v>
      </c>
      <c r="P56" s="14">
        <f>'TCPL GJ'!R57/'TCPL GJ'!R$10/28.174/37.8</f>
        <v>0.31492420379909875</v>
      </c>
      <c r="Q56" s="14">
        <f>'TCPL GJ'!S57/'TCPL GJ'!S$10/28.174/37.8</f>
        <v>1.6646365762572195</v>
      </c>
      <c r="R56" s="14">
        <f>'TCPL GJ'!T57/'TCPL GJ'!T$10/28.174/37.8</f>
        <v>0</v>
      </c>
      <c r="S56" s="14">
        <f>'TCPL GJ'!U57/'TCPL GJ'!U$10/28.174/37.8</f>
        <v>0</v>
      </c>
      <c r="T56" s="14">
        <f>'TCPL GJ'!V57/'TCPL GJ'!V$10/28.174/37.8</f>
        <v>0</v>
      </c>
      <c r="U56" s="14">
        <f>'TCPL GJ'!W57/'TCPL GJ'!W$10/28.174/37.8</f>
        <v>0.12067500509143116</v>
      </c>
      <c r="V56" s="14">
        <f>'TCPL GJ'!X57/'TCPL GJ'!X$10/28.174/37.8</f>
        <v>0</v>
      </c>
      <c r="W56" s="14">
        <f>'TCPL GJ'!Y57/'TCPL GJ'!Y$10/28.174/37.8</f>
        <v>0.86844203588765623</v>
      </c>
      <c r="X56" s="14">
        <f>'TCPL GJ'!Z57/'TCPL GJ'!Z$10/28.174/37.8</f>
        <v>3.0172163936154384</v>
      </c>
      <c r="Y56" s="14">
        <f>'TCPL GJ'!AA57/'TCPL GJ'!AA$10/28.174/37.8</f>
        <v>7.7618502521810768</v>
      </c>
      <c r="Z56" s="14">
        <f t="shared" si="5"/>
        <v>1.9287742807812613</v>
      </c>
    </row>
    <row r="57" spans="1:28" x14ac:dyDescent="0.2">
      <c r="A57" s="16" t="s">
        <v>65</v>
      </c>
      <c r="B57" s="14">
        <f>'TCPL GJ'!D58/'TCPL GJ'!D$10/28.174/37.8</f>
        <v>1765.2289463522427</v>
      </c>
      <c r="C57" s="14">
        <f>'TCPL GJ'!E58/'TCPL GJ'!E$10/28.174/37.8</f>
        <v>1293.4117610351525</v>
      </c>
      <c r="D57" s="14">
        <f>'TCPL GJ'!F58/'TCPL GJ'!F$10/28.174/37.8</f>
        <v>1074.1447889000999</v>
      </c>
      <c r="E57" s="14">
        <f>'TCPL GJ'!G58/'TCPL GJ'!G$10/28.174/37.8</f>
        <v>1040.089402852944</v>
      </c>
      <c r="F57" s="14">
        <f>'TCPL GJ'!H58/'TCPL GJ'!H$10/28.174/37.8</f>
        <v>970.76074916545554</v>
      </c>
      <c r="G57" s="14">
        <f>'TCPL GJ'!I58/'TCPL GJ'!I$10/28.174/37.8</f>
        <v>712.34720643158687</v>
      </c>
      <c r="H57" s="14">
        <f>'TCPL GJ'!J58/'TCPL GJ'!J$10/28.174/37.8</f>
        <v>771.78747537142499</v>
      </c>
      <c r="I57" s="14">
        <f>'TCPL GJ'!K58/'TCPL GJ'!K$10/28.174/37.8</f>
        <v>621.26788163376466</v>
      </c>
      <c r="J57" s="14">
        <f>'TCPL GJ'!L58/'TCPL GJ'!L$10/28.174/37.8</f>
        <v>721.61494787556649</v>
      </c>
      <c r="K57" s="14">
        <f>'TCPL GJ'!M58/'TCPL GJ'!M$10/28.174/37.8</f>
        <v>919.01837232123455</v>
      </c>
      <c r="L57" s="14">
        <f>'TCPL GJ'!N58/'TCPL GJ'!N$10/28.174/37.8</f>
        <v>1148.9742691205033</v>
      </c>
      <c r="M57" s="14">
        <f>'TCPL GJ'!O58/'TCPL GJ'!O$10/28.174/37.8</f>
        <v>1168.6625476507249</v>
      </c>
      <c r="N57" s="14">
        <f>'TCPL GJ'!P58/'TCPL GJ'!P$10/28.174/37.8</f>
        <v>675.04180280315688</v>
      </c>
      <c r="O57" s="14">
        <f>'TCPL GJ'!Q58/'TCPL GJ'!Q$10/28.174/37.8</f>
        <v>530.25247216883918</v>
      </c>
      <c r="P57" s="14">
        <f>'TCPL GJ'!R58/'TCPL GJ'!R$10/28.174/37.8</f>
        <v>397.12184418353684</v>
      </c>
      <c r="Q57" s="14">
        <f>'TCPL GJ'!S58/'TCPL GJ'!S$10/28.174/37.8</f>
        <v>390.13242098829289</v>
      </c>
      <c r="R57" s="14">
        <f>'TCPL GJ'!T58/'TCPL GJ'!T$10/28.174/37.8</f>
        <v>228.88619647928741</v>
      </c>
      <c r="S57" s="14">
        <f>'TCPL GJ'!U58/'TCPL GJ'!U$10/28.174/37.8</f>
        <v>203.13880898107493</v>
      </c>
      <c r="T57" s="14">
        <f>'TCPL GJ'!V58/'TCPL GJ'!V$10/28.174/37.8</f>
        <v>240.03600355739255</v>
      </c>
      <c r="U57" s="14">
        <f>'TCPL GJ'!W58/'TCPL GJ'!W$10/28.174/37.8</f>
        <v>289.88195936904083</v>
      </c>
      <c r="V57" s="14">
        <f>'TCPL GJ'!X58/'TCPL GJ'!X$10/28.174/37.8</f>
        <v>270.71890991343918</v>
      </c>
      <c r="W57" s="14">
        <f>'TCPL GJ'!Y58/'TCPL GJ'!Y$10/28.174/37.8</f>
        <v>360.52048510915876</v>
      </c>
      <c r="X57" s="14">
        <f>'TCPL GJ'!Z58/'TCPL GJ'!Z$10/28.174/37.8</f>
        <v>525.58023464414703</v>
      </c>
      <c r="Y57" s="14">
        <f>'TCPL GJ'!AA58/'TCPL GJ'!AA$10/28.174/37.8</f>
        <v>524.73872134872784</v>
      </c>
      <c r="Z57" s="14">
        <f t="shared" si="5"/>
        <v>701.80659201069966</v>
      </c>
    </row>
  </sheetData>
  <phoneticPr fontId="0" type="noConversion"/>
  <pageMargins left="0.47" right="0.46" top="0.63" bottom="0.57999999999999996" header="0.5" footer="0.5"/>
  <pageSetup scale="73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sqref="A1:IV65536"/>
    </sheetView>
  </sheetViews>
  <sheetFormatPr defaultRowHeight="12.75" x14ac:dyDescent="0.2"/>
  <cols>
    <col min="2" max="3" width="15.42578125" bestFit="1" customWidth="1"/>
    <col min="7" max="8" width="9.140625" style="16"/>
  </cols>
  <sheetData>
    <row r="3" spans="1:8" s="34" customFormat="1" ht="38.25" x14ac:dyDescent="0.2">
      <c r="B3" s="35" t="s">
        <v>66</v>
      </c>
      <c r="C3" s="35" t="s">
        <v>71</v>
      </c>
      <c r="D3" s="35" t="s">
        <v>68</v>
      </c>
      <c r="E3" s="35" t="s">
        <v>69</v>
      </c>
      <c r="F3" s="35" t="s">
        <v>72</v>
      </c>
      <c r="G3" s="35" t="s">
        <v>75</v>
      </c>
      <c r="H3" s="35" t="s">
        <v>76</v>
      </c>
    </row>
    <row r="4" spans="1:8" x14ac:dyDescent="0.2">
      <c r="A4" s="33">
        <v>36161</v>
      </c>
      <c r="B4" s="14">
        <v>0</v>
      </c>
      <c r="C4" s="14">
        <v>723.70733049647743</v>
      </c>
      <c r="D4" s="14">
        <f>C4-B4</f>
        <v>723.70733049647743</v>
      </c>
      <c r="E4" s="14">
        <v>1897.43301746314</v>
      </c>
      <c r="F4" s="14">
        <f>E4-D4</f>
        <v>1173.7256869666626</v>
      </c>
      <c r="G4" s="35">
        <v>-8</v>
      </c>
      <c r="H4" s="16">
        <f t="shared" ref="H4:H27" si="0">33-G4*9/5</f>
        <v>47.4</v>
      </c>
    </row>
    <row r="5" spans="1:8" x14ac:dyDescent="0.2">
      <c r="A5" s="33">
        <v>36192</v>
      </c>
      <c r="B5" s="14">
        <v>0</v>
      </c>
      <c r="C5" s="14">
        <v>507.19982549861174</v>
      </c>
      <c r="D5" s="14">
        <f t="shared" ref="D5:D27" si="1">C5-B5</f>
        <v>507.19982549861174</v>
      </c>
      <c r="E5" s="14">
        <v>1729.8782032134229</v>
      </c>
      <c r="F5" s="14">
        <f t="shared" ref="F5:F27" si="2">E5-D5</f>
        <v>1222.6783777148112</v>
      </c>
      <c r="G5" s="35">
        <v>-2</v>
      </c>
      <c r="H5" s="16">
        <f t="shared" si="0"/>
        <v>36.6</v>
      </c>
    </row>
    <row r="6" spans="1:8" x14ac:dyDescent="0.2">
      <c r="A6" s="33">
        <v>36220</v>
      </c>
      <c r="B6" s="14">
        <v>6.1104443090121947</v>
      </c>
      <c r="C6" s="14">
        <v>407.31679210990956</v>
      </c>
      <c r="D6" s="14">
        <f t="shared" si="1"/>
        <v>401.20634780089733</v>
      </c>
      <c r="E6" s="14">
        <v>1609.1626926612016</v>
      </c>
      <c r="F6" s="14">
        <f t="shared" si="2"/>
        <v>1207.9563448603044</v>
      </c>
      <c r="G6" s="35">
        <v>-1</v>
      </c>
      <c r="H6" s="16">
        <f t="shared" si="0"/>
        <v>34.799999999999997</v>
      </c>
    </row>
    <row r="7" spans="1:8" x14ac:dyDescent="0.2">
      <c r="A7" s="33">
        <v>36251</v>
      </c>
      <c r="B7" s="14">
        <v>24.632953018462118</v>
      </c>
      <c r="C7" s="14">
        <v>427.99376362235762</v>
      </c>
      <c r="D7" s="14">
        <f t="shared" si="1"/>
        <v>403.36081060389552</v>
      </c>
      <c r="E7" s="14">
        <v>1564.7195893895662</v>
      </c>
      <c r="F7" s="14">
        <f t="shared" si="2"/>
        <v>1161.3587787856707</v>
      </c>
      <c r="G7" s="35">
        <v>5</v>
      </c>
      <c r="H7" s="16">
        <f t="shared" si="0"/>
        <v>24</v>
      </c>
    </row>
    <row r="8" spans="1:8" x14ac:dyDescent="0.2">
      <c r="A8" s="33">
        <v>36281</v>
      </c>
      <c r="B8" s="14">
        <v>29.760625013168539</v>
      </c>
      <c r="C8" s="14">
        <v>426.46168175425305</v>
      </c>
      <c r="D8" s="14">
        <f t="shared" si="1"/>
        <v>396.70105674108453</v>
      </c>
      <c r="E8" s="14">
        <v>1541.6941901868254</v>
      </c>
      <c r="F8" s="14">
        <f t="shared" si="2"/>
        <v>1144.9931334457408</v>
      </c>
      <c r="G8" s="35">
        <v>9</v>
      </c>
      <c r="H8" s="16">
        <f t="shared" si="0"/>
        <v>16.8</v>
      </c>
    </row>
    <row r="9" spans="1:8" x14ac:dyDescent="0.2">
      <c r="A9" s="33">
        <v>36312</v>
      </c>
      <c r="B9" s="14">
        <v>39.471862245814592</v>
      </c>
      <c r="C9" s="14">
        <v>271.70240514695217</v>
      </c>
      <c r="D9" s="14">
        <f t="shared" si="1"/>
        <v>232.2305429011376</v>
      </c>
      <c r="E9" s="14">
        <v>1311</v>
      </c>
      <c r="F9" s="14">
        <f t="shared" si="2"/>
        <v>1078.7694570988624</v>
      </c>
      <c r="G9" s="35">
        <v>12</v>
      </c>
      <c r="H9" s="16">
        <f t="shared" si="0"/>
        <v>11.399999999999999</v>
      </c>
    </row>
    <row r="10" spans="1:8" x14ac:dyDescent="0.2">
      <c r="A10" s="33">
        <v>36342</v>
      </c>
      <c r="B10" s="14">
        <v>41.012993729637081</v>
      </c>
      <c r="C10" s="14">
        <v>312.54323506159454</v>
      </c>
      <c r="D10" s="14">
        <f t="shared" si="1"/>
        <v>271.53024133195748</v>
      </c>
      <c r="E10" s="14">
        <v>1401.6478219984244</v>
      </c>
      <c r="F10" s="14">
        <f t="shared" si="2"/>
        <v>1130.1175806664669</v>
      </c>
      <c r="G10" s="35">
        <v>14</v>
      </c>
      <c r="H10" s="16">
        <f t="shared" si="0"/>
        <v>7.8000000000000007</v>
      </c>
    </row>
    <row r="11" spans="1:8" x14ac:dyDescent="0.2">
      <c r="A11" s="33">
        <v>36373</v>
      </c>
      <c r="B11" s="14">
        <v>55.010991421133937</v>
      </c>
      <c r="C11" s="14">
        <v>221.04507753023768</v>
      </c>
      <c r="D11" s="14">
        <f t="shared" si="1"/>
        <v>166.03408610910373</v>
      </c>
      <c r="E11" s="14">
        <v>1273.4415677723744</v>
      </c>
      <c r="F11" s="14">
        <f t="shared" si="2"/>
        <v>1107.4074816632706</v>
      </c>
      <c r="G11" s="35">
        <v>16</v>
      </c>
      <c r="H11" s="16">
        <f t="shared" si="0"/>
        <v>4.1999999999999993</v>
      </c>
    </row>
    <row r="12" spans="1:8" x14ac:dyDescent="0.2">
      <c r="A12" s="33">
        <v>36404</v>
      </c>
      <c r="B12" s="14">
        <v>58.263688649860306</v>
      </c>
      <c r="C12" s="14">
        <v>295.98229896377126</v>
      </c>
      <c r="D12" s="14">
        <f t="shared" si="1"/>
        <v>237.71861031391094</v>
      </c>
      <c r="E12" s="14">
        <v>1330.2799444313466</v>
      </c>
      <c r="F12" s="14">
        <f t="shared" si="2"/>
        <v>1092.5613341174358</v>
      </c>
      <c r="G12" s="35">
        <v>10</v>
      </c>
      <c r="H12" s="16">
        <f>33-G12*9/5</f>
        <v>15</v>
      </c>
    </row>
    <row r="13" spans="1:8" x14ac:dyDescent="0.2">
      <c r="A13" s="33">
        <v>36434</v>
      </c>
      <c r="B13" s="14">
        <v>46.449214911558364</v>
      </c>
      <c r="C13" s="14">
        <v>390.76774783111216</v>
      </c>
      <c r="D13" s="14">
        <f t="shared" si="1"/>
        <v>344.31853291955377</v>
      </c>
      <c r="E13" s="14">
        <v>1444.9065034854434</v>
      </c>
      <c r="F13" s="14">
        <f t="shared" si="2"/>
        <v>1100.5879705658897</v>
      </c>
      <c r="G13" s="35">
        <v>5</v>
      </c>
      <c r="H13" s="16">
        <f t="shared" si="0"/>
        <v>24</v>
      </c>
    </row>
    <row r="14" spans="1:8" x14ac:dyDescent="0.2">
      <c r="A14" s="33">
        <v>36465</v>
      </c>
      <c r="B14" s="14">
        <v>31.072965693537856</v>
      </c>
      <c r="C14" s="14">
        <v>430.92960112197716</v>
      </c>
      <c r="D14" s="14">
        <f t="shared" si="1"/>
        <v>399.85663542843929</v>
      </c>
      <c r="E14" s="14">
        <v>1562.3892824240136</v>
      </c>
      <c r="F14" s="14">
        <f t="shared" si="2"/>
        <v>1162.5326469955744</v>
      </c>
      <c r="G14" s="35">
        <v>1</v>
      </c>
      <c r="H14" s="16">
        <f t="shared" si="0"/>
        <v>31.2</v>
      </c>
    </row>
    <row r="15" spans="1:8" x14ac:dyDescent="0.2">
      <c r="A15" s="33">
        <v>36495</v>
      </c>
      <c r="B15" s="14">
        <v>22.378761693435258</v>
      </c>
      <c r="C15" s="14">
        <v>462.72358179698983</v>
      </c>
      <c r="D15" s="14">
        <f t="shared" si="1"/>
        <v>440.34482010355458</v>
      </c>
      <c r="E15" s="14">
        <v>1630.7964006989935</v>
      </c>
      <c r="F15" s="14">
        <f t="shared" si="2"/>
        <v>1190.4515805954388</v>
      </c>
      <c r="G15" s="35">
        <v>-1</v>
      </c>
      <c r="H15" s="16">
        <f t="shared" si="0"/>
        <v>34.799999999999997</v>
      </c>
    </row>
    <row r="16" spans="1:8" x14ac:dyDescent="0.2">
      <c r="A16" s="33">
        <v>36526</v>
      </c>
      <c r="B16" s="14">
        <v>2.374910755320971</v>
      </c>
      <c r="C16" s="14">
        <v>675.04180280315688</v>
      </c>
      <c r="D16" s="14">
        <f t="shared" si="1"/>
        <v>672.66689204783586</v>
      </c>
      <c r="E16" s="14">
        <v>1870.4898256313809</v>
      </c>
      <c r="F16" s="14">
        <f t="shared" si="2"/>
        <v>1197.8229335835449</v>
      </c>
      <c r="G16" s="35">
        <v>-10</v>
      </c>
      <c r="H16" s="16">
        <f t="shared" si="0"/>
        <v>51</v>
      </c>
    </row>
    <row r="17" spans="1:8" x14ac:dyDescent="0.2">
      <c r="A17" s="33">
        <v>36557</v>
      </c>
      <c r="B17" s="14">
        <v>9.9767717870003434</v>
      </c>
      <c r="C17" s="14">
        <v>530.25247216883918</v>
      </c>
      <c r="D17" s="14">
        <f t="shared" si="1"/>
        <v>520.27570038183887</v>
      </c>
      <c r="E17" s="14">
        <v>1745.3269397963447</v>
      </c>
      <c r="F17" s="14">
        <f t="shared" si="2"/>
        <v>1225.0512394145057</v>
      </c>
      <c r="G17" s="35">
        <v>-7</v>
      </c>
      <c r="H17" s="16">
        <f t="shared" si="0"/>
        <v>45.6</v>
      </c>
    </row>
    <row r="18" spans="1:8" x14ac:dyDescent="0.2">
      <c r="A18" s="33">
        <v>36586</v>
      </c>
      <c r="B18" s="14">
        <v>38.895638086839313</v>
      </c>
      <c r="C18" s="14">
        <v>397.12184418353684</v>
      </c>
      <c r="D18" s="14">
        <f t="shared" si="1"/>
        <v>358.22620609669752</v>
      </c>
      <c r="E18" s="14">
        <v>1592.3871743487928</v>
      </c>
      <c r="F18" s="14">
        <f t="shared" si="2"/>
        <v>1234.1609682520952</v>
      </c>
      <c r="G18" s="35">
        <v>-1</v>
      </c>
      <c r="H18" s="16">
        <f t="shared" si="0"/>
        <v>34.799999999999997</v>
      </c>
    </row>
    <row r="19" spans="1:8" x14ac:dyDescent="0.2">
      <c r="A19" s="33">
        <v>36617</v>
      </c>
      <c r="B19" s="14">
        <v>41.014618278525901</v>
      </c>
      <c r="C19" s="14">
        <v>390.13242098829289</v>
      </c>
      <c r="D19" s="14">
        <f t="shared" si="1"/>
        <v>349.11780270976698</v>
      </c>
      <c r="E19" s="14">
        <v>1572.0593058097422</v>
      </c>
      <c r="F19" s="14">
        <f t="shared" si="2"/>
        <v>1222.9415030999753</v>
      </c>
      <c r="G19" s="35">
        <v>4</v>
      </c>
      <c r="H19" s="16">
        <f t="shared" si="0"/>
        <v>25.8</v>
      </c>
    </row>
    <row r="20" spans="1:8" x14ac:dyDescent="0.2">
      <c r="A20" s="33">
        <v>36647</v>
      </c>
      <c r="B20" s="14">
        <v>43.647337571958083</v>
      </c>
      <c r="C20" s="14">
        <v>228.88619647928741</v>
      </c>
      <c r="D20" s="14">
        <f t="shared" si="1"/>
        <v>185.23885890732933</v>
      </c>
      <c r="E20" s="14">
        <v>1308.1496723829475</v>
      </c>
      <c r="F20" s="14">
        <v>1123</v>
      </c>
      <c r="G20" s="35">
        <v>9</v>
      </c>
      <c r="H20" s="16">
        <f t="shared" si="0"/>
        <v>16.8</v>
      </c>
    </row>
    <row r="21" spans="1:8" x14ac:dyDescent="0.2">
      <c r="A21" s="33">
        <v>36678</v>
      </c>
      <c r="B21" s="14">
        <v>51.998327601129247</v>
      </c>
      <c r="C21" s="14">
        <v>203.13880898107493</v>
      </c>
      <c r="D21" s="14">
        <f t="shared" si="1"/>
        <v>151.1404813799457</v>
      </c>
      <c r="E21" s="14">
        <v>1243.6508388994721</v>
      </c>
      <c r="F21" s="14">
        <f t="shared" si="2"/>
        <v>1092.5103575195265</v>
      </c>
      <c r="G21" s="35">
        <v>12</v>
      </c>
      <c r="H21" s="16">
        <f t="shared" si="0"/>
        <v>11.399999999999999</v>
      </c>
    </row>
    <row r="22" spans="1:8" x14ac:dyDescent="0.2">
      <c r="A22" s="33">
        <v>36708</v>
      </c>
      <c r="B22" s="14">
        <v>106.64538473293744</v>
      </c>
      <c r="C22" s="14">
        <v>240.03600355739255</v>
      </c>
      <c r="D22" s="14">
        <f t="shared" si="1"/>
        <v>133.39061882445509</v>
      </c>
      <c r="E22" s="14">
        <v>1390.5806451612902</v>
      </c>
      <c r="F22" s="14">
        <f t="shared" si="2"/>
        <v>1257.1900263368352</v>
      </c>
      <c r="G22" s="35">
        <v>17</v>
      </c>
      <c r="H22" s="16">
        <f t="shared" si="0"/>
        <v>2.3999999999999986</v>
      </c>
    </row>
    <row r="23" spans="1:8" x14ac:dyDescent="0.2">
      <c r="A23" s="33">
        <v>36739</v>
      </c>
      <c r="B23" s="14">
        <v>97.166823489651449</v>
      </c>
      <c r="C23" s="14">
        <v>289.88195936904083</v>
      </c>
      <c r="D23" s="14">
        <f t="shared" si="1"/>
        <v>192.71513587938938</v>
      </c>
      <c r="E23" s="14">
        <v>1488.3225806451612</v>
      </c>
      <c r="F23" s="14">
        <f t="shared" si="2"/>
        <v>1295.6074447657718</v>
      </c>
      <c r="G23" s="35">
        <v>16</v>
      </c>
      <c r="H23" s="16">
        <f t="shared" si="0"/>
        <v>4.1999999999999993</v>
      </c>
    </row>
    <row r="24" spans="1:8" x14ac:dyDescent="0.2">
      <c r="A24" s="33">
        <v>36770</v>
      </c>
      <c r="B24" s="14">
        <v>86.157932144775828</v>
      </c>
      <c r="C24" s="14">
        <v>270.71890991343918</v>
      </c>
      <c r="D24" s="14">
        <f t="shared" si="1"/>
        <v>184.56097776866335</v>
      </c>
      <c r="E24" s="14">
        <v>1468.8333333333333</v>
      </c>
      <c r="F24" s="14">
        <f t="shared" si="2"/>
        <v>1284.2723555646699</v>
      </c>
      <c r="G24" s="35">
        <v>11</v>
      </c>
      <c r="H24" s="16">
        <f t="shared" si="0"/>
        <v>13.2</v>
      </c>
    </row>
    <row r="25" spans="1:8" x14ac:dyDescent="0.2">
      <c r="A25" s="33">
        <v>36800</v>
      </c>
      <c r="B25" s="14">
        <v>79.572959023699482</v>
      </c>
      <c r="C25" s="14">
        <v>360.52048510915876</v>
      </c>
      <c r="D25" s="14">
        <f t="shared" si="1"/>
        <v>280.94752608545929</v>
      </c>
      <c r="E25" s="14">
        <v>1629.6556427114451</v>
      </c>
      <c r="F25" s="14">
        <f t="shared" si="2"/>
        <v>1348.7081166259859</v>
      </c>
      <c r="G25" s="35">
        <v>5</v>
      </c>
      <c r="H25" s="16">
        <f t="shared" si="0"/>
        <v>24</v>
      </c>
    </row>
    <row r="26" spans="1:8" x14ac:dyDescent="0.2">
      <c r="A26" s="33">
        <v>36831</v>
      </c>
      <c r="B26" s="14">
        <v>50.314347887760732</v>
      </c>
      <c r="C26" s="14">
        <v>525.58023464414703</v>
      </c>
      <c r="D26" s="14">
        <f t="shared" si="1"/>
        <v>475.26588675638629</v>
      </c>
      <c r="E26" s="14">
        <v>1801.1808540611869</v>
      </c>
      <c r="F26" s="14">
        <f t="shared" si="2"/>
        <v>1325.9149673048005</v>
      </c>
      <c r="G26" s="35">
        <v>-3</v>
      </c>
      <c r="H26" s="16">
        <f t="shared" si="0"/>
        <v>38.4</v>
      </c>
    </row>
    <row r="27" spans="1:8" x14ac:dyDescent="0.2">
      <c r="A27" s="33">
        <v>36861</v>
      </c>
      <c r="B27" s="14">
        <v>49.783073956585568</v>
      </c>
      <c r="C27" s="14">
        <v>524.73872134872784</v>
      </c>
      <c r="D27" s="14">
        <f t="shared" si="1"/>
        <v>474.95564739214228</v>
      </c>
      <c r="E27" s="14">
        <v>1849.8354305569937</v>
      </c>
      <c r="F27" s="14">
        <f t="shared" si="2"/>
        <v>1374.8797831648515</v>
      </c>
      <c r="G27" s="35">
        <v>-10</v>
      </c>
      <c r="H27" s="16">
        <f t="shared" si="0"/>
        <v>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GJ</vt:lpstr>
      <vt:lpstr>MMcfd</vt:lpstr>
      <vt:lpstr>TCPL GJ</vt:lpstr>
      <vt:lpstr>TCPL MM</vt:lpstr>
      <vt:lpstr>TCPL Sum</vt:lpstr>
      <vt:lpstr>Volume</vt:lpstr>
      <vt:lpstr>Chart1</vt:lpstr>
      <vt:lpstr>Chart2</vt:lpstr>
      <vt:lpstr>Chart2 (2)</vt:lpstr>
      <vt:lpstr>Chart3</vt:lpstr>
      <vt:lpstr>'TCPL GJ'!Print_Area</vt:lpstr>
      <vt:lpstr>'TCPL MM'!Print_Area</vt:lpstr>
      <vt:lpstr>GJ!TABLE</vt:lpstr>
      <vt:lpstr>'TCPL Sum'!TABLE</vt:lpstr>
      <vt:lpstr>GJ!TABLE_2</vt:lpstr>
      <vt:lpstr>'TCPL Sum'!TABLE_2</vt:lpstr>
      <vt:lpstr>GJ!TABLE_3</vt:lpstr>
      <vt:lpstr>GJ!TABLE_4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Atco Pipelines Total Flow</dc:title>
  <dc:creator>jpearso3</dc:creator>
  <cp:lastModifiedBy>Felienne</cp:lastModifiedBy>
  <cp:lastPrinted>2001-05-11T18:16:48Z</cp:lastPrinted>
  <dcterms:created xsi:type="dcterms:W3CDTF">2000-06-09T00:37:10Z</dcterms:created>
  <dcterms:modified xsi:type="dcterms:W3CDTF">2014-09-04T19:45:51Z</dcterms:modified>
</cp:coreProperties>
</file>