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Fuel Use" sheetId="1" r:id="rId1"/>
    <sheet name="Station Flow" sheetId="4" r:id="rId2"/>
  </sheets>
  <calcPr calcId="152511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29" i="1" s="1"/>
  <c r="K17" i="1"/>
  <c r="K18" i="1"/>
  <c r="K19" i="1"/>
  <c r="K20" i="1"/>
  <c r="K21" i="1"/>
  <c r="K22" i="1"/>
  <c r="E23" i="1"/>
  <c r="G23" i="1"/>
  <c r="I23" i="1"/>
  <c r="K23" i="1"/>
  <c r="K24" i="1"/>
  <c r="K25" i="1"/>
  <c r="K26" i="1"/>
  <c r="K27" i="1"/>
  <c r="K38" i="1"/>
  <c r="K39" i="1"/>
  <c r="K40" i="1"/>
  <c r="K41" i="1"/>
  <c r="G42" i="1"/>
  <c r="I42" i="1"/>
  <c r="K42" i="1" s="1"/>
  <c r="K43" i="1"/>
  <c r="K44" i="1"/>
  <c r="K45" i="1"/>
  <c r="K46" i="1"/>
  <c r="K47" i="1"/>
  <c r="K48" i="1"/>
  <c r="E49" i="1"/>
  <c r="G49" i="1"/>
  <c r="I49" i="1"/>
  <c r="K49" i="1"/>
  <c r="K50" i="1"/>
  <c r="K51" i="1"/>
  <c r="K52" i="1"/>
  <c r="K53" i="1"/>
  <c r="K67" i="1"/>
  <c r="K68" i="1"/>
  <c r="K69" i="1"/>
  <c r="K70" i="1"/>
  <c r="G71" i="1"/>
  <c r="I71" i="1"/>
  <c r="K71" i="1"/>
  <c r="K72" i="1"/>
  <c r="K73" i="1"/>
  <c r="K74" i="1"/>
  <c r="K75" i="1"/>
  <c r="K76" i="1"/>
  <c r="K77" i="1"/>
  <c r="E78" i="1"/>
  <c r="I78" i="1"/>
  <c r="K78" i="1" s="1"/>
  <c r="K84" i="1" s="1"/>
  <c r="K79" i="1"/>
  <c r="K80" i="1"/>
  <c r="K81" i="1"/>
  <c r="K82" i="1"/>
  <c r="G93" i="1"/>
  <c r="I93" i="1"/>
  <c r="K93" i="1" s="1"/>
  <c r="K94" i="1"/>
  <c r="K95" i="1"/>
  <c r="K96" i="1"/>
  <c r="G97" i="1"/>
  <c r="I97" i="1"/>
  <c r="K97" i="1" s="1"/>
  <c r="K98" i="1"/>
  <c r="K99" i="1"/>
  <c r="K100" i="1"/>
  <c r="K101" i="1"/>
  <c r="K102" i="1"/>
  <c r="K103" i="1"/>
  <c r="E104" i="1"/>
  <c r="K104" i="1" s="1"/>
  <c r="I104" i="1"/>
  <c r="K105" i="1"/>
  <c r="K106" i="1"/>
  <c r="K107" i="1"/>
  <c r="K108" i="1"/>
  <c r="G122" i="1"/>
  <c r="I122" i="1"/>
  <c r="K122" i="1"/>
  <c r="K123" i="1"/>
  <c r="K124" i="1"/>
  <c r="K125" i="1"/>
  <c r="G126" i="1"/>
  <c r="I126" i="1"/>
  <c r="K126" i="1"/>
  <c r="K127" i="1"/>
  <c r="K128" i="1"/>
  <c r="K129" i="1"/>
  <c r="K130" i="1"/>
  <c r="K131" i="1"/>
  <c r="K132" i="1"/>
  <c r="E133" i="1"/>
  <c r="I133" i="1"/>
  <c r="K133" i="1" s="1"/>
  <c r="K134" i="1"/>
  <c r="K135" i="1"/>
  <c r="K136" i="1"/>
  <c r="K137" i="1"/>
  <c r="K139" i="1" l="1"/>
  <c r="K110" i="1"/>
  <c r="K55" i="1"/>
</calcChain>
</file>

<file path=xl/sharedStrings.xml><?xml version="1.0" encoding="utf-8"?>
<sst xmlns="http://schemas.openxmlformats.org/spreadsheetml/2006/main" count="319" uniqueCount="39">
  <si>
    <t>Sun Devil Project</t>
  </si>
  <si>
    <t>Fuel Anaylsis</t>
  </si>
  <si>
    <t>Red Rock Base</t>
  </si>
  <si>
    <t>Sta. #</t>
  </si>
  <si>
    <t>Kingman</t>
  </si>
  <si>
    <t>Bloomfield</t>
  </si>
  <si>
    <t>Bisti</t>
  </si>
  <si>
    <t>Gallup</t>
  </si>
  <si>
    <t>Sun Devil</t>
  </si>
  <si>
    <t>1210 MMcf/d</t>
  </si>
  <si>
    <t>1520 MMcf/d</t>
  </si>
  <si>
    <t>Fuel Difference</t>
  </si>
  <si>
    <t>MMcf/d</t>
  </si>
  <si>
    <t>100 % Load</t>
  </si>
  <si>
    <t>90 % Load</t>
  </si>
  <si>
    <t>80 % Load</t>
  </si>
  <si>
    <t>70 % Load</t>
  </si>
  <si>
    <t>60 % Load</t>
  </si>
  <si>
    <t>1216 MMcf/d</t>
  </si>
  <si>
    <t>1064 MMcf/d</t>
  </si>
  <si>
    <t>912 MMcf/d</t>
  </si>
  <si>
    <t>Total Fuel Increase</t>
  </si>
  <si>
    <t>Ps</t>
  </si>
  <si>
    <t>Station Flow &amp; Pressure</t>
  </si>
  <si>
    <t>W/O Fuel</t>
  </si>
  <si>
    <t>1520 MMcf/d Cal. Border</t>
  </si>
  <si>
    <t>1368 MMcf/d Cal. Border</t>
  </si>
  <si>
    <t>Load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</si>
  <si>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</si>
  <si>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</si>
  <si>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</si>
  <si>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</si>
  <si>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</si>
  <si>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</si>
  <si>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</si>
  <si>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</si>
  <si>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recycle</t>
  </si>
  <si>
    <t>series units</t>
  </si>
  <si>
    <t>1368 MMcf/d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</si>
</sst>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1" fontId="0" fillId="0" borderId="0" xfId="0" quotePrefix="1" applyNumberFormat="1" applyAlignment="1">
      <alignment horizontal="right"/>
    </xf>
    <xf numFmtId="1" fontId="3" fillId="0" borderId="0" xfId="0" applyNumberFormat="1" applyFont="1"/>
    <xf numFmtId="9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workbookViewId="0">
      <selection activeCell="A5" sqref="A5"/>
    </sheetView>
  </sheetViews>
  <sheetFormatPr defaultRowHeight="12.75" x14ac:dyDescent="0.2"/>
  <cols>
    <col min="1" max="1" width="7.7109375" customWidth="1"/>
    <col min="2" max="2" width="3.7109375" customWidth="1"/>
    <col min="3" max="3" width="10.7109375" customWidth="1"/>
    <col min="4" max="4" width="1.7109375" customWidth="1"/>
    <col min="5" max="5" width="10.7109375" customWidth="1"/>
    <col min="6" max="6" width="5.7109375" customWidth="1"/>
    <col min="7" max="7" width="10.7109375" style="16" customWidth="1"/>
    <col min="8" max="8" width="1.7109375" customWidth="1"/>
    <col min="9" max="9" width="11.7109375" customWidth="1"/>
    <col min="10" max="10" width="10.7109375" customWidth="1"/>
    <col min="11" max="11" width="15.7109375" customWidth="1"/>
  </cols>
  <sheetData>
    <row r="1" spans="1:11" ht="20.25" x14ac:dyDescent="0.3">
      <c r="A1" s="1"/>
      <c r="G1" s="15" t="s">
        <v>0</v>
      </c>
    </row>
    <row r="2" spans="1:11" ht="20.25" x14ac:dyDescent="0.3">
      <c r="A2" s="1"/>
      <c r="G2" s="15" t="s">
        <v>1</v>
      </c>
    </row>
    <row r="3" spans="1:11" ht="12.75" customHeight="1" x14ac:dyDescent="0.3">
      <c r="A3" s="1"/>
    </row>
    <row r="4" spans="1:11" ht="12.75" customHeight="1" x14ac:dyDescent="0.3">
      <c r="A4" s="1"/>
    </row>
    <row r="5" spans="1:11" x14ac:dyDescent="0.2">
      <c r="D5" s="4"/>
      <c r="F5" s="4"/>
      <c r="I5" s="4"/>
      <c r="J5" s="12"/>
    </row>
    <row r="6" spans="1:11" ht="12.75" customHeight="1" x14ac:dyDescent="0.2">
      <c r="I6" s="4"/>
      <c r="J6" s="4"/>
    </row>
    <row r="7" spans="1:11" x14ac:dyDescent="0.2">
      <c r="C7" s="4"/>
      <c r="F7" s="4"/>
      <c r="G7" s="17"/>
      <c r="H7" s="4" t="s">
        <v>8</v>
      </c>
      <c r="I7" s="4"/>
      <c r="J7" s="12"/>
    </row>
    <row r="8" spans="1:11" x14ac:dyDescent="0.2">
      <c r="C8" s="4"/>
      <c r="D8" s="4" t="s">
        <v>2</v>
      </c>
      <c r="F8" s="4"/>
      <c r="G8" s="17"/>
      <c r="H8" s="4" t="s">
        <v>33</v>
      </c>
      <c r="I8" s="4"/>
      <c r="J8" s="4" t="s">
        <v>27</v>
      </c>
      <c r="K8" s="4" t="s">
        <v>11</v>
      </c>
    </row>
    <row r="9" spans="1:11" x14ac:dyDescent="0.2">
      <c r="C9" s="4"/>
      <c r="D9" s="4" t="s">
        <v>9</v>
      </c>
      <c r="F9" s="4"/>
      <c r="G9" s="17"/>
      <c r="H9" s="4" t="s">
        <v>25</v>
      </c>
      <c r="I9" s="4"/>
      <c r="J9" s="13">
        <v>1</v>
      </c>
      <c r="K9" s="4" t="s">
        <v>12</v>
      </c>
    </row>
    <row r="10" spans="1:11" x14ac:dyDescent="0.2">
      <c r="E10" s="4"/>
      <c r="F10" s="4"/>
      <c r="G10" s="17"/>
      <c r="H10" s="4"/>
      <c r="I10" s="4"/>
      <c r="K10" s="4"/>
    </row>
    <row r="11" spans="1:11" x14ac:dyDescent="0.2">
      <c r="C11" s="7" t="s">
        <v>31</v>
      </c>
      <c r="E11" s="4" t="s">
        <v>32</v>
      </c>
      <c r="F11" s="4"/>
      <c r="G11" s="18" t="s">
        <v>31</v>
      </c>
      <c r="I11" s="4" t="s">
        <v>32</v>
      </c>
    </row>
    <row r="12" spans="1:11" x14ac:dyDescent="0.2">
      <c r="A12" s="2" t="s">
        <v>3</v>
      </c>
      <c r="B12" s="3">
        <v>9</v>
      </c>
      <c r="C12" s="3"/>
      <c r="D12" s="3"/>
      <c r="E12" s="6">
        <v>0.76</v>
      </c>
      <c r="F12" s="6"/>
      <c r="G12" s="16">
        <v>3895</v>
      </c>
      <c r="H12" s="6"/>
      <c r="I12" s="6">
        <v>0.77900000000000003</v>
      </c>
      <c r="J12" s="6" t="s">
        <v>37</v>
      </c>
      <c r="K12" s="6">
        <f t="shared" ref="K12:K20" si="0">I12-E12</f>
        <v>1.9000000000000017E-2</v>
      </c>
    </row>
    <row r="13" spans="1:11" x14ac:dyDescent="0.2">
      <c r="A13" s="2" t="s">
        <v>3</v>
      </c>
      <c r="B13" s="3">
        <v>8</v>
      </c>
      <c r="C13" s="3"/>
      <c r="D13" s="3"/>
      <c r="E13" s="6">
        <v>0</v>
      </c>
      <c r="F13" s="6"/>
      <c r="H13" s="6"/>
      <c r="I13" s="6">
        <v>0</v>
      </c>
      <c r="J13" s="6"/>
      <c r="K13" s="6">
        <f t="shared" si="0"/>
        <v>0</v>
      </c>
    </row>
    <row r="14" spans="1:11" x14ac:dyDescent="0.2">
      <c r="A14" s="2" t="s">
        <v>3</v>
      </c>
      <c r="B14" s="3">
        <v>7</v>
      </c>
      <c r="C14" s="3"/>
      <c r="D14" s="3"/>
      <c r="E14" s="6">
        <v>0</v>
      </c>
      <c r="F14" s="6"/>
      <c r="H14" s="6"/>
      <c r="I14" s="6">
        <v>0</v>
      </c>
      <c r="J14" s="6"/>
      <c r="K14" s="6">
        <f t="shared" si="0"/>
        <v>0</v>
      </c>
    </row>
    <row r="15" spans="1:11" x14ac:dyDescent="0.2">
      <c r="A15" s="2" t="s">
        <v>3</v>
      </c>
      <c r="B15" s="3">
        <v>6</v>
      </c>
      <c r="C15" s="3"/>
      <c r="D15" s="3"/>
      <c r="E15" s="6">
        <v>0</v>
      </c>
      <c r="F15" s="6"/>
      <c r="H15" s="6"/>
      <c r="I15" s="6">
        <v>0</v>
      </c>
      <c r="J15" s="6"/>
      <c r="K15" s="6">
        <f t="shared" si="0"/>
        <v>0</v>
      </c>
    </row>
    <row r="16" spans="1:11" x14ac:dyDescent="0.2">
      <c r="A16" s="2" t="s">
        <v>3</v>
      </c>
      <c r="B16" s="3">
        <v>5</v>
      </c>
      <c r="C16" s="3"/>
      <c r="D16" s="3"/>
      <c r="E16" s="6">
        <v>1.0489999999999999</v>
      </c>
      <c r="F16" s="6"/>
      <c r="G16" s="16">
        <v>5712</v>
      </c>
      <c r="H16" s="6"/>
      <c r="I16" s="6">
        <v>1.1419999999999999</v>
      </c>
      <c r="J16" s="6"/>
      <c r="K16" s="6">
        <f t="shared" si="0"/>
        <v>9.2999999999999972E-2</v>
      </c>
    </row>
    <row r="17" spans="1:11" x14ac:dyDescent="0.2">
      <c r="A17" s="2" t="s">
        <v>3</v>
      </c>
      <c r="B17" s="3">
        <v>4</v>
      </c>
      <c r="C17" s="14">
        <v>11432</v>
      </c>
      <c r="D17" s="3"/>
      <c r="E17" s="6">
        <v>2.3439999999999999</v>
      </c>
      <c r="F17" s="6"/>
      <c r="G17" s="16">
        <v>25000</v>
      </c>
      <c r="H17" s="6"/>
      <c r="I17" s="6">
        <v>4.375</v>
      </c>
      <c r="J17" s="6"/>
      <c r="K17" s="6">
        <f t="shared" si="0"/>
        <v>2.0310000000000001</v>
      </c>
    </row>
    <row r="18" spans="1:11" x14ac:dyDescent="0.2">
      <c r="A18" s="2" t="s">
        <v>3</v>
      </c>
      <c r="B18" s="3">
        <v>3</v>
      </c>
      <c r="C18" s="14">
        <v>28000</v>
      </c>
      <c r="D18" s="3"/>
      <c r="E18" s="6">
        <v>4.9000000000000004</v>
      </c>
      <c r="F18" s="6"/>
      <c r="G18" s="16">
        <v>24100</v>
      </c>
      <c r="H18" s="6"/>
      <c r="I18" s="6">
        <v>4.2220000000000004</v>
      </c>
      <c r="J18" s="6"/>
      <c r="K18" s="6">
        <f t="shared" si="0"/>
        <v>-0.67799999999999994</v>
      </c>
    </row>
    <row r="19" spans="1:11" x14ac:dyDescent="0.2">
      <c r="A19" s="2" t="s">
        <v>3</v>
      </c>
      <c r="B19" s="3">
        <v>2</v>
      </c>
      <c r="C19" s="14">
        <v>27500</v>
      </c>
      <c r="D19" s="3"/>
      <c r="E19" s="6">
        <v>4.375</v>
      </c>
      <c r="F19" s="6"/>
      <c r="G19" s="16">
        <v>25000</v>
      </c>
      <c r="H19" s="6"/>
      <c r="I19" s="6">
        <v>4.375</v>
      </c>
      <c r="J19" s="6"/>
      <c r="K19" s="6">
        <f t="shared" si="0"/>
        <v>0</v>
      </c>
    </row>
    <row r="20" spans="1:11" x14ac:dyDescent="0.2">
      <c r="A20" s="2" t="s">
        <v>3</v>
      </c>
      <c r="B20" s="3">
        <v>1.5</v>
      </c>
      <c r="C20" s="14">
        <v>0</v>
      </c>
      <c r="D20" s="3"/>
      <c r="E20" s="8">
        <v>0</v>
      </c>
      <c r="F20" s="8"/>
      <c r="G20" s="16">
        <v>9985</v>
      </c>
      <c r="H20" s="6"/>
      <c r="I20" s="6">
        <v>1.7470000000000001</v>
      </c>
      <c r="J20" s="6"/>
      <c r="K20" s="6">
        <f t="shared" si="0"/>
        <v>1.7470000000000001</v>
      </c>
    </row>
    <row r="21" spans="1:11" x14ac:dyDescent="0.2">
      <c r="A21" s="2" t="s">
        <v>3</v>
      </c>
      <c r="B21" s="3">
        <v>1</v>
      </c>
      <c r="C21" s="14">
        <v>27500</v>
      </c>
      <c r="D21" s="3"/>
      <c r="E21" s="6">
        <v>4.8129999999999997</v>
      </c>
      <c r="F21" s="6"/>
      <c r="G21" s="16">
        <v>27500</v>
      </c>
      <c r="H21" s="6"/>
      <c r="I21" s="6">
        <v>4.8129999999999997</v>
      </c>
      <c r="J21" s="6"/>
      <c r="K21" s="6">
        <f t="shared" ref="K21:K27" si="1">I21-E21</f>
        <v>0</v>
      </c>
    </row>
    <row r="22" spans="1:11" x14ac:dyDescent="0.2">
      <c r="A22" s="2"/>
      <c r="B22" s="2" t="s">
        <v>4</v>
      </c>
      <c r="C22" s="19">
        <v>0</v>
      </c>
      <c r="D22" s="2"/>
      <c r="E22" s="8">
        <v>0</v>
      </c>
      <c r="F22" s="8"/>
      <c r="G22" s="16">
        <v>13511</v>
      </c>
      <c r="H22" s="6"/>
      <c r="I22" s="6">
        <v>2.3639999999999999</v>
      </c>
      <c r="J22" s="6"/>
      <c r="K22" s="6">
        <f t="shared" si="1"/>
        <v>2.3639999999999999</v>
      </c>
    </row>
    <row r="23" spans="1:11" x14ac:dyDescent="0.2">
      <c r="A23" s="2"/>
      <c r="B23" s="2" t="s">
        <v>5</v>
      </c>
      <c r="C23" s="14">
        <v>8800</v>
      </c>
      <c r="D23" s="6" t="s">
        <v>35</v>
      </c>
      <c r="E23" s="6">
        <f>0.968+0.968</f>
        <v>1.9359999999999999</v>
      </c>
      <c r="F23" s="6"/>
      <c r="G23" s="16">
        <f>4400*3</f>
        <v>13200</v>
      </c>
      <c r="H23" s="6" t="s">
        <v>35</v>
      </c>
      <c r="I23" s="6">
        <f>0.968*3</f>
        <v>2.9039999999999999</v>
      </c>
      <c r="J23" s="6"/>
      <c r="K23" s="6">
        <f t="shared" si="1"/>
        <v>0.96799999999999997</v>
      </c>
    </row>
    <row r="24" spans="1:11" x14ac:dyDescent="0.2">
      <c r="A24" s="2"/>
      <c r="B24" s="2"/>
      <c r="C24" s="14">
        <v>7000</v>
      </c>
      <c r="D24" s="6" t="s">
        <v>34</v>
      </c>
      <c r="E24" s="6"/>
      <c r="F24" s="6"/>
      <c r="G24" s="16">
        <v>7000</v>
      </c>
      <c r="H24" s="6" t="s">
        <v>34</v>
      </c>
      <c r="I24" s="6"/>
      <c r="J24" s="6"/>
      <c r="K24" s="6">
        <f t="shared" si="1"/>
        <v>0</v>
      </c>
    </row>
    <row r="25" spans="1:11" x14ac:dyDescent="0.2">
      <c r="A25" s="2"/>
      <c r="B25" s="2" t="s">
        <v>6</v>
      </c>
      <c r="C25" s="14">
        <v>10000</v>
      </c>
      <c r="D25" s="6" t="s">
        <v>34</v>
      </c>
      <c r="E25" s="6"/>
      <c r="F25" s="6"/>
      <c r="G25" s="16">
        <v>10000</v>
      </c>
      <c r="H25" s="6" t="s">
        <v>34</v>
      </c>
      <c r="I25" s="6"/>
      <c r="J25" s="6"/>
      <c r="K25" s="6">
        <f t="shared" si="1"/>
        <v>0</v>
      </c>
    </row>
    <row r="26" spans="1:11" x14ac:dyDescent="0.2">
      <c r="A26" s="2"/>
      <c r="B26" s="2" t="s">
        <v>7</v>
      </c>
      <c r="C26" s="14">
        <v>10000</v>
      </c>
      <c r="D26" s="6" t="s">
        <v>34</v>
      </c>
      <c r="E26" s="6"/>
      <c r="F26" s="6"/>
      <c r="G26" s="16">
        <v>9500</v>
      </c>
      <c r="H26" s="6" t="s">
        <v>34</v>
      </c>
      <c r="I26" s="6"/>
      <c r="J26" s="6"/>
      <c r="K26" s="6">
        <f t="shared" si="1"/>
        <v>0</v>
      </c>
    </row>
    <row r="27" spans="1:11" x14ac:dyDescent="0.2">
      <c r="A27" s="2"/>
      <c r="B27" s="2" t="s">
        <v>7</v>
      </c>
      <c r="C27" s="2">
        <v>0</v>
      </c>
      <c r="D27" s="2"/>
      <c r="E27" s="6"/>
      <c r="F27" s="6"/>
      <c r="G27" s="16">
        <v>9500</v>
      </c>
      <c r="H27" s="6" t="s">
        <v>35</v>
      </c>
      <c r="I27" s="6">
        <v>1.9</v>
      </c>
      <c r="J27" s="6"/>
      <c r="K27" s="6">
        <f t="shared" si="1"/>
        <v>1.9</v>
      </c>
    </row>
    <row r="28" spans="1:11" x14ac:dyDescent="0.2">
      <c r="A28" s="2"/>
      <c r="B28" s="2"/>
      <c r="C28" s="2"/>
      <c r="D28" s="2"/>
      <c r="E28" s="6"/>
      <c r="F28" s="6"/>
      <c r="H28" s="6"/>
      <c r="I28" s="6"/>
      <c r="J28" s="6"/>
      <c r="K28" s="6"/>
    </row>
    <row r="29" spans="1:11" x14ac:dyDescent="0.2">
      <c r="A29" s="2"/>
      <c r="E29" s="6"/>
      <c r="I29" s="7" t="s">
        <v>21</v>
      </c>
      <c r="K29" s="6">
        <f>SUM(K12:K27)</f>
        <v>8.4440000000000008</v>
      </c>
    </row>
    <row r="31" spans="1:11" x14ac:dyDescent="0.2">
      <c r="D31" s="4" t="s">
        <v>13</v>
      </c>
      <c r="F31" s="4"/>
      <c r="I31" s="4"/>
      <c r="J31" s="4"/>
    </row>
    <row r="32" spans="1:11" x14ac:dyDescent="0.2">
      <c r="I32" s="4"/>
      <c r="J32" s="3"/>
    </row>
    <row r="33" spans="1:11" x14ac:dyDescent="0.2">
      <c r="F33" s="4"/>
      <c r="G33" s="17"/>
      <c r="H33" s="4" t="s">
        <v>8</v>
      </c>
    </row>
    <row r="34" spans="1:11" x14ac:dyDescent="0.2">
      <c r="D34" s="4" t="s">
        <v>2</v>
      </c>
      <c r="F34" s="4"/>
      <c r="G34" s="17"/>
      <c r="H34" s="4" t="s">
        <v>33</v>
      </c>
      <c r="J34" s="4" t="s">
        <v>27</v>
      </c>
      <c r="K34" s="4" t="s">
        <v>11</v>
      </c>
    </row>
    <row r="35" spans="1:11" x14ac:dyDescent="0.2">
      <c r="D35" s="4" t="s">
        <v>9</v>
      </c>
      <c r="F35" s="4"/>
      <c r="G35" s="17"/>
      <c r="H35" s="4" t="s">
        <v>26</v>
      </c>
      <c r="J35" s="13">
        <v>0.9</v>
      </c>
      <c r="K35" s="4" t="s">
        <v>12</v>
      </c>
    </row>
    <row r="36" spans="1:11" x14ac:dyDescent="0.2">
      <c r="E36" s="4"/>
      <c r="F36" s="4"/>
      <c r="G36" s="17"/>
      <c r="H36" s="4"/>
      <c r="I36" s="4"/>
    </row>
    <row r="37" spans="1:11" x14ac:dyDescent="0.2">
      <c r="C37" s="7" t="s">
        <v>31</v>
      </c>
      <c r="E37" s="4" t="s">
        <v>32</v>
      </c>
      <c r="F37" s="4"/>
      <c r="G37" s="18" t="s">
        <v>31</v>
      </c>
      <c r="I37" s="4" t="s">
        <v>32</v>
      </c>
    </row>
    <row r="38" spans="1:11" x14ac:dyDescent="0.2">
      <c r="A38" s="2" t="s">
        <v>3</v>
      </c>
      <c r="B38" s="3">
        <v>9</v>
      </c>
      <c r="C38" s="3"/>
      <c r="D38" s="3"/>
      <c r="E38" s="6">
        <v>0.76</v>
      </c>
      <c r="F38" s="6"/>
      <c r="G38" s="16">
        <v>3645</v>
      </c>
      <c r="H38" s="6"/>
      <c r="I38" s="6">
        <v>0.72899999999999998</v>
      </c>
      <c r="J38" s="6" t="s">
        <v>37</v>
      </c>
      <c r="K38" s="6">
        <f t="shared" ref="K38:K46" si="2">I38-E38</f>
        <v>-3.1000000000000028E-2</v>
      </c>
    </row>
    <row r="39" spans="1:11" x14ac:dyDescent="0.2">
      <c r="A39" s="2" t="s">
        <v>3</v>
      </c>
      <c r="B39" s="3">
        <v>8</v>
      </c>
      <c r="C39" s="3"/>
      <c r="D39" s="3"/>
      <c r="E39" s="6">
        <v>0</v>
      </c>
      <c r="F39" s="6"/>
      <c r="H39" s="6"/>
      <c r="I39" s="6">
        <v>0</v>
      </c>
      <c r="J39" s="6"/>
      <c r="K39" s="6">
        <f t="shared" si="2"/>
        <v>0</v>
      </c>
    </row>
    <row r="40" spans="1:11" x14ac:dyDescent="0.2">
      <c r="A40" s="2" t="s">
        <v>3</v>
      </c>
      <c r="B40" s="3">
        <v>7</v>
      </c>
      <c r="C40" s="3"/>
      <c r="D40" s="3"/>
      <c r="E40" s="6">
        <v>0</v>
      </c>
      <c r="F40" s="6"/>
      <c r="H40" s="6"/>
      <c r="I40" s="6">
        <v>0</v>
      </c>
      <c r="J40" s="6"/>
      <c r="K40" s="6">
        <f t="shared" si="2"/>
        <v>0</v>
      </c>
    </row>
    <row r="41" spans="1:11" x14ac:dyDescent="0.2">
      <c r="A41" s="2" t="s">
        <v>3</v>
      </c>
      <c r="B41" s="3">
        <v>6</v>
      </c>
      <c r="C41" s="3"/>
      <c r="D41" s="3"/>
      <c r="E41" s="6">
        <v>0</v>
      </c>
      <c r="F41" s="6"/>
      <c r="H41" s="6"/>
      <c r="I41" s="6">
        <v>0</v>
      </c>
      <c r="J41" s="6"/>
      <c r="K41" s="6">
        <f t="shared" si="2"/>
        <v>0</v>
      </c>
    </row>
    <row r="42" spans="1:11" x14ac:dyDescent="0.2">
      <c r="A42" s="2" t="s">
        <v>3</v>
      </c>
      <c r="B42" s="3">
        <v>5</v>
      </c>
      <c r="C42" s="3"/>
      <c r="D42" s="3"/>
      <c r="E42" s="6">
        <v>1.0489999999999999</v>
      </c>
      <c r="F42" s="6"/>
      <c r="G42" s="16">
        <f>4743</f>
        <v>4743</v>
      </c>
      <c r="H42" s="6"/>
      <c r="I42" s="6">
        <f>0.949*1.5</f>
        <v>1.4235</v>
      </c>
      <c r="J42" s="6" t="s">
        <v>36</v>
      </c>
      <c r="K42" s="6">
        <f t="shared" si="2"/>
        <v>0.37450000000000006</v>
      </c>
    </row>
    <row r="43" spans="1:11" x14ac:dyDescent="0.2">
      <c r="A43" s="2" t="s">
        <v>3</v>
      </c>
      <c r="B43" s="3">
        <v>4</v>
      </c>
      <c r="C43" s="14">
        <v>11432</v>
      </c>
      <c r="D43" s="3"/>
      <c r="E43" s="6">
        <v>2.3439999999999999</v>
      </c>
      <c r="F43" s="6"/>
      <c r="G43" s="16">
        <v>21026</v>
      </c>
      <c r="H43" s="6"/>
      <c r="I43" s="6">
        <v>3.6789999999999998</v>
      </c>
      <c r="J43" s="6"/>
      <c r="K43" s="6">
        <f t="shared" si="2"/>
        <v>1.335</v>
      </c>
    </row>
    <row r="44" spans="1:11" x14ac:dyDescent="0.2">
      <c r="A44" s="2" t="s">
        <v>3</v>
      </c>
      <c r="B44" s="3">
        <v>3</v>
      </c>
      <c r="C44" s="14">
        <v>28000</v>
      </c>
      <c r="D44" s="3"/>
      <c r="E44" s="6">
        <v>4.9000000000000004</v>
      </c>
      <c r="F44" s="6"/>
      <c r="G44" s="16">
        <v>17350</v>
      </c>
      <c r="H44" s="6"/>
      <c r="I44" s="6">
        <v>3.036</v>
      </c>
      <c r="J44" s="6"/>
      <c r="K44" s="6">
        <f t="shared" si="2"/>
        <v>-1.8640000000000003</v>
      </c>
    </row>
    <row r="45" spans="1:11" x14ac:dyDescent="0.2">
      <c r="A45" s="2" t="s">
        <v>3</v>
      </c>
      <c r="B45" s="3">
        <v>2</v>
      </c>
      <c r="C45" s="14">
        <v>27500</v>
      </c>
      <c r="D45" s="3"/>
      <c r="E45" s="6">
        <v>4.375</v>
      </c>
      <c r="F45" s="6"/>
      <c r="G45" s="16">
        <v>23364</v>
      </c>
      <c r="H45" s="6"/>
      <c r="I45" s="6">
        <v>4.0890000000000004</v>
      </c>
      <c r="J45" s="6"/>
      <c r="K45" s="6">
        <f t="shared" si="2"/>
        <v>-0.28599999999999959</v>
      </c>
    </row>
    <row r="46" spans="1:11" x14ac:dyDescent="0.2">
      <c r="A46" s="2" t="s">
        <v>3</v>
      </c>
      <c r="B46" s="3">
        <v>1.5</v>
      </c>
      <c r="C46" s="14">
        <v>0</v>
      </c>
      <c r="D46" s="3"/>
      <c r="E46" s="6"/>
      <c r="F46" s="6"/>
      <c r="G46" s="16">
        <v>0</v>
      </c>
      <c r="H46" s="6"/>
      <c r="I46" s="6">
        <v>0</v>
      </c>
      <c r="J46" s="6"/>
      <c r="K46" s="6">
        <f t="shared" si="2"/>
        <v>0</v>
      </c>
    </row>
    <row r="47" spans="1:11" x14ac:dyDescent="0.2">
      <c r="A47" s="2" t="s">
        <v>3</v>
      </c>
      <c r="B47" s="3">
        <v>1</v>
      </c>
      <c r="C47" s="14">
        <v>27500</v>
      </c>
      <c r="D47" s="3"/>
      <c r="E47" s="6">
        <v>4.8129999999999997</v>
      </c>
      <c r="F47" s="6"/>
      <c r="G47" s="16">
        <v>25051</v>
      </c>
      <c r="H47" s="6"/>
      <c r="I47" s="6">
        <v>4.3840000000000003</v>
      </c>
      <c r="J47" s="6"/>
      <c r="K47" s="6">
        <f t="shared" ref="K47:K53" si="3">I47-E47</f>
        <v>-0.42899999999999938</v>
      </c>
    </row>
    <row r="48" spans="1:11" x14ac:dyDescent="0.2">
      <c r="A48" s="2"/>
      <c r="B48" s="2" t="s">
        <v>4</v>
      </c>
      <c r="C48" s="19">
        <v>0</v>
      </c>
      <c r="D48" s="2"/>
      <c r="E48" s="6"/>
      <c r="F48" s="6"/>
      <c r="G48" s="16">
        <v>0</v>
      </c>
      <c r="H48" s="6"/>
      <c r="I48" s="6">
        <v>0</v>
      </c>
      <c r="J48" s="6"/>
      <c r="K48" s="6">
        <f t="shared" si="3"/>
        <v>0</v>
      </c>
    </row>
    <row r="49" spans="1:11" x14ac:dyDescent="0.2">
      <c r="A49" s="2"/>
      <c r="B49" s="2" t="s">
        <v>5</v>
      </c>
      <c r="C49" s="14">
        <v>8800</v>
      </c>
      <c r="D49" s="6" t="s">
        <v>35</v>
      </c>
      <c r="E49" s="6">
        <f>0.968+0.968</f>
        <v>1.9359999999999999</v>
      </c>
      <c r="F49" s="6"/>
      <c r="G49" s="16">
        <f>4400*3</f>
        <v>13200</v>
      </c>
      <c r="H49" s="6" t="s">
        <v>35</v>
      </c>
      <c r="I49" s="6">
        <f>0.968*3</f>
        <v>2.9039999999999999</v>
      </c>
      <c r="J49" s="6"/>
      <c r="K49" s="6">
        <f t="shared" si="3"/>
        <v>0.96799999999999997</v>
      </c>
    </row>
    <row r="50" spans="1:11" x14ac:dyDescent="0.2">
      <c r="A50" s="2"/>
      <c r="B50" s="2"/>
      <c r="C50" s="14">
        <v>7000</v>
      </c>
      <c r="D50" s="6" t="s">
        <v>34</v>
      </c>
      <c r="E50" s="6"/>
      <c r="F50" s="6"/>
      <c r="G50" s="16">
        <v>7000</v>
      </c>
      <c r="H50" s="6" t="s">
        <v>34</v>
      </c>
      <c r="I50" s="6"/>
      <c r="J50" s="6"/>
      <c r="K50" s="6">
        <f t="shared" si="3"/>
        <v>0</v>
      </c>
    </row>
    <row r="51" spans="1:11" x14ac:dyDescent="0.2">
      <c r="A51" s="2"/>
      <c r="B51" s="2" t="s">
        <v>6</v>
      </c>
      <c r="C51" s="14">
        <v>10000</v>
      </c>
      <c r="D51" s="6" t="s">
        <v>34</v>
      </c>
      <c r="E51" s="6"/>
      <c r="F51" s="6"/>
      <c r="G51" s="16">
        <v>9500</v>
      </c>
      <c r="H51" s="6" t="s">
        <v>34</v>
      </c>
      <c r="I51" s="6"/>
      <c r="J51" s="6"/>
      <c r="K51" s="6">
        <f t="shared" si="3"/>
        <v>0</v>
      </c>
    </row>
    <row r="52" spans="1:11" x14ac:dyDescent="0.2">
      <c r="A52" s="2"/>
      <c r="B52" s="2" t="s">
        <v>7</v>
      </c>
      <c r="C52" s="14">
        <v>10000</v>
      </c>
      <c r="D52" s="6" t="s">
        <v>34</v>
      </c>
      <c r="E52" s="6"/>
      <c r="F52" s="6"/>
      <c r="G52" s="16">
        <v>6007</v>
      </c>
      <c r="H52" s="6" t="s">
        <v>34</v>
      </c>
      <c r="I52" s="6"/>
      <c r="J52" s="6"/>
      <c r="K52" s="6">
        <f t="shared" si="3"/>
        <v>0</v>
      </c>
    </row>
    <row r="53" spans="1:11" x14ac:dyDescent="0.2">
      <c r="A53" s="2"/>
      <c r="B53" s="2" t="s">
        <v>7</v>
      </c>
      <c r="C53" s="14">
        <v>0</v>
      </c>
      <c r="D53" s="6"/>
      <c r="E53" s="6"/>
      <c r="F53" s="6"/>
      <c r="G53" s="16">
        <v>9500</v>
      </c>
      <c r="H53" s="6" t="s">
        <v>35</v>
      </c>
      <c r="I53" s="6">
        <v>1.9</v>
      </c>
      <c r="J53" s="6"/>
      <c r="K53" s="6">
        <f t="shared" si="3"/>
        <v>1.9</v>
      </c>
    </row>
    <row r="54" spans="1:11" x14ac:dyDescent="0.2">
      <c r="A54" s="2"/>
      <c r="B54" s="2"/>
      <c r="C54" s="2"/>
      <c r="D54" s="2"/>
      <c r="E54" s="6"/>
      <c r="F54" s="6"/>
      <c r="H54" s="6"/>
      <c r="I54" s="6"/>
      <c r="J54" s="6"/>
      <c r="K54" s="6"/>
    </row>
    <row r="55" spans="1:11" x14ac:dyDescent="0.2">
      <c r="I55" s="7" t="s">
        <v>21</v>
      </c>
      <c r="K55" s="6">
        <f>SUM(K38:K53)</f>
        <v>1.9675000000000007</v>
      </c>
    </row>
    <row r="56" spans="1:11" ht="20.25" x14ac:dyDescent="0.3">
      <c r="G56" s="15" t="s">
        <v>0</v>
      </c>
    </row>
    <row r="57" spans="1:11" ht="20.25" x14ac:dyDescent="0.3">
      <c r="G57" s="15" t="s">
        <v>1</v>
      </c>
    </row>
    <row r="60" spans="1:11" x14ac:dyDescent="0.2">
      <c r="D60" s="4"/>
      <c r="F60" s="4"/>
      <c r="I60" s="4"/>
      <c r="J60" s="4"/>
    </row>
    <row r="61" spans="1:11" x14ac:dyDescent="0.2">
      <c r="I61" s="4"/>
      <c r="J61" s="3"/>
    </row>
    <row r="62" spans="1:11" x14ac:dyDescent="0.2">
      <c r="F62" s="4"/>
      <c r="G62" s="17"/>
      <c r="H62" s="4" t="s">
        <v>8</v>
      </c>
    </row>
    <row r="63" spans="1:11" x14ac:dyDescent="0.2">
      <c r="D63" s="4" t="s">
        <v>2</v>
      </c>
      <c r="F63" s="4"/>
      <c r="G63" s="17"/>
      <c r="H63" s="4" t="s">
        <v>33</v>
      </c>
      <c r="J63" s="4" t="s">
        <v>27</v>
      </c>
      <c r="K63" s="4" t="s">
        <v>11</v>
      </c>
    </row>
    <row r="64" spans="1:11" x14ac:dyDescent="0.2">
      <c r="D64" s="4" t="s">
        <v>9</v>
      </c>
      <c r="F64" s="4"/>
      <c r="G64" s="17"/>
      <c r="H64" s="4" t="s">
        <v>28</v>
      </c>
      <c r="J64" s="13">
        <v>0.8</v>
      </c>
      <c r="K64" s="4" t="s">
        <v>12</v>
      </c>
    </row>
    <row r="65" spans="1:11" x14ac:dyDescent="0.2">
      <c r="D65" s="4"/>
      <c r="F65" s="4"/>
      <c r="G65" s="17"/>
      <c r="H65" s="4"/>
      <c r="J65" s="13"/>
      <c r="K65" s="4"/>
    </row>
    <row r="66" spans="1:11" x14ac:dyDescent="0.2">
      <c r="C66" s="7" t="s">
        <v>31</v>
      </c>
      <c r="E66" s="4" t="s">
        <v>32</v>
      </c>
      <c r="F66" s="4"/>
      <c r="G66" s="18" t="s">
        <v>31</v>
      </c>
      <c r="I66" s="4" t="s">
        <v>32</v>
      </c>
    </row>
    <row r="67" spans="1:11" x14ac:dyDescent="0.2">
      <c r="A67" s="2" t="s">
        <v>3</v>
      </c>
      <c r="B67" s="3">
        <v>9</v>
      </c>
      <c r="C67" s="3"/>
      <c r="D67" s="3"/>
      <c r="E67" s="6">
        <v>0.76</v>
      </c>
      <c r="F67" s="6"/>
      <c r="G67" s="16">
        <v>2913</v>
      </c>
      <c r="H67" s="6"/>
      <c r="I67" s="6">
        <v>0.58299999999999996</v>
      </c>
      <c r="J67" s="6" t="s">
        <v>37</v>
      </c>
      <c r="K67" s="6">
        <f t="shared" ref="K67:K74" si="4">I67-E67</f>
        <v>-0.17700000000000005</v>
      </c>
    </row>
    <row r="68" spans="1:11" x14ac:dyDescent="0.2">
      <c r="A68" s="2" t="s">
        <v>3</v>
      </c>
      <c r="B68" s="3">
        <v>8</v>
      </c>
      <c r="C68" s="3"/>
      <c r="D68" s="3"/>
      <c r="E68" s="6">
        <v>0</v>
      </c>
      <c r="F68" s="6"/>
      <c r="H68" s="6"/>
      <c r="I68" s="6">
        <v>0</v>
      </c>
      <c r="J68" s="6"/>
      <c r="K68" s="6">
        <f t="shared" si="4"/>
        <v>0</v>
      </c>
    </row>
    <row r="69" spans="1:11" x14ac:dyDescent="0.2">
      <c r="A69" s="2" t="s">
        <v>3</v>
      </c>
      <c r="B69" s="3">
        <v>7</v>
      </c>
      <c r="C69" s="3"/>
      <c r="D69" s="3"/>
      <c r="E69" s="6">
        <v>0</v>
      </c>
      <c r="F69" s="6"/>
      <c r="H69" s="6"/>
      <c r="I69" s="6">
        <v>0</v>
      </c>
      <c r="J69" s="6"/>
      <c r="K69" s="6">
        <f t="shared" si="4"/>
        <v>0</v>
      </c>
    </row>
    <row r="70" spans="1:11" x14ac:dyDescent="0.2">
      <c r="A70" s="2" t="s">
        <v>3</v>
      </c>
      <c r="B70" s="3">
        <v>6</v>
      </c>
      <c r="C70" s="3"/>
      <c r="D70" s="3"/>
      <c r="E70" s="6">
        <v>0</v>
      </c>
      <c r="F70" s="6"/>
      <c r="H70" s="6"/>
      <c r="I70" s="6">
        <v>0</v>
      </c>
      <c r="J70" s="6"/>
      <c r="K70" s="6">
        <f t="shared" si="4"/>
        <v>0</v>
      </c>
    </row>
    <row r="71" spans="1:11" x14ac:dyDescent="0.2">
      <c r="A71" s="2" t="s">
        <v>3</v>
      </c>
      <c r="B71" s="3">
        <v>5</v>
      </c>
      <c r="C71" s="3"/>
      <c r="D71" s="3"/>
      <c r="E71" s="6">
        <v>1.0489999999999999</v>
      </c>
      <c r="F71" s="6"/>
      <c r="G71" s="16">
        <f>2694*1.5</f>
        <v>4041</v>
      </c>
      <c r="H71" s="6"/>
      <c r="I71" s="6">
        <f>0.539*2</f>
        <v>1.0780000000000001</v>
      </c>
      <c r="J71" s="6" t="s">
        <v>36</v>
      </c>
      <c r="K71" s="6">
        <f t="shared" si="4"/>
        <v>2.9000000000000137E-2</v>
      </c>
    </row>
    <row r="72" spans="1:11" x14ac:dyDescent="0.2">
      <c r="A72" s="2" t="s">
        <v>3</v>
      </c>
      <c r="B72" s="3">
        <v>4</v>
      </c>
      <c r="C72" s="14">
        <v>11432</v>
      </c>
      <c r="D72" s="3"/>
      <c r="E72" s="6">
        <v>2.3439999999999999</v>
      </c>
      <c r="F72" s="6"/>
      <c r="G72" s="16">
        <v>14860</v>
      </c>
      <c r="H72" s="6"/>
      <c r="I72" s="6">
        <v>2.6</v>
      </c>
      <c r="J72" s="6"/>
      <c r="K72" s="6">
        <f t="shared" si="4"/>
        <v>0.25600000000000023</v>
      </c>
    </row>
    <row r="73" spans="1:11" x14ac:dyDescent="0.2">
      <c r="A73" s="2" t="s">
        <v>3</v>
      </c>
      <c r="B73" s="3">
        <v>3</v>
      </c>
      <c r="C73" s="14">
        <v>28000</v>
      </c>
      <c r="D73" s="3"/>
      <c r="E73" s="6">
        <v>4.9000000000000004</v>
      </c>
      <c r="F73" s="6"/>
      <c r="G73" s="16">
        <v>14095</v>
      </c>
      <c r="H73" s="6"/>
      <c r="I73" s="6">
        <v>2.4660000000000002</v>
      </c>
      <c r="J73" s="6"/>
      <c r="K73" s="6">
        <f t="shared" si="4"/>
        <v>-2.4340000000000002</v>
      </c>
    </row>
    <row r="74" spans="1:11" x14ac:dyDescent="0.2">
      <c r="A74" s="2" t="s">
        <v>3</v>
      </c>
      <c r="B74" s="3">
        <v>2</v>
      </c>
      <c r="C74" s="14">
        <v>27500</v>
      </c>
      <c r="D74" s="3"/>
      <c r="E74" s="6">
        <v>4.375</v>
      </c>
      <c r="F74" s="6"/>
      <c r="G74" s="16">
        <v>14609</v>
      </c>
      <c r="H74" s="6"/>
      <c r="I74" s="6">
        <v>2.5569999999999999</v>
      </c>
      <c r="J74" s="6"/>
      <c r="K74" s="6">
        <f t="shared" si="4"/>
        <v>-1.8180000000000001</v>
      </c>
    </row>
    <row r="75" spans="1:11" x14ac:dyDescent="0.2">
      <c r="A75" s="2" t="s">
        <v>3</v>
      </c>
      <c r="B75" s="3">
        <v>1.5</v>
      </c>
      <c r="C75" s="14">
        <v>0</v>
      </c>
      <c r="D75" s="3"/>
      <c r="E75" s="6"/>
      <c r="F75" s="6"/>
      <c r="G75" s="16">
        <v>0</v>
      </c>
      <c r="H75" s="6"/>
      <c r="I75" s="6">
        <v>0</v>
      </c>
      <c r="J75" s="6"/>
      <c r="K75" s="6">
        <f t="shared" ref="K75:K82" si="5">I75-E75</f>
        <v>0</v>
      </c>
    </row>
    <row r="76" spans="1:11" x14ac:dyDescent="0.2">
      <c r="A76" s="2" t="s">
        <v>3</v>
      </c>
      <c r="B76" s="3">
        <v>1</v>
      </c>
      <c r="C76" s="14">
        <v>27500</v>
      </c>
      <c r="D76" s="3"/>
      <c r="E76" s="6">
        <v>4.8129999999999997</v>
      </c>
      <c r="F76" s="6"/>
      <c r="G76" s="16">
        <v>16014</v>
      </c>
      <c r="H76" s="6"/>
      <c r="I76" s="6">
        <v>2.8029999999999999</v>
      </c>
      <c r="J76" s="6"/>
      <c r="K76" s="6">
        <f t="shared" si="5"/>
        <v>-2.0099999999999998</v>
      </c>
    </row>
    <row r="77" spans="1:11" x14ac:dyDescent="0.2">
      <c r="A77" s="2"/>
      <c r="B77" s="2" t="s">
        <v>4</v>
      </c>
      <c r="C77" s="19">
        <v>0</v>
      </c>
      <c r="D77" s="2"/>
      <c r="E77" s="6"/>
      <c r="F77" s="6"/>
      <c r="G77" s="16">
        <v>0</v>
      </c>
      <c r="H77" s="6"/>
      <c r="I77" s="6">
        <v>0</v>
      </c>
      <c r="J77" s="6"/>
      <c r="K77" s="6">
        <f t="shared" si="5"/>
        <v>0</v>
      </c>
    </row>
    <row r="78" spans="1:11" x14ac:dyDescent="0.2">
      <c r="A78" s="2"/>
      <c r="B78" s="2" t="s">
        <v>5</v>
      </c>
      <c r="C78" s="14">
        <v>8800</v>
      </c>
      <c r="D78" s="6" t="s">
        <v>35</v>
      </c>
      <c r="E78" s="6">
        <f>0.968+0.968</f>
        <v>1.9359999999999999</v>
      </c>
      <c r="F78" s="6"/>
      <c r="G78" s="16">
        <v>13200</v>
      </c>
      <c r="H78" s="6" t="s">
        <v>35</v>
      </c>
      <c r="I78" s="6">
        <f>0.968*3</f>
        <v>2.9039999999999999</v>
      </c>
      <c r="J78" s="6"/>
      <c r="K78" s="6">
        <f t="shared" si="5"/>
        <v>0.96799999999999997</v>
      </c>
    </row>
    <row r="79" spans="1:11" x14ac:dyDescent="0.2">
      <c r="A79" s="2"/>
      <c r="B79" s="2"/>
      <c r="C79" s="14">
        <v>7000</v>
      </c>
      <c r="D79" s="6" t="s">
        <v>34</v>
      </c>
      <c r="E79" s="6"/>
      <c r="F79" s="6"/>
      <c r="G79" s="16">
        <v>2500</v>
      </c>
      <c r="H79" s="6" t="s">
        <v>34</v>
      </c>
      <c r="I79" s="6"/>
      <c r="J79" s="6"/>
      <c r="K79" s="6">
        <f t="shared" si="5"/>
        <v>0</v>
      </c>
    </row>
    <row r="80" spans="1:11" x14ac:dyDescent="0.2">
      <c r="A80" s="2"/>
      <c r="B80" s="2" t="s">
        <v>6</v>
      </c>
      <c r="C80" s="14">
        <v>10000</v>
      </c>
      <c r="D80" s="6" t="s">
        <v>34</v>
      </c>
      <c r="E80" s="6"/>
      <c r="F80" s="6"/>
      <c r="G80" s="16">
        <v>0</v>
      </c>
      <c r="H80" s="6" t="s">
        <v>34</v>
      </c>
      <c r="I80" s="6"/>
      <c r="J80" s="6"/>
      <c r="K80" s="6">
        <f t="shared" si="5"/>
        <v>0</v>
      </c>
    </row>
    <row r="81" spans="1:11" x14ac:dyDescent="0.2">
      <c r="A81" s="2"/>
      <c r="B81" s="2" t="s">
        <v>7</v>
      </c>
      <c r="C81" s="14">
        <v>10000</v>
      </c>
      <c r="D81" s="6" t="s">
        <v>34</v>
      </c>
      <c r="E81" s="6"/>
      <c r="F81" s="6"/>
      <c r="G81" s="16">
        <v>9500</v>
      </c>
      <c r="H81" s="6" t="s">
        <v>34</v>
      </c>
      <c r="I81" s="6"/>
      <c r="J81" s="6"/>
      <c r="K81" s="6">
        <f t="shared" si="5"/>
        <v>0</v>
      </c>
    </row>
    <row r="82" spans="1:11" x14ac:dyDescent="0.2">
      <c r="A82" s="2"/>
      <c r="B82" s="2" t="s">
        <v>7</v>
      </c>
      <c r="C82" s="14">
        <v>0</v>
      </c>
      <c r="D82" s="6"/>
      <c r="E82" s="6"/>
      <c r="F82" s="6"/>
      <c r="G82" s="16">
        <v>6362</v>
      </c>
      <c r="H82" s="6" t="s">
        <v>35</v>
      </c>
      <c r="I82" s="6">
        <v>1.272</v>
      </c>
      <c r="J82" s="6"/>
      <c r="K82" s="6">
        <f t="shared" si="5"/>
        <v>1.272</v>
      </c>
    </row>
    <row r="83" spans="1:11" x14ac:dyDescent="0.2">
      <c r="A83" s="2"/>
      <c r="B83" s="2"/>
      <c r="C83" s="2"/>
      <c r="D83" s="2"/>
      <c r="E83" s="6"/>
      <c r="F83" s="6"/>
      <c r="H83" s="6"/>
      <c r="I83" s="6"/>
      <c r="J83" s="6"/>
      <c r="K83" s="6"/>
    </row>
    <row r="84" spans="1:11" x14ac:dyDescent="0.2">
      <c r="I84" s="7" t="s">
        <v>21</v>
      </c>
      <c r="K84" s="6">
        <f>SUM(K67:K82)</f>
        <v>-3.9139999999999997</v>
      </c>
    </row>
    <row r="86" spans="1:11" x14ac:dyDescent="0.2">
      <c r="D86" s="4" t="s">
        <v>13</v>
      </c>
      <c r="F86" s="4"/>
      <c r="J86" s="4"/>
    </row>
    <row r="87" spans="1:11" x14ac:dyDescent="0.2">
      <c r="I87" s="4"/>
      <c r="J87" s="3"/>
    </row>
    <row r="88" spans="1:11" x14ac:dyDescent="0.2">
      <c r="F88" s="4"/>
      <c r="G88" s="17"/>
      <c r="H88" s="4" t="s">
        <v>8</v>
      </c>
      <c r="I88" s="4"/>
    </row>
    <row r="89" spans="1:11" x14ac:dyDescent="0.2">
      <c r="D89" s="4" t="s">
        <v>2</v>
      </c>
      <c r="F89" s="4"/>
      <c r="G89" s="17"/>
      <c r="H89" s="4" t="s">
        <v>33</v>
      </c>
      <c r="I89" s="4"/>
      <c r="J89" s="4" t="s">
        <v>27</v>
      </c>
      <c r="K89" s="4" t="s">
        <v>11</v>
      </c>
    </row>
    <row r="90" spans="1:11" x14ac:dyDescent="0.2">
      <c r="D90" s="4" t="s">
        <v>9</v>
      </c>
      <c r="F90" s="4"/>
      <c r="G90" s="17"/>
      <c r="H90" s="4" t="s">
        <v>29</v>
      </c>
      <c r="I90" s="4"/>
      <c r="J90" s="13">
        <v>0.7</v>
      </c>
      <c r="K90" s="4" t="s">
        <v>12</v>
      </c>
    </row>
    <row r="91" spans="1:11" x14ac:dyDescent="0.2">
      <c r="E91" s="4"/>
      <c r="F91" s="4"/>
      <c r="G91" s="17"/>
      <c r="H91" s="4"/>
      <c r="I91" s="4"/>
    </row>
    <row r="92" spans="1:11" x14ac:dyDescent="0.2">
      <c r="C92" s="7" t="s">
        <v>31</v>
      </c>
      <c r="E92" s="4" t="s">
        <v>32</v>
      </c>
      <c r="F92" s="4"/>
      <c r="G92" s="18" t="s">
        <v>31</v>
      </c>
      <c r="I92" s="4" t="s">
        <v>32</v>
      </c>
    </row>
    <row r="93" spans="1:11" x14ac:dyDescent="0.2">
      <c r="A93" s="2" t="s">
        <v>3</v>
      </c>
      <c r="B93" s="3">
        <v>9</v>
      </c>
      <c r="C93" s="3"/>
      <c r="D93" s="3"/>
      <c r="E93" s="6">
        <v>0.76</v>
      </c>
      <c r="F93" s="6"/>
      <c r="G93" s="16">
        <f>2634*2</f>
        <v>5268</v>
      </c>
      <c r="H93" s="6"/>
      <c r="I93" s="6">
        <f>0.527</f>
        <v>0.52700000000000002</v>
      </c>
      <c r="J93" s="6" t="s">
        <v>37</v>
      </c>
      <c r="K93" s="6">
        <f t="shared" ref="K93:K100" si="6">I93-E93</f>
        <v>-0.23299999999999998</v>
      </c>
    </row>
    <row r="94" spans="1:11" x14ac:dyDescent="0.2">
      <c r="A94" s="2" t="s">
        <v>3</v>
      </c>
      <c r="B94" s="3">
        <v>8</v>
      </c>
      <c r="C94" s="3"/>
      <c r="D94" s="3"/>
      <c r="E94" s="6">
        <v>0</v>
      </c>
      <c r="F94" s="6"/>
      <c r="H94" s="6"/>
      <c r="I94" s="6">
        <v>0</v>
      </c>
      <c r="J94" s="6"/>
      <c r="K94" s="6">
        <f t="shared" si="6"/>
        <v>0</v>
      </c>
    </row>
    <row r="95" spans="1:11" x14ac:dyDescent="0.2">
      <c r="A95" s="2" t="s">
        <v>3</v>
      </c>
      <c r="B95" s="3">
        <v>7</v>
      </c>
      <c r="C95" s="3"/>
      <c r="D95" s="3"/>
      <c r="E95" s="6">
        <v>0</v>
      </c>
      <c r="F95" s="6"/>
      <c r="H95" s="6"/>
      <c r="I95" s="6">
        <v>0</v>
      </c>
      <c r="J95" s="6"/>
      <c r="K95" s="6">
        <f t="shared" si="6"/>
        <v>0</v>
      </c>
    </row>
    <row r="96" spans="1:11" x14ac:dyDescent="0.2">
      <c r="A96" s="2" t="s">
        <v>3</v>
      </c>
      <c r="B96" s="3">
        <v>6</v>
      </c>
      <c r="C96" s="3"/>
      <c r="D96" s="3"/>
      <c r="E96" s="6">
        <v>0</v>
      </c>
      <c r="F96" s="6"/>
      <c r="H96" s="6"/>
      <c r="I96" s="6">
        <v>0</v>
      </c>
      <c r="J96" s="6"/>
      <c r="K96" s="6">
        <f t="shared" si="6"/>
        <v>0</v>
      </c>
    </row>
    <row r="97" spans="1:11" x14ac:dyDescent="0.2">
      <c r="A97" s="2" t="s">
        <v>3</v>
      </c>
      <c r="B97" s="3">
        <v>5</v>
      </c>
      <c r="C97" s="3"/>
      <c r="D97" s="3"/>
      <c r="E97" s="6">
        <v>1.0489999999999999</v>
      </c>
      <c r="F97" s="6"/>
      <c r="G97" s="16">
        <f>1643*2</f>
        <v>3286</v>
      </c>
      <c r="H97" s="6"/>
      <c r="I97" s="6">
        <f>0.329*2</f>
        <v>0.65800000000000003</v>
      </c>
      <c r="J97" s="6" t="s">
        <v>36</v>
      </c>
      <c r="K97" s="6">
        <f t="shared" si="6"/>
        <v>-0.3909999999999999</v>
      </c>
    </row>
    <row r="98" spans="1:11" x14ac:dyDescent="0.2">
      <c r="A98" s="2" t="s">
        <v>3</v>
      </c>
      <c r="B98" s="3">
        <v>4</v>
      </c>
      <c r="C98" s="14">
        <v>11432</v>
      </c>
      <c r="D98" s="3"/>
      <c r="E98" s="6">
        <v>2.3439999999999999</v>
      </c>
      <c r="F98" s="6"/>
      <c r="G98" s="16">
        <v>11825</v>
      </c>
      <c r="H98" s="6"/>
      <c r="I98" s="6">
        <v>2.0680000000000001</v>
      </c>
      <c r="J98" s="6"/>
      <c r="K98" s="6">
        <f t="shared" si="6"/>
        <v>-0.2759999999999998</v>
      </c>
    </row>
    <row r="99" spans="1:11" x14ac:dyDescent="0.2">
      <c r="A99" s="2" t="s">
        <v>3</v>
      </c>
      <c r="B99" s="3">
        <v>3</v>
      </c>
      <c r="C99" s="14">
        <v>28000</v>
      </c>
      <c r="D99" s="3"/>
      <c r="E99" s="6">
        <v>4.9000000000000004</v>
      </c>
      <c r="F99" s="6"/>
      <c r="G99" s="16">
        <v>9705</v>
      </c>
      <c r="H99" s="6"/>
      <c r="I99" s="6">
        <v>1.698</v>
      </c>
      <c r="J99" s="6"/>
      <c r="K99" s="6">
        <f t="shared" si="6"/>
        <v>-3.2020000000000004</v>
      </c>
    </row>
    <row r="100" spans="1:11" x14ac:dyDescent="0.2">
      <c r="A100" s="2" t="s">
        <v>3</v>
      </c>
      <c r="B100" s="3">
        <v>2</v>
      </c>
      <c r="C100" s="14">
        <v>27500</v>
      </c>
      <c r="D100" s="3"/>
      <c r="E100" s="6">
        <v>4.375</v>
      </c>
      <c r="F100" s="6"/>
      <c r="G100" s="16">
        <v>0</v>
      </c>
      <c r="H100" s="6"/>
      <c r="I100" s="6">
        <v>0</v>
      </c>
      <c r="J100" s="6"/>
      <c r="K100" s="6">
        <f t="shared" si="6"/>
        <v>-4.375</v>
      </c>
    </row>
    <row r="101" spans="1:11" x14ac:dyDescent="0.2">
      <c r="A101" s="2" t="s">
        <v>3</v>
      </c>
      <c r="B101" s="3">
        <v>1.5</v>
      </c>
      <c r="C101" s="14">
        <v>0</v>
      </c>
      <c r="D101" s="3"/>
      <c r="E101" s="6"/>
      <c r="F101" s="6"/>
      <c r="G101" s="16">
        <v>0</v>
      </c>
      <c r="H101" s="6"/>
      <c r="I101" s="6">
        <v>0</v>
      </c>
      <c r="J101" s="6"/>
      <c r="K101" s="6">
        <f t="shared" ref="K101:K108" si="7">I101-E101</f>
        <v>0</v>
      </c>
    </row>
    <row r="102" spans="1:11" x14ac:dyDescent="0.2">
      <c r="A102" s="2" t="s">
        <v>3</v>
      </c>
      <c r="B102" s="3">
        <v>1</v>
      </c>
      <c r="C102" s="14">
        <v>27500</v>
      </c>
      <c r="D102" s="3"/>
      <c r="E102" s="6">
        <v>4.8129999999999997</v>
      </c>
      <c r="F102" s="6"/>
      <c r="G102" s="16">
        <v>0</v>
      </c>
      <c r="H102" s="6"/>
      <c r="I102" s="6">
        <v>0</v>
      </c>
      <c r="J102" s="6"/>
      <c r="K102" s="6">
        <f t="shared" si="7"/>
        <v>-4.8129999999999997</v>
      </c>
    </row>
    <row r="103" spans="1:11" x14ac:dyDescent="0.2">
      <c r="A103" s="2"/>
      <c r="B103" s="2" t="s">
        <v>4</v>
      </c>
      <c r="C103" s="19">
        <v>0</v>
      </c>
      <c r="D103" s="2"/>
      <c r="E103" s="6"/>
      <c r="F103" s="6"/>
      <c r="G103" s="16">
        <v>20853</v>
      </c>
      <c r="H103" s="6"/>
      <c r="I103" s="6">
        <v>3.6040000000000001</v>
      </c>
      <c r="J103" s="6"/>
      <c r="K103" s="6">
        <f t="shared" si="7"/>
        <v>3.6040000000000001</v>
      </c>
    </row>
    <row r="104" spans="1:11" x14ac:dyDescent="0.2">
      <c r="A104" s="2"/>
      <c r="B104" s="2" t="s">
        <v>5</v>
      </c>
      <c r="C104" s="14">
        <v>8800</v>
      </c>
      <c r="D104" s="6" t="s">
        <v>35</v>
      </c>
      <c r="E104" s="6">
        <f>0.968+0.968</f>
        <v>1.9359999999999999</v>
      </c>
      <c r="F104" s="6"/>
      <c r="G104" s="16">
        <v>13200</v>
      </c>
      <c r="H104" s="6" t="s">
        <v>35</v>
      </c>
      <c r="I104" s="6">
        <f>0.968*3</f>
        <v>2.9039999999999999</v>
      </c>
      <c r="J104" s="6"/>
      <c r="K104" s="6">
        <f t="shared" si="7"/>
        <v>0.96799999999999997</v>
      </c>
    </row>
    <row r="105" spans="1:11" x14ac:dyDescent="0.2">
      <c r="A105" s="2"/>
      <c r="B105" s="2"/>
      <c r="C105" s="14">
        <v>7000</v>
      </c>
      <c r="D105" s="6" t="s">
        <v>34</v>
      </c>
      <c r="E105" s="6"/>
      <c r="F105" s="6"/>
      <c r="G105" s="16">
        <v>0</v>
      </c>
      <c r="H105" s="6" t="s">
        <v>34</v>
      </c>
      <c r="I105" s="6"/>
      <c r="J105" s="6"/>
      <c r="K105" s="6">
        <f t="shared" si="7"/>
        <v>0</v>
      </c>
    </row>
    <row r="106" spans="1:11" x14ac:dyDescent="0.2">
      <c r="A106" s="2"/>
      <c r="B106" s="2" t="s">
        <v>6</v>
      </c>
      <c r="C106" s="14">
        <v>10000</v>
      </c>
      <c r="D106" s="6" t="s">
        <v>34</v>
      </c>
      <c r="E106" s="6"/>
      <c r="F106" s="6"/>
      <c r="G106" s="16">
        <v>0</v>
      </c>
      <c r="H106" s="6" t="s">
        <v>34</v>
      </c>
      <c r="I106" s="6"/>
      <c r="J106" s="6"/>
      <c r="K106" s="6">
        <f t="shared" si="7"/>
        <v>0</v>
      </c>
    </row>
    <row r="107" spans="1:11" x14ac:dyDescent="0.2">
      <c r="A107" s="2"/>
      <c r="B107" s="2" t="s">
        <v>7</v>
      </c>
      <c r="C107" s="14">
        <v>10000</v>
      </c>
      <c r="D107" s="6" t="s">
        <v>34</v>
      </c>
      <c r="E107" s="6"/>
      <c r="F107" s="6"/>
      <c r="G107" s="16">
        <v>5000</v>
      </c>
      <c r="H107" s="6" t="s">
        <v>34</v>
      </c>
      <c r="I107" s="6"/>
      <c r="J107" s="6"/>
      <c r="K107" s="6">
        <f t="shared" si="7"/>
        <v>0</v>
      </c>
    </row>
    <row r="108" spans="1:11" x14ac:dyDescent="0.2">
      <c r="A108" s="2"/>
      <c r="B108" s="2" t="s">
        <v>7</v>
      </c>
      <c r="C108" s="14">
        <v>0</v>
      </c>
      <c r="D108" s="6"/>
      <c r="E108" s="6"/>
      <c r="F108" s="6"/>
      <c r="G108" s="16">
        <v>5798</v>
      </c>
      <c r="H108" s="6" t="s">
        <v>35</v>
      </c>
      <c r="I108" s="6">
        <v>1.1599999999999999</v>
      </c>
      <c r="J108" s="6"/>
      <c r="K108" s="6">
        <f t="shared" si="7"/>
        <v>1.1599999999999999</v>
      </c>
    </row>
    <row r="109" spans="1:11" x14ac:dyDescent="0.2">
      <c r="A109" s="2"/>
      <c r="B109" s="2"/>
      <c r="C109" s="2"/>
      <c r="D109" s="2"/>
      <c r="E109" s="6"/>
      <c r="F109" s="6"/>
      <c r="H109" s="6"/>
      <c r="I109" s="6"/>
      <c r="J109" s="6"/>
      <c r="K109" s="6"/>
    </row>
    <row r="110" spans="1:11" x14ac:dyDescent="0.2">
      <c r="I110" s="7" t="s">
        <v>21</v>
      </c>
      <c r="K110" s="6">
        <f>SUM(K93:K108)</f>
        <v>-7.5579999999999998</v>
      </c>
    </row>
    <row r="111" spans="1:11" ht="20.25" x14ac:dyDescent="0.3">
      <c r="G111" s="15" t="s">
        <v>0</v>
      </c>
    </row>
    <row r="112" spans="1:11" ht="20.25" x14ac:dyDescent="0.3">
      <c r="G112" s="15" t="s">
        <v>1</v>
      </c>
    </row>
    <row r="115" spans="1:11" x14ac:dyDescent="0.2">
      <c r="D115" s="4"/>
      <c r="F115" s="4"/>
      <c r="J115" s="4"/>
    </row>
    <row r="116" spans="1:11" x14ac:dyDescent="0.2">
      <c r="I116" s="4"/>
      <c r="J116" s="3"/>
    </row>
    <row r="117" spans="1:11" x14ac:dyDescent="0.2">
      <c r="F117" s="4"/>
      <c r="G117" s="17"/>
      <c r="H117" s="4" t="s">
        <v>8</v>
      </c>
      <c r="I117" s="4"/>
    </row>
    <row r="118" spans="1:11" x14ac:dyDescent="0.2">
      <c r="D118" s="4" t="s">
        <v>2</v>
      </c>
      <c r="F118" s="4"/>
      <c r="G118" s="17"/>
      <c r="H118" s="4" t="s">
        <v>33</v>
      </c>
      <c r="I118" s="4"/>
      <c r="J118" s="4" t="s">
        <v>27</v>
      </c>
      <c r="K118" s="4" t="s">
        <v>11</v>
      </c>
    </row>
    <row r="119" spans="1:11" x14ac:dyDescent="0.2">
      <c r="D119" s="4" t="s">
        <v>9</v>
      </c>
      <c r="F119" s="4"/>
      <c r="G119" s="17"/>
      <c r="H119" s="4" t="s">
        <v>30</v>
      </c>
      <c r="I119" s="4"/>
      <c r="J119" s="13">
        <v>0.6</v>
      </c>
      <c r="K119" s="4" t="s">
        <v>12</v>
      </c>
    </row>
    <row r="120" spans="1:11" x14ac:dyDescent="0.2">
      <c r="D120" s="4"/>
      <c r="F120" s="4"/>
      <c r="G120" s="17"/>
      <c r="H120" s="4"/>
      <c r="I120" s="4"/>
      <c r="J120" s="13"/>
      <c r="K120" s="4"/>
    </row>
    <row r="121" spans="1:11" x14ac:dyDescent="0.2">
      <c r="C121" s="7" t="s">
        <v>31</v>
      </c>
      <c r="E121" s="4" t="s">
        <v>32</v>
      </c>
      <c r="F121" s="4"/>
      <c r="G121" s="18" t="s">
        <v>31</v>
      </c>
      <c r="I121" s="4" t="s">
        <v>32</v>
      </c>
    </row>
    <row r="122" spans="1:11" x14ac:dyDescent="0.2">
      <c r="A122" s="2" t="s">
        <v>3</v>
      </c>
      <c r="B122" s="3">
        <v>9</v>
      </c>
      <c r="C122" s="3"/>
      <c r="D122" s="3"/>
      <c r="E122" s="6">
        <v>0.76</v>
      </c>
      <c r="F122" s="6"/>
      <c r="G122" s="16">
        <f>2223*2</f>
        <v>4446</v>
      </c>
      <c r="H122" s="6"/>
      <c r="I122" s="6">
        <f>0.444*2</f>
        <v>0.88800000000000001</v>
      </c>
      <c r="J122" s="6" t="s">
        <v>37</v>
      </c>
      <c r="K122" s="6">
        <f t="shared" ref="K122:K129" si="8">I122-E122</f>
        <v>0.128</v>
      </c>
    </row>
    <row r="123" spans="1:11" x14ac:dyDescent="0.2">
      <c r="A123" s="2" t="s">
        <v>3</v>
      </c>
      <c r="B123" s="3">
        <v>8</v>
      </c>
      <c r="C123" s="3"/>
      <c r="D123" s="3"/>
      <c r="E123" s="6">
        <v>0</v>
      </c>
      <c r="F123" s="6"/>
      <c r="H123" s="6"/>
      <c r="I123" s="6">
        <v>0</v>
      </c>
      <c r="J123" s="6"/>
      <c r="K123" s="6">
        <f t="shared" si="8"/>
        <v>0</v>
      </c>
    </row>
    <row r="124" spans="1:11" x14ac:dyDescent="0.2">
      <c r="A124" s="2" t="s">
        <v>3</v>
      </c>
      <c r="B124" s="3">
        <v>7</v>
      </c>
      <c r="C124" s="3"/>
      <c r="D124" s="3"/>
      <c r="E124" s="6">
        <v>0</v>
      </c>
      <c r="F124" s="6"/>
      <c r="H124" s="6"/>
      <c r="I124" s="6">
        <v>0</v>
      </c>
      <c r="J124" s="6"/>
      <c r="K124" s="6">
        <f t="shared" si="8"/>
        <v>0</v>
      </c>
    </row>
    <row r="125" spans="1:11" x14ac:dyDescent="0.2">
      <c r="A125" s="2" t="s">
        <v>3</v>
      </c>
      <c r="B125" s="3">
        <v>6</v>
      </c>
      <c r="C125" s="3"/>
      <c r="D125" s="3"/>
      <c r="E125" s="6">
        <v>0</v>
      </c>
      <c r="F125" s="6"/>
      <c r="H125" s="6"/>
      <c r="I125" s="6">
        <v>0</v>
      </c>
      <c r="J125" s="6"/>
      <c r="K125" s="6">
        <f t="shared" si="8"/>
        <v>0</v>
      </c>
    </row>
    <row r="126" spans="1:11" x14ac:dyDescent="0.2">
      <c r="A126" s="2" t="s">
        <v>3</v>
      </c>
      <c r="B126" s="3">
        <v>5</v>
      </c>
      <c r="C126" s="3"/>
      <c r="D126" s="3"/>
      <c r="E126" s="6">
        <v>1.0489999999999999</v>
      </c>
      <c r="F126" s="6"/>
      <c r="G126" s="16">
        <f>1028*2</f>
        <v>2056</v>
      </c>
      <c r="H126" s="6"/>
      <c r="I126" s="6">
        <f>0.206*2</f>
        <v>0.41199999999999998</v>
      </c>
      <c r="J126" s="6" t="s">
        <v>36</v>
      </c>
      <c r="K126" s="6">
        <f t="shared" si="8"/>
        <v>-0.63700000000000001</v>
      </c>
    </row>
    <row r="127" spans="1:11" x14ac:dyDescent="0.2">
      <c r="A127" s="2" t="s">
        <v>3</v>
      </c>
      <c r="B127" s="3">
        <v>4</v>
      </c>
      <c r="C127" s="14">
        <v>11432</v>
      </c>
      <c r="D127" s="3"/>
      <c r="E127" s="6">
        <v>2.3439999999999999</v>
      </c>
      <c r="F127" s="6"/>
      <c r="G127" s="16">
        <v>10045</v>
      </c>
      <c r="H127" s="6"/>
      <c r="I127" s="6">
        <v>1.756</v>
      </c>
      <c r="J127" s="6"/>
      <c r="K127" s="6">
        <f t="shared" si="8"/>
        <v>-0.58799999999999986</v>
      </c>
    </row>
    <row r="128" spans="1:11" x14ac:dyDescent="0.2">
      <c r="A128" s="2" t="s">
        <v>3</v>
      </c>
      <c r="B128" s="3">
        <v>3</v>
      </c>
      <c r="C128" s="14">
        <v>28000</v>
      </c>
      <c r="D128" s="3"/>
      <c r="E128" s="6">
        <v>4.9000000000000004</v>
      </c>
      <c r="F128" s="6"/>
      <c r="G128" s="16">
        <v>0</v>
      </c>
      <c r="H128" s="6"/>
      <c r="I128" s="6">
        <v>0</v>
      </c>
      <c r="J128" s="6"/>
      <c r="K128" s="6">
        <f t="shared" si="8"/>
        <v>-4.9000000000000004</v>
      </c>
    </row>
    <row r="129" spans="1:11" x14ac:dyDescent="0.2">
      <c r="A129" s="2" t="s">
        <v>3</v>
      </c>
      <c r="B129" s="3">
        <v>2</v>
      </c>
      <c r="C129" s="14">
        <v>27500</v>
      </c>
      <c r="D129" s="3"/>
      <c r="E129" s="6">
        <v>4.375</v>
      </c>
      <c r="F129" s="6"/>
      <c r="G129" s="16">
        <v>0</v>
      </c>
      <c r="H129" s="6"/>
      <c r="I129" s="6">
        <v>0</v>
      </c>
      <c r="J129" s="6"/>
      <c r="K129" s="6">
        <f t="shared" si="8"/>
        <v>-4.375</v>
      </c>
    </row>
    <row r="130" spans="1:11" x14ac:dyDescent="0.2">
      <c r="A130" s="2" t="s">
        <v>3</v>
      </c>
      <c r="B130" s="3">
        <v>1.5</v>
      </c>
      <c r="C130" s="14">
        <v>0</v>
      </c>
      <c r="D130" s="3"/>
      <c r="E130" s="6"/>
      <c r="F130" s="6"/>
      <c r="G130" s="16">
        <v>0</v>
      </c>
      <c r="H130" s="6"/>
      <c r="I130" s="6">
        <v>0</v>
      </c>
      <c r="J130" s="6"/>
      <c r="K130" s="6">
        <f t="shared" ref="K130:K137" si="9">I130-E130</f>
        <v>0</v>
      </c>
    </row>
    <row r="131" spans="1:11" x14ac:dyDescent="0.2">
      <c r="A131" s="2" t="s">
        <v>3</v>
      </c>
      <c r="B131" s="3">
        <v>1</v>
      </c>
      <c r="C131" s="14">
        <v>27500</v>
      </c>
      <c r="D131" s="3"/>
      <c r="E131" s="6">
        <v>4.8129999999999997</v>
      </c>
      <c r="F131" s="6"/>
      <c r="G131" s="16">
        <v>0</v>
      </c>
      <c r="H131" s="6"/>
      <c r="I131" s="6">
        <v>0</v>
      </c>
      <c r="J131" s="6"/>
      <c r="K131" s="6">
        <f t="shared" si="9"/>
        <v>-4.8129999999999997</v>
      </c>
    </row>
    <row r="132" spans="1:11" x14ac:dyDescent="0.2">
      <c r="A132" s="2"/>
      <c r="B132" s="2" t="s">
        <v>4</v>
      </c>
      <c r="C132" s="19">
        <v>0</v>
      </c>
      <c r="D132" s="2"/>
      <c r="E132" s="6"/>
      <c r="F132" s="6"/>
      <c r="G132" s="16">
        <v>12569</v>
      </c>
      <c r="H132" s="6"/>
      <c r="I132" s="6">
        <v>2.2000000000000002</v>
      </c>
      <c r="J132" s="6"/>
      <c r="K132" s="6">
        <f t="shared" si="9"/>
        <v>2.2000000000000002</v>
      </c>
    </row>
    <row r="133" spans="1:11" x14ac:dyDescent="0.2">
      <c r="A133" s="2"/>
      <c r="B133" s="2" t="s">
        <v>5</v>
      </c>
      <c r="C133" s="14">
        <v>8800</v>
      </c>
      <c r="D133" s="6" t="s">
        <v>35</v>
      </c>
      <c r="E133" s="6">
        <f>0.968+0.968</f>
        <v>1.9359999999999999</v>
      </c>
      <c r="F133" s="6"/>
      <c r="G133" s="16">
        <v>13200</v>
      </c>
      <c r="H133" s="6" t="s">
        <v>35</v>
      </c>
      <c r="I133" s="6">
        <f>0.968*3</f>
        <v>2.9039999999999999</v>
      </c>
      <c r="J133" s="6"/>
      <c r="K133" s="6">
        <f t="shared" si="9"/>
        <v>0.96799999999999997</v>
      </c>
    </row>
    <row r="134" spans="1:11" x14ac:dyDescent="0.2">
      <c r="A134" s="2"/>
      <c r="B134" s="2"/>
      <c r="C134" s="14">
        <v>7000</v>
      </c>
      <c r="D134" s="6" t="s">
        <v>34</v>
      </c>
      <c r="E134" s="6"/>
      <c r="F134" s="6"/>
      <c r="G134" s="16">
        <v>0</v>
      </c>
      <c r="H134" s="6" t="s">
        <v>34</v>
      </c>
      <c r="I134" s="6"/>
      <c r="J134" s="6"/>
      <c r="K134" s="6">
        <f t="shared" si="9"/>
        <v>0</v>
      </c>
    </row>
    <row r="135" spans="1:11" x14ac:dyDescent="0.2">
      <c r="A135" s="2"/>
      <c r="B135" s="2" t="s">
        <v>6</v>
      </c>
      <c r="C135" s="14">
        <v>10000</v>
      </c>
      <c r="D135" s="6" t="s">
        <v>34</v>
      </c>
      <c r="E135" s="6"/>
      <c r="F135" s="6"/>
      <c r="G135" s="16">
        <v>0</v>
      </c>
      <c r="H135" s="6" t="s">
        <v>34</v>
      </c>
      <c r="I135" s="6"/>
      <c r="J135" s="6"/>
      <c r="K135" s="6">
        <f t="shared" si="9"/>
        <v>0</v>
      </c>
    </row>
    <row r="136" spans="1:11" x14ac:dyDescent="0.2">
      <c r="A136" s="2"/>
      <c r="B136" s="2" t="s">
        <v>7</v>
      </c>
      <c r="C136" s="14">
        <v>10000</v>
      </c>
      <c r="D136" s="6" t="s">
        <v>34</v>
      </c>
      <c r="E136" s="6"/>
      <c r="F136" s="6"/>
      <c r="G136" s="16">
        <v>0</v>
      </c>
      <c r="H136" s="6" t="s">
        <v>34</v>
      </c>
      <c r="I136" s="6"/>
      <c r="J136" s="6"/>
      <c r="K136" s="6">
        <f t="shared" si="9"/>
        <v>0</v>
      </c>
    </row>
    <row r="137" spans="1:11" x14ac:dyDescent="0.2">
      <c r="A137" s="2"/>
      <c r="B137" s="2" t="s">
        <v>7</v>
      </c>
      <c r="C137" s="14">
        <v>0</v>
      </c>
      <c r="D137" s="6"/>
      <c r="E137" s="6"/>
      <c r="F137" s="6"/>
      <c r="G137" s="16">
        <v>1445</v>
      </c>
      <c r="H137" s="6" t="s">
        <v>35</v>
      </c>
      <c r="I137" s="6">
        <v>0.28899999999999998</v>
      </c>
      <c r="J137" s="6"/>
      <c r="K137" s="6">
        <f t="shared" si="9"/>
        <v>0.28899999999999998</v>
      </c>
    </row>
    <row r="138" spans="1:11" x14ac:dyDescent="0.2">
      <c r="A138" s="2"/>
      <c r="B138" s="2"/>
      <c r="C138" s="2"/>
      <c r="D138" s="2"/>
      <c r="E138" s="6"/>
      <c r="F138" s="6"/>
      <c r="H138" s="6"/>
      <c r="I138" s="6"/>
      <c r="J138" s="6"/>
      <c r="K138" s="6"/>
    </row>
    <row r="139" spans="1:11" x14ac:dyDescent="0.2">
      <c r="I139" s="7" t="s">
        <v>21</v>
      </c>
      <c r="K139" s="6">
        <f>SUM(K122:K137)</f>
        <v>-11.728</v>
      </c>
    </row>
  </sheetData>
  <phoneticPr fontId="0" type="noConversion"/>
  <pageMargins left="0.75" right="0.5" top="0.75" bottom="0.5" header="0.5" footer="0.5"/>
  <pageSetup orientation="portrait" horizontalDpi="300" verticalDpi="300" r:id="rId1"/>
  <headerFooter alignWithMargins="0">
    <oddFooter>&amp;LAll swings occur on the mainline and San Juan Lateral.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/>
  </sheetViews>
  <sheetFormatPr defaultRowHeight="12.75" x14ac:dyDescent="0.2"/>
  <cols>
    <col min="1" max="1" width="10.7109375" customWidth="1"/>
    <col min="2" max="2" width="3.7109375" customWidth="1"/>
    <col min="3" max="3" width="13.7109375" customWidth="1"/>
    <col min="4" max="5" width="5.7109375" customWidth="1"/>
    <col min="6" max="7" width="15.7109375" customWidth="1"/>
    <col min="8" max="8" width="5.7109375" customWidth="1"/>
  </cols>
  <sheetData>
    <row r="1" spans="1:8" ht="20.25" x14ac:dyDescent="0.3">
      <c r="A1" s="1"/>
      <c r="F1" s="5" t="s">
        <v>0</v>
      </c>
      <c r="G1" s="5"/>
    </row>
    <row r="2" spans="1:8" ht="20.25" x14ac:dyDescent="0.3">
      <c r="A2" s="1"/>
      <c r="F2" s="5" t="s">
        <v>23</v>
      </c>
      <c r="G2" s="5"/>
    </row>
    <row r="3" spans="1:8" ht="12.75" customHeight="1" x14ac:dyDescent="0.3">
      <c r="A3" s="1"/>
    </row>
    <row r="4" spans="1:8" ht="12.75" customHeight="1" x14ac:dyDescent="0.3">
      <c r="A4" s="1"/>
    </row>
    <row r="5" spans="1:8" x14ac:dyDescent="0.2">
      <c r="C5" s="4" t="s">
        <v>13</v>
      </c>
      <c r="D5" s="4"/>
      <c r="F5" s="4" t="s">
        <v>13</v>
      </c>
      <c r="G5" s="4"/>
      <c r="H5" s="4"/>
    </row>
    <row r="6" spans="1:8" ht="12.75" customHeight="1" x14ac:dyDescent="0.2">
      <c r="F6" s="4"/>
      <c r="G6" s="4"/>
      <c r="H6" s="3"/>
    </row>
    <row r="7" spans="1:8" x14ac:dyDescent="0.2">
      <c r="C7" s="4" t="s">
        <v>2</v>
      </c>
      <c r="D7" s="4"/>
      <c r="E7" s="4"/>
      <c r="F7" s="4" t="s">
        <v>8</v>
      </c>
      <c r="G7" s="4"/>
    </row>
    <row r="8" spans="1:8" x14ac:dyDescent="0.2">
      <c r="C8" s="4" t="s">
        <v>9</v>
      </c>
      <c r="D8" s="4" t="s">
        <v>22</v>
      </c>
      <c r="E8" s="4"/>
      <c r="F8" s="4" t="s">
        <v>10</v>
      </c>
      <c r="G8" s="4"/>
      <c r="H8" s="4" t="s">
        <v>22</v>
      </c>
    </row>
    <row r="9" spans="1:8" x14ac:dyDescent="0.2">
      <c r="C9" s="4"/>
      <c r="D9" s="4"/>
      <c r="E9" s="4"/>
      <c r="F9" s="4"/>
      <c r="G9" s="4" t="s">
        <v>24</v>
      </c>
    </row>
    <row r="10" spans="1:8" x14ac:dyDescent="0.2">
      <c r="A10" s="2" t="s">
        <v>3</v>
      </c>
      <c r="B10" s="3">
        <v>9</v>
      </c>
      <c r="C10" s="9">
        <v>344</v>
      </c>
      <c r="D10" s="9">
        <v>775</v>
      </c>
      <c r="E10" s="9"/>
      <c r="F10" s="9">
        <v>353</v>
      </c>
      <c r="G10" s="9"/>
      <c r="H10" s="9">
        <v>775</v>
      </c>
    </row>
    <row r="11" spans="1:8" x14ac:dyDescent="0.2">
      <c r="A11" s="2" t="s">
        <v>3</v>
      </c>
      <c r="B11" s="3">
        <v>8</v>
      </c>
      <c r="C11" s="9"/>
      <c r="D11" s="9"/>
      <c r="E11" s="9"/>
      <c r="F11" s="9"/>
      <c r="G11" s="9"/>
      <c r="H11" s="9"/>
    </row>
    <row r="12" spans="1:8" x14ac:dyDescent="0.2">
      <c r="A12" s="2" t="s">
        <v>3</v>
      </c>
      <c r="B12" s="3">
        <v>7</v>
      </c>
      <c r="C12" s="9"/>
      <c r="D12" s="9"/>
      <c r="E12" s="9"/>
      <c r="F12" s="9"/>
      <c r="G12" s="9"/>
      <c r="H12" s="9"/>
    </row>
    <row r="13" spans="1:8" x14ac:dyDescent="0.2">
      <c r="A13" s="2" t="s">
        <v>3</v>
      </c>
      <c r="B13" s="3">
        <v>6</v>
      </c>
      <c r="C13" s="9"/>
      <c r="D13" s="9"/>
      <c r="E13" s="9"/>
      <c r="F13" s="9"/>
      <c r="G13" s="9"/>
      <c r="H13" s="9"/>
    </row>
    <row r="14" spans="1:8" x14ac:dyDescent="0.2">
      <c r="A14" s="2" t="s">
        <v>3</v>
      </c>
      <c r="B14" s="3">
        <v>5</v>
      </c>
      <c r="C14" s="9">
        <v>343</v>
      </c>
      <c r="D14" s="9">
        <v>719</v>
      </c>
      <c r="E14" s="9"/>
      <c r="F14" s="9">
        <v>352</v>
      </c>
      <c r="G14" s="9"/>
      <c r="H14" s="9">
        <v>719</v>
      </c>
    </row>
    <row r="15" spans="1:8" x14ac:dyDescent="0.2">
      <c r="A15" s="2" t="s">
        <v>3</v>
      </c>
      <c r="B15" s="3">
        <v>4</v>
      </c>
      <c r="C15" s="9"/>
      <c r="D15" s="9"/>
      <c r="E15" s="9"/>
      <c r="F15" s="9">
        <v>2044</v>
      </c>
      <c r="G15" s="9"/>
      <c r="H15" s="9"/>
    </row>
    <row r="16" spans="1:8" x14ac:dyDescent="0.2">
      <c r="A16" s="2" t="s">
        <v>3</v>
      </c>
      <c r="B16" s="3">
        <v>3</v>
      </c>
      <c r="C16" s="9"/>
      <c r="D16" s="9"/>
      <c r="E16" s="9"/>
      <c r="F16" s="9">
        <v>2040</v>
      </c>
      <c r="G16" s="9"/>
      <c r="H16" s="9"/>
    </row>
    <row r="17" spans="1:8" x14ac:dyDescent="0.2">
      <c r="A17" s="2" t="s">
        <v>3</v>
      </c>
      <c r="B17" s="3">
        <v>2</v>
      </c>
      <c r="C17" s="9"/>
      <c r="D17" s="9"/>
      <c r="E17" s="9"/>
      <c r="F17" s="9">
        <v>2029</v>
      </c>
      <c r="G17" s="9"/>
      <c r="H17" s="9"/>
    </row>
    <row r="18" spans="1:8" x14ac:dyDescent="0.2">
      <c r="A18" s="2" t="s">
        <v>3</v>
      </c>
      <c r="B18" s="3">
        <v>1.5</v>
      </c>
      <c r="C18" s="10"/>
      <c r="D18" s="10"/>
      <c r="E18" s="9"/>
      <c r="F18" s="9">
        <v>2027</v>
      </c>
      <c r="G18" s="9"/>
      <c r="H18" s="9"/>
    </row>
    <row r="19" spans="1:8" x14ac:dyDescent="0.2">
      <c r="A19" s="2" t="s">
        <v>3</v>
      </c>
      <c r="B19" s="3">
        <v>1</v>
      </c>
      <c r="C19" s="9"/>
      <c r="D19" s="9"/>
      <c r="E19" s="9"/>
      <c r="F19" s="9">
        <v>1522</v>
      </c>
      <c r="G19" s="9"/>
      <c r="H19" s="9"/>
    </row>
    <row r="20" spans="1:8" x14ac:dyDescent="0.2">
      <c r="A20" s="2"/>
      <c r="B20" s="2" t="s">
        <v>4</v>
      </c>
      <c r="C20" s="10">
        <v>1210</v>
      </c>
      <c r="D20" s="10"/>
      <c r="E20" s="9"/>
      <c r="F20" s="9">
        <v>1300</v>
      </c>
      <c r="G20" s="9"/>
      <c r="H20" s="9"/>
    </row>
    <row r="21" spans="1:8" x14ac:dyDescent="0.2">
      <c r="A21" s="2"/>
      <c r="B21" s="2" t="s">
        <v>5</v>
      </c>
      <c r="C21" s="9">
        <v>885</v>
      </c>
      <c r="D21" s="9"/>
      <c r="E21" s="9"/>
      <c r="F21" s="9">
        <v>1697</v>
      </c>
      <c r="G21" s="9">
        <v>1630</v>
      </c>
      <c r="H21" s="9"/>
    </row>
    <row r="22" spans="1:8" x14ac:dyDescent="0.2">
      <c r="A22" s="2"/>
      <c r="B22" s="2" t="s">
        <v>6</v>
      </c>
      <c r="C22" s="9">
        <v>885</v>
      </c>
      <c r="D22" s="9"/>
      <c r="E22" s="9"/>
      <c r="F22" s="9">
        <v>1697</v>
      </c>
      <c r="G22" s="9">
        <v>1630</v>
      </c>
      <c r="H22" s="9"/>
    </row>
    <row r="23" spans="1:8" x14ac:dyDescent="0.2">
      <c r="A23" s="2"/>
      <c r="B23" s="2" t="s">
        <v>7</v>
      </c>
      <c r="C23" s="9">
        <v>885</v>
      </c>
      <c r="D23" s="9"/>
      <c r="E23" s="9"/>
      <c r="F23" s="9">
        <v>1697</v>
      </c>
      <c r="G23" s="9">
        <v>1630</v>
      </c>
      <c r="H23" s="9"/>
    </row>
    <row r="24" spans="1:8" x14ac:dyDescent="0.2">
      <c r="A24" s="2"/>
      <c r="B24" s="2"/>
      <c r="C24" s="9"/>
      <c r="D24" s="9"/>
      <c r="E24" s="9"/>
      <c r="F24" s="9"/>
      <c r="G24" s="9"/>
      <c r="H24" s="9"/>
    </row>
    <row r="25" spans="1:8" x14ac:dyDescent="0.2">
      <c r="A25" s="2"/>
      <c r="C25" s="9"/>
      <c r="D25" s="9"/>
      <c r="E25" s="9"/>
      <c r="F25" s="11"/>
      <c r="G25" s="11"/>
      <c r="H25" s="9"/>
    </row>
    <row r="27" spans="1:8" x14ac:dyDescent="0.2">
      <c r="C27" s="4" t="s">
        <v>13</v>
      </c>
      <c r="D27" s="4"/>
      <c r="F27" s="4"/>
      <c r="G27" s="4"/>
      <c r="H27" s="4" t="s">
        <v>14</v>
      </c>
    </row>
    <row r="28" spans="1:8" x14ac:dyDescent="0.2">
      <c r="F28" s="4"/>
      <c r="G28" s="4"/>
      <c r="H28" s="3">
        <v>1368</v>
      </c>
    </row>
    <row r="29" spans="1:8" x14ac:dyDescent="0.2">
      <c r="C29" s="4" t="s">
        <v>2</v>
      </c>
      <c r="D29" s="4"/>
      <c r="E29" s="4"/>
      <c r="F29" s="4" t="s">
        <v>8</v>
      </c>
      <c r="G29" s="4"/>
    </row>
    <row r="30" spans="1:8" x14ac:dyDescent="0.2">
      <c r="C30" s="4" t="s">
        <v>9</v>
      </c>
      <c r="D30" s="4" t="s">
        <v>22</v>
      </c>
      <c r="E30" s="4"/>
      <c r="F30" s="4" t="s">
        <v>38</v>
      </c>
      <c r="G30" s="4"/>
      <c r="H30" s="4" t="s">
        <v>22</v>
      </c>
    </row>
    <row r="31" spans="1:8" x14ac:dyDescent="0.2">
      <c r="C31" s="4"/>
      <c r="D31" s="4"/>
      <c r="E31" s="4"/>
      <c r="F31" s="4"/>
      <c r="G31" s="4"/>
    </row>
    <row r="32" spans="1:8" x14ac:dyDescent="0.2">
      <c r="A32" s="2" t="s">
        <v>3</v>
      </c>
      <c r="B32" s="3">
        <v>9</v>
      </c>
      <c r="C32" s="9">
        <v>344</v>
      </c>
      <c r="D32" s="9">
        <v>775</v>
      </c>
      <c r="E32" s="9"/>
      <c r="F32" s="9">
        <v>330</v>
      </c>
      <c r="G32" s="9"/>
      <c r="H32" s="9">
        <v>775</v>
      </c>
    </row>
    <row r="33" spans="1:8" x14ac:dyDescent="0.2">
      <c r="A33" s="2" t="s">
        <v>3</v>
      </c>
      <c r="B33" s="3">
        <v>8</v>
      </c>
      <c r="C33" s="9"/>
      <c r="D33" s="9"/>
      <c r="E33" s="9"/>
      <c r="F33" s="9"/>
      <c r="G33" s="9"/>
      <c r="H33" s="9"/>
    </row>
    <row r="34" spans="1:8" x14ac:dyDescent="0.2">
      <c r="A34" s="2" t="s">
        <v>3</v>
      </c>
      <c r="B34" s="3">
        <v>7</v>
      </c>
      <c r="C34" s="9"/>
      <c r="D34" s="9"/>
      <c r="E34" s="9"/>
      <c r="F34" s="9"/>
      <c r="G34" s="9"/>
      <c r="H34" s="9"/>
    </row>
    <row r="35" spans="1:8" x14ac:dyDescent="0.2">
      <c r="A35" s="2" t="s">
        <v>3</v>
      </c>
      <c r="B35" s="3">
        <v>6</v>
      </c>
      <c r="C35" s="9"/>
      <c r="D35" s="9"/>
      <c r="E35" s="9"/>
      <c r="F35" s="9"/>
      <c r="G35" s="9"/>
      <c r="H35" s="9"/>
    </row>
    <row r="36" spans="1:8" x14ac:dyDescent="0.2">
      <c r="A36" s="2" t="s">
        <v>3</v>
      </c>
      <c r="B36" s="3">
        <v>5</v>
      </c>
      <c r="C36" s="9">
        <v>343</v>
      </c>
      <c r="D36" s="9">
        <v>719</v>
      </c>
      <c r="E36" s="9"/>
      <c r="F36" s="9">
        <v>329</v>
      </c>
      <c r="G36" s="9"/>
      <c r="H36" s="9">
        <v>729</v>
      </c>
    </row>
    <row r="37" spans="1:8" x14ac:dyDescent="0.2">
      <c r="A37" s="2" t="s">
        <v>3</v>
      </c>
      <c r="B37" s="3">
        <v>4</v>
      </c>
      <c r="C37" s="9"/>
      <c r="D37" s="9"/>
      <c r="E37" s="9"/>
      <c r="F37" s="9">
        <v>1905</v>
      </c>
      <c r="G37" s="9"/>
      <c r="H37" s="9"/>
    </row>
    <row r="38" spans="1:8" x14ac:dyDescent="0.2">
      <c r="A38" s="2" t="s">
        <v>3</v>
      </c>
      <c r="B38" s="3">
        <v>3</v>
      </c>
      <c r="C38" s="9"/>
      <c r="D38" s="9"/>
      <c r="E38" s="9"/>
      <c r="F38" s="9">
        <v>1901</v>
      </c>
      <c r="G38" s="9"/>
      <c r="H38" s="9"/>
    </row>
    <row r="39" spans="1:8" x14ac:dyDescent="0.2">
      <c r="A39" s="2" t="s">
        <v>3</v>
      </c>
      <c r="B39" s="3">
        <v>2</v>
      </c>
      <c r="C39" s="9"/>
      <c r="D39" s="9"/>
      <c r="E39" s="9"/>
      <c r="F39" s="9">
        <v>1890</v>
      </c>
      <c r="G39" s="9"/>
      <c r="H39" s="9"/>
    </row>
    <row r="40" spans="1:8" x14ac:dyDescent="0.2">
      <c r="A40" s="2" t="s">
        <v>3</v>
      </c>
      <c r="B40" s="3">
        <v>1.5</v>
      </c>
      <c r="C40" s="10"/>
      <c r="D40" s="10"/>
      <c r="E40" s="9"/>
      <c r="F40" s="9">
        <v>1890</v>
      </c>
      <c r="G40" s="9"/>
      <c r="H40" s="9"/>
    </row>
    <row r="41" spans="1:8" x14ac:dyDescent="0.2">
      <c r="A41" s="2" t="s">
        <v>3</v>
      </c>
      <c r="B41" s="3">
        <v>1</v>
      </c>
      <c r="C41" s="9"/>
      <c r="D41" s="9"/>
      <c r="E41" s="9"/>
      <c r="F41" s="9">
        <v>1386</v>
      </c>
      <c r="G41" s="9"/>
      <c r="H41" s="9"/>
    </row>
    <row r="42" spans="1:8" x14ac:dyDescent="0.2">
      <c r="A42" s="2"/>
      <c r="B42" s="2" t="s">
        <v>4</v>
      </c>
      <c r="C42" s="10">
        <v>1210</v>
      </c>
      <c r="D42" s="10"/>
      <c r="E42" s="9"/>
      <c r="F42" s="9">
        <v>1166</v>
      </c>
      <c r="G42" s="9"/>
      <c r="H42" s="9"/>
    </row>
    <row r="43" spans="1:8" x14ac:dyDescent="0.2">
      <c r="A43" s="2"/>
      <c r="B43" s="2" t="s">
        <v>5</v>
      </c>
      <c r="C43" s="9">
        <v>885</v>
      </c>
      <c r="D43" s="9"/>
      <c r="E43" s="9"/>
      <c r="F43" s="9">
        <v>1579</v>
      </c>
      <c r="G43" s="9">
        <v>1517</v>
      </c>
      <c r="H43" s="9"/>
    </row>
    <row r="44" spans="1:8" x14ac:dyDescent="0.2">
      <c r="A44" s="2"/>
      <c r="B44" s="2" t="s">
        <v>6</v>
      </c>
      <c r="C44" s="9">
        <v>885</v>
      </c>
      <c r="D44" s="9"/>
      <c r="E44" s="9"/>
      <c r="F44" s="9">
        <v>1579</v>
      </c>
      <c r="G44" s="9">
        <v>1517</v>
      </c>
      <c r="H44" s="9"/>
    </row>
    <row r="45" spans="1:8" x14ac:dyDescent="0.2">
      <c r="A45" s="2"/>
      <c r="B45" s="2" t="s">
        <v>7</v>
      </c>
      <c r="C45" s="9">
        <v>885</v>
      </c>
      <c r="D45" s="9"/>
      <c r="E45" s="9"/>
      <c r="F45" s="9">
        <v>1579</v>
      </c>
      <c r="G45" s="9">
        <v>1517</v>
      </c>
      <c r="H45" s="9"/>
    </row>
    <row r="46" spans="1:8" x14ac:dyDescent="0.2">
      <c r="A46" s="2"/>
      <c r="B46" s="2"/>
      <c r="C46" s="9"/>
      <c r="D46" s="9"/>
      <c r="E46" s="9"/>
      <c r="F46" s="9"/>
      <c r="G46" s="9"/>
      <c r="H46" s="9"/>
    </row>
    <row r="47" spans="1:8" x14ac:dyDescent="0.2">
      <c r="C47" s="9"/>
      <c r="D47" s="9"/>
      <c r="E47" s="9"/>
      <c r="F47" s="11"/>
      <c r="G47" s="11"/>
      <c r="H47" s="9"/>
    </row>
    <row r="51" spans="1:8" ht="20.25" x14ac:dyDescent="0.3">
      <c r="F51" s="5" t="s">
        <v>0</v>
      </c>
      <c r="G51" s="5"/>
    </row>
    <row r="52" spans="1:8" ht="20.25" x14ac:dyDescent="0.3">
      <c r="F52" s="5" t="s">
        <v>23</v>
      </c>
      <c r="G52" s="5"/>
    </row>
    <row r="55" spans="1:8" x14ac:dyDescent="0.2">
      <c r="C55" s="4" t="s">
        <v>13</v>
      </c>
      <c r="D55" s="4"/>
      <c r="F55" s="4"/>
      <c r="G55" s="4"/>
      <c r="H55" s="4" t="s">
        <v>15</v>
      </c>
    </row>
    <row r="56" spans="1:8" x14ac:dyDescent="0.2">
      <c r="F56" s="4"/>
      <c r="G56" s="4"/>
      <c r="H56" s="3">
        <v>1216</v>
      </c>
    </row>
    <row r="57" spans="1:8" x14ac:dyDescent="0.2">
      <c r="C57" s="4" t="s">
        <v>2</v>
      </c>
      <c r="D57" s="4"/>
      <c r="E57" s="4"/>
      <c r="F57" s="4" t="s">
        <v>8</v>
      </c>
      <c r="G57" s="4"/>
    </row>
    <row r="58" spans="1:8" x14ac:dyDescent="0.2">
      <c r="C58" s="4" t="s">
        <v>9</v>
      </c>
      <c r="D58" s="4" t="s">
        <v>22</v>
      </c>
      <c r="E58" s="4"/>
      <c r="F58" s="4" t="s">
        <v>18</v>
      </c>
      <c r="G58" s="4"/>
      <c r="H58" s="4" t="s">
        <v>22</v>
      </c>
    </row>
    <row r="59" spans="1:8" x14ac:dyDescent="0.2">
      <c r="C59" s="4"/>
      <c r="D59" s="4"/>
      <c r="E59" s="4"/>
      <c r="F59" s="4"/>
      <c r="G59" s="4"/>
    </row>
    <row r="60" spans="1:8" x14ac:dyDescent="0.2">
      <c r="A60" s="2" t="s">
        <v>3</v>
      </c>
      <c r="B60" s="3">
        <v>9</v>
      </c>
      <c r="C60" s="9">
        <v>344</v>
      </c>
      <c r="D60" s="9">
        <v>775</v>
      </c>
      <c r="E60" s="9"/>
      <c r="F60" s="9">
        <v>273</v>
      </c>
      <c r="G60" s="9"/>
      <c r="H60" s="9">
        <v>775</v>
      </c>
    </row>
    <row r="61" spans="1:8" x14ac:dyDescent="0.2">
      <c r="A61" s="2" t="s">
        <v>3</v>
      </c>
      <c r="B61" s="3">
        <v>8</v>
      </c>
      <c r="C61" s="9"/>
      <c r="D61" s="9"/>
      <c r="E61" s="9"/>
      <c r="F61" s="9"/>
      <c r="G61" s="9"/>
      <c r="H61" s="9"/>
    </row>
    <row r="62" spans="1:8" x14ac:dyDescent="0.2">
      <c r="A62" s="2" t="s">
        <v>3</v>
      </c>
      <c r="B62" s="3">
        <v>7</v>
      </c>
      <c r="C62" s="9"/>
      <c r="D62" s="9"/>
      <c r="E62" s="9"/>
      <c r="F62" s="9"/>
      <c r="G62" s="9"/>
      <c r="H62" s="9"/>
    </row>
    <row r="63" spans="1:8" x14ac:dyDescent="0.2">
      <c r="A63" s="2" t="s">
        <v>3</v>
      </c>
      <c r="B63" s="3">
        <v>6</v>
      </c>
      <c r="C63" s="9"/>
      <c r="D63" s="9"/>
      <c r="E63" s="9"/>
      <c r="F63" s="9"/>
      <c r="G63" s="9"/>
      <c r="H63" s="9"/>
    </row>
    <row r="64" spans="1:8" x14ac:dyDescent="0.2">
      <c r="A64" s="2" t="s">
        <v>3</v>
      </c>
      <c r="B64" s="3">
        <v>5</v>
      </c>
      <c r="C64" s="9">
        <v>343</v>
      </c>
      <c r="D64" s="9">
        <v>719</v>
      </c>
      <c r="E64" s="9"/>
      <c r="F64" s="9">
        <v>272</v>
      </c>
      <c r="G64" s="9"/>
      <c r="H64" s="9">
        <v>787</v>
      </c>
    </row>
    <row r="65" spans="1:8" x14ac:dyDescent="0.2">
      <c r="A65" s="2" t="s">
        <v>3</v>
      </c>
      <c r="B65" s="3">
        <v>4</v>
      </c>
      <c r="C65" s="9"/>
      <c r="D65" s="9"/>
      <c r="E65" s="9"/>
      <c r="F65" s="9">
        <v>1731</v>
      </c>
      <c r="G65" s="9"/>
      <c r="H65" s="9"/>
    </row>
    <row r="66" spans="1:8" x14ac:dyDescent="0.2">
      <c r="A66" s="2" t="s">
        <v>3</v>
      </c>
      <c r="B66" s="3">
        <v>3</v>
      </c>
      <c r="C66" s="9"/>
      <c r="D66" s="9"/>
      <c r="E66" s="9"/>
      <c r="F66" s="9">
        <v>1729</v>
      </c>
      <c r="G66" s="9"/>
      <c r="H66" s="9"/>
    </row>
    <row r="67" spans="1:8" x14ac:dyDescent="0.2">
      <c r="A67" s="2" t="s">
        <v>3</v>
      </c>
      <c r="B67" s="3">
        <v>2</v>
      </c>
      <c r="C67" s="9"/>
      <c r="D67" s="9"/>
      <c r="E67" s="9"/>
      <c r="F67" s="9">
        <v>1719</v>
      </c>
      <c r="G67" s="9"/>
      <c r="H67" s="9"/>
    </row>
    <row r="68" spans="1:8" x14ac:dyDescent="0.2">
      <c r="A68" s="2" t="s">
        <v>3</v>
      </c>
      <c r="B68" s="3">
        <v>1.5</v>
      </c>
      <c r="C68" s="10"/>
      <c r="D68" s="10"/>
      <c r="E68" s="9"/>
      <c r="F68" s="9">
        <v>1719</v>
      </c>
      <c r="G68" s="9"/>
      <c r="H68" s="9"/>
    </row>
    <row r="69" spans="1:8" x14ac:dyDescent="0.2">
      <c r="A69" s="2" t="s">
        <v>3</v>
      </c>
      <c r="B69" s="3">
        <v>1</v>
      </c>
      <c r="C69" s="9"/>
      <c r="D69" s="9"/>
      <c r="E69" s="9"/>
      <c r="F69" s="9">
        <v>1216</v>
      </c>
      <c r="G69" s="9"/>
      <c r="H69" s="9"/>
    </row>
    <row r="70" spans="1:8" x14ac:dyDescent="0.2">
      <c r="A70" s="2"/>
      <c r="B70" s="2" t="s">
        <v>4</v>
      </c>
      <c r="C70" s="10">
        <v>1210</v>
      </c>
      <c r="D70" s="10"/>
      <c r="E70" s="9"/>
      <c r="F70" s="9">
        <v>996</v>
      </c>
      <c r="G70" s="9"/>
      <c r="H70" s="9"/>
    </row>
    <row r="71" spans="1:8" x14ac:dyDescent="0.2">
      <c r="A71" s="2"/>
      <c r="B71" s="2" t="s">
        <v>5</v>
      </c>
      <c r="C71" s="9">
        <v>885</v>
      </c>
      <c r="D71" s="9"/>
      <c r="E71" s="9"/>
      <c r="F71" s="9">
        <v>1462</v>
      </c>
      <c r="G71" s="9">
        <v>1404</v>
      </c>
      <c r="H71" s="9"/>
    </row>
    <row r="72" spans="1:8" x14ac:dyDescent="0.2">
      <c r="A72" s="2"/>
      <c r="B72" s="2" t="s">
        <v>6</v>
      </c>
      <c r="C72" s="9">
        <v>885</v>
      </c>
      <c r="D72" s="9"/>
      <c r="E72" s="9"/>
      <c r="F72" s="9">
        <v>1462</v>
      </c>
      <c r="G72" s="9">
        <v>1404</v>
      </c>
      <c r="H72" s="9"/>
    </row>
    <row r="73" spans="1:8" x14ac:dyDescent="0.2">
      <c r="A73" s="2"/>
      <c r="B73" s="2" t="s">
        <v>7</v>
      </c>
      <c r="C73" s="9">
        <v>885</v>
      </c>
      <c r="D73" s="9"/>
      <c r="E73" s="9"/>
      <c r="F73" s="9">
        <v>1462</v>
      </c>
      <c r="G73" s="9">
        <v>1404</v>
      </c>
      <c r="H73" s="9"/>
    </row>
    <row r="74" spans="1:8" x14ac:dyDescent="0.2">
      <c r="A74" s="2"/>
      <c r="B74" s="2"/>
      <c r="C74" s="9"/>
      <c r="D74" s="9"/>
      <c r="E74" s="9"/>
      <c r="F74" s="9"/>
      <c r="G74" s="9"/>
      <c r="H74" s="9"/>
    </row>
    <row r="75" spans="1:8" x14ac:dyDescent="0.2">
      <c r="C75" s="9"/>
      <c r="D75" s="9"/>
      <c r="E75" s="9"/>
      <c r="F75" s="11"/>
      <c r="G75" s="11"/>
      <c r="H75" s="9"/>
    </row>
    <row r="77" spans="1:8" x14ac:dyDescent="0.2">
      <c r="C77" s="4" t="s">
        <v>13</v>
      </c>
      <c r="D77" s="4"/>
      <c r="H77" s="4" t="s">
        <v>16</v>
      </c>
    </row>
    <row r="78" spans="1:8" x14ac:dyDescent="0.2">
      <c r="F78" s="4"/>
      <c r="G78" s="4"/>
      <c r="H78" s="3">
        <v>1064</v>
      </c>
    </row>
    <row r="79" spans="1:8" x14ac:dyDescent="0.2">
      <c r="C79" s="4" t="s">
        <v>2</v>
      </c>
      <c r="D79" s="4"/>
      <c r="E79" s="4"/>
      <c r="F79" s="4" t="s">
        <v>8</v>
      </c>
      <c r="G79" s="4"/>
    </row>
    <row r="80" spans="1:8" x14ac:dyDescent="0.2">
      <c r="C80" s="4" t="s">
        <v>9</v>
      </c>
      <c r="D80" s="4" t="s">
        <v>22</v>
      </c>
      <c r="E80" s="4"/>
      <c r="F80" s="4" t="s">
        <v>19</v>
      </c>
      <c r="G80" s="4"/>
      <c r="H80" s="4" t="s">
        <v>22</v>
      </c>
    </row>
    <row r="81" spans="1:8" x14ac:dyDescent="0.2">
      <c r="C81" s="4"/>
      <c r="D81" s="4"/>
      <c r="E81" s="4"/>
      <c r="F81" s="4"/>
      <c r="G81" s="4"/>
    </row>
    <row r="82" spans="1:8" x14ac:dyDescent="0.2">
      <c r="A82" s="2" t="s">
        <v>3</v>
      </c>
      <c r="B82" s="3">
        <v>9</v>
      </c>
      <c r="C82" s="9">
        <v>344</v>
      </c>
      <c r="D82" s="9">
        <v>775</v>
      </c>
      <c r="E82" s="9"/>
      <c r="F82" s="9">
        <v>236</v>
      </c>
      <c r="G82" s="9"/>
      <c r="H82" s="9">
        <v>775</v>
      </c>
    </row>
    <row r="83" spans="1:8" x14ac:dyDescent="0.2">
      <c r="A83" s="2" t="s">
        <v>3</v>
      </c>
      <c r="B83" s="3">
        <v>8</v>
      </c>
      <c r="C83" s="9"/>
      <c r="D83" s="9"/>
      <c r="E83" s="9"/>
      <c r="F83" s="9"/>
      <c r="G83" s="9"/>
      <c r="H83" s="9"/>
    </row>
    <row r="84" spans="1:8" x14ac:dyDescent="0.2">
      <c r="A84" s="2" t="s">
        <v>3</v>
      </c>
      <c r="B84" s="3">
        <v>7</v>
      </c>
      <c r="C84" s="9"/>
      <c r="D84" s="9"/>
      <c r="E84" s="9"/>
      <c r="F84" s="9"/>
      <c r="G84" s="9"/>
      <c r="H84" s="9"/>
    </row>
    <row r="85" spans="1:8" x14ac:dyDescent="0.2">
      <c r="A85" s="2" t="s">
        <v>3</v>
      </c>
      <c r="B85" s="3">
        <v>6</v>
      </c>
      <c r="C85" s="9"/>
      <c r="D85" s="9"/>
      <c r="E85" s="9"/>
      <c r="F85" s="9"/>
      <c r="G85" s="9"/>
      <c r="H85" s="9"/>
    </row>
    <row r="86" spans="1:8" x14ac:dyDescent="0.2">
      <c r="A86" s="2" t="s">
        <v>3</v>
      </c>
      <c r="B86" s="3">
        <v>5</v>
      </c>
      <c r="C86" s="9">
        <v>343</v>
      </c>
      <c r="D86" s="9">
        <v>719</v>
      </c>
      <c r="E86" s="9"/>
      <c r="F86" s="9">
        <v>235</v>
      </c>
      <c r="G86" s="9"/>
      <c r="H86" s="9">
        <v>829</v>
      </c>
    </row>
    <row r="87" spans="1:8" x14ac:dyDescent="0.2">
      <c r="A87" s="2" t="s">
        <v>3</v>
      </c>
      <c r="B87" s="3">
        <v>4</v>
      </c>
      <c r="C87" s="9"/>
      <c r="D87" s="9"/>
      <c r="E87" s="9"/>
      <c r="F87" s="9">
        <v>1577</v>
      </c>
      <c r="G87" s="9"/>
      <c r="H87" s="9"/>
    </row>
    <row r="88" spans="1:8" x14ac:dyDescent="0.2">
      <c r="A88" s="2" t="s">
        <v>3</v>
      </c>
      <c r="B88" s="3">
        <v>3</v>
      </c>
      <c r="C88" s="9"/>
      <c r="D88" s="9"/>
      <c r="E88" s="9"/>
      <c r="F88" s="9">
        <v>1575</v>
      </c>
      <c r="G88" s="9"/>
      <c r="H88" s="9"/>
    </row>
    <row r="89" spans="1:8" x14ac:dyDescent="0.2">
      <c r="A89" s="2" t="s">
        <v>3</v>
      </c>
      <c r="B89" s="3">
        <v>2</v>
      </c>
      <c r="C89" s="9"/>
      <c r="D89" s="9"/>
      <c r="E89" s="9"/>
      <c r="F89" s="9">
        <v>1568</v>
      </c>
      <c r="G89" s="9"/>
      <c r="H89" s="9"/>
    </row>
    <row r="90" spans="1:8" x14ac:dyDescent="0.2">
      <c r="A90" s="2" t="s">
        <v>3</v>
      </c>
      <c r="B90" s="3">
        <v>1.5</v>
      </c>
      <c r="C90" s="10"/>
      <c r="D90" s="10"/>
      <c r="E90" s="9"/>
      <c r="F90" s="9">
        <v>1568</v>
      </c>
      <c r="G90" s="9"/>
      <c r="H90" s="9"/>
    </row>
    <row r="91" spans="1:8" x14ac:dyDescent="0.2">
      <c r="A91" s="2" t="s">
        <v>3</v>
      </c>
      <c r="B91" s="3">
        <v>1</v>
      </c>
      <c r="C91" s="9"/>
      <c r="D91" s="9"/>
      <c r="E91" s="9"/>
      <c r="F91" s="9">
        <v>1068</v>
      </c>
      <c r="G91" s="9"/>
      <c r="H91" s="9"/>
    </row>
    <row r="92" spans="1:8" x14ac:dyDescent="0.2">
      <c r="A92" s="2"/>
      <c r="B92" s="2" t="s">
        <v>4</v>
      </c>
      <c r="C92" s="10">
        <v>1210</v>
      </c>
      <c r="D92" s="10"/>
      <c r="E92" s="9"/>
      <c r="F92" s="9">
        <v>844</v>
      </c>
      <c r="G92" s="9"/>
      <c r="H92" s="9"/>
    </row>
    <row r="93" spans="1:8" x14ac:dyDescent="0.2">
      <c r="A93" s="2"/>
      <c r="B93" s="2" t="s">
        <v>5</v>
      </c>
      <c r="C93" s="9">
        <v>885</v>
      </c>
      <c r="D93" s="9"/>
      <c r="E93" s="9"/>
      <c r="F93" s="9">
        <v>1344</v>
      </c>
      <c r="G93" s="9">
        <v>1291</v>
      </c>
      <c r="H93" s="9"/>
    </row>
    <row r="94" spans="1:8" x14ac:dyDescent="0.2">
      <c r="A94" s="2"/>
      <c r="B94" s="2" t="s">
        <v>6</v>
      </c>
      <c r="C94" s="9">
        <v>885</v>
      </c>
      <c r="D94" s="9"/>
      <c r="E94" s="9"/>
      <c r="F94" s="9">
        <v>1344</v>
      </c>
      <c r="G94" s="9">
        <v>1291</v>
      </c>
      <c r="H94" s="9"/>
    </row>
    <row r="95" spans="1:8" x14ac:dyDescent="0.2">
      <c r="A95" s="2"/>
      <c r="B95" s="2" t="s">
        <v>7</v>
      </c>
      <c r="C95" s="9">
        <v>885</v>
      </c>
      <c r="D95" s="9"/>
      <c r="E95" s="9"/>
      <c r="F95" s="9">
        <v>1344</v>
      </c>
      <c r="G95" s="9">
        <v>1291</v>
      </c>
      <c r="H95" s="9"/>
    </row>
    <row r="96" spans="1:8" x14ac:dyDescent="0.2">
      <c r="A96" s="2"/>
      <c r="B96" s="2"/>
      <c r="C96" s="9"/>
      <c r="D96" s="9"/>
      <c r="E96" s="9"/>
      <c r="F96" s="9"/>
      <c r="G96" s="9"/>
      <c r="H96" s="9"/>
    </row>
    <row r="97" spans="1:8" x14ac:dyDescent="0.2">
      <c r="C97" s="9"/>
      <c r="D97" s="9"/>
      <c r="E97" s="9"/>
      <c r="F97" s="11"/>
      <c r="G97" s="11"/>
      <c r="H97" s="9"/>
    </row>
    <row r="101" spans="1:8" ht="20.25" x14ac:dyDescent="0.3">
      <c r="F101" s="5" t="s">
        <v>0</v>
      </c>
      <c r="G101" s="5"/>
    </row>
    <row r="102" spans="1:8" ht="20.25" x14ac:dyDescent="0.3">
      <c r="F102" s="5" t="s">
        <v>1</v>
      </c>
      <c r="G102" s="5"/>
    </row>
    <row r="105" spans="1:8" x14ac:dyDescent="0.2">
      <c r="C105" s="4" t="s">
        <v>13</v>
      </c>
      <c r="D105" s="4"/>
      <c r="H105" s="4" t="s">
        <v>17</v>
      </c>
    </row>
    <row r="106" spans="1:8" x14ac:dyDescent="0.2">
      <c r="F106" s="4"/>
      <c r="G106" s="4"/>
      <c r="H106" s="3">
        <v>912</v>
      </c>
    </row>
    <row r="107" spans="1:8" x14ac:dyDescent="0.2">
      <c r="C107" s="4" t="s">
        <v>2</v>
      </c>
      <c r="D107" s="4"/>
      <c r="E107" s="4"/>
      <c r="F107" s="4" t="s">
        <v>8</v>
      </c>
      <c r="G107" s="4"/>
    </row>
    <row r="108" spans="1:8" x14ac:dyDescent="0.2">
      <c r="C108" s="4" t="s">
        <v>9</v>
      </c>
      <c r="D108" s="4" t="s">
        <v>22</v>
      </c>
      <c r="E108" s="4"/>
      <c r="F108" s="4" t="s">
        <v>20</v>
      </c>
      <c r="G108" s="4"/>
      <c r="H108" s="4" t="s">
        <v>22</v>
      </c>
    </row>
    <row r="109" spans="1:8" x14ac:dyDescent="0.2">
      <c r="C109" s="4"/>
      <c r="D109" s="4"/>
      <c r="E109" s="4"/>
      <c r="F109" s="4"/>
      <c r="G109" s="4"/>
    </row>
    <row r="110" spans="1:8" x14ac:dyDescent="0.2">
      <c r="A110" s="2" t="s">
        <v>3</v>
      </c>
      <c r="B110" s="3">
        <v>9</v>
      </c>
      <c r="C110" s="9">
        <v>344</v>
      </c>
      <c r="D110" s="9">
        <v>775</v>
      </c>
      <c r="E110" s="9"/>
      <c r="F110" s="9">
        <v>198</v>
      </c>
      <c r="G110" s="9"/>
      <c r="H110" s="9">
        <v>775</v>
      </c>
    </row>
    <row r="111" spans="1:8" x14ac:dyDescent="0.2">
      <c r="A111" s="2" t="s">
        <v>3</v>
      </c>
      <c r="B111" s="3">
        <v>8</v>
      </c>
      <c r="C111" s="9"/>
      <c r="D111" s="9"/>
      <c r="E111" s="9"/>
      <c r="F111" s="9"/>
      <c r="G111" s="9"/>
      <c r="H111" s="9"/>
    </row>
    <row r="112" spans="1:8" x14ac:dyDescent="0.2">
      <c r="A112" s="2" t="s">
        <v>3</v>
      </c>
      <c r="B112" s="3">
        <v>7</v>
      </c>
      <c r="C112" s="9"/>
      <c r="D112" s="9"/>
      <c r="E112" s="9"/>
      <c r="F112" s="9"/>
      <c r="G112" s="9"/>
      <c r="H112" s="9"/>
    </row>
    <row r="113" spans="1:8" x14ac:dyDescent="0.2">
      <c r="A113" s="2" t="s">
        <v>3</v>
      </c>
      <c r="B113" s="3">
        <v>6</v>
      </c>
      <c r="C113" s="9"/>
      <c r="D113" s="9"/>
      <c r="E113" s="9"/>
      <c r="F113" s="9"/>
      <c r="G113" s="9"/>
      <c r="H113" s="9"/>
    </row>
    <row r="114" spans="1:8" x14ac:dyDescent="0.2">
      <c r="A114" s="2" t="s">
        <v>3</v>
      </c>
      <c r="B114" s="3">
        <v>5</v>
      </c>
      <c r="C114" s="9">
        <v>343</v>
      </c>
      <c r="D114" s="9">
        <v>719</v>
      </c>
      <c r="E114" s="9"/>
      <c r="F114" s="9">
        <v>197</v>
      </c>
      <c r="G114" s="9"/>
      <c r="H114" s="9">
        <v>856</v>
      </c>
    </row>
    <row r="115" spans="1:8" x14ac:dyDescent="0.2">
      <c r="A115" s="2" t="s">
        <v>3</v>
      </c>
      <c r="B115" s="3">
        <v>4</v>
      </c>
      <c r="C115" s="9"/>
      <c r="D115" s="9"/>
      <c r="E115" s="9"/>
      <c r="F115" s="9">
        <v>1421</v>
      </c>
      <c r="G115" s="9"/>
      <c r="H115" s="9"/>
    </row>
    <row r="116" spans="1:8" x14ac:dyDescent="0.2">
      <c r="A116" s="2" t="s">
        <v>3</v>
      </c>
      <c r="B116" s="3">
        <v>3</v>
      </c>
      <c r="C116" s="9"/>
      <c r="D116" s="9"/>
      <c r="E116" s="9"/>
      <c r="F116" s="9">
        <v>1421</v>
      </c>
      <c r="G116" s="9"/>
      <c r="H116" s="9"/>
    </row>
    <row r="117" spans="1:8" x14ac:dyDescent="0.2">
      <c r="A117" s="2" t="s">
        <v>3</v>
      </c>
      <c r="B117" s="3">
        <v>2</v>
      </c>
      <c r="C117" s="9"/>
      <c r="D117" s="9"/>
      <c r="E117" s="9"/>
      <c r="F117" s="9">
        <v>1414</v>
      </c>
      <c r="G117" s="9"/>
      <c r="H117" s="9"/>
    </row>
    <row r="118" spans="1:8" x14ac:dyDescent="0.2">
      <c r="A118" s="2" t="s">
        <v>3</v>
      </c>
      <c r="B118" s="3">
        <v>1.5</v>
      </c>
      <c r="C118" s="10"/>
      <c r="D118" s="10"/>
      <c r="E118" s="9"/>
      <c r="F118" s="9">
        <v>1414</v>
      </c>
      <c r="G118" s="9"/>
      <c r="H118" s="9"/>
    </row>
    <row r="119" spans="1:8" x14ac:dyDescent="0.2">
      <c r="A119" s="2" t="s">
        <v>3</v>
      </c>
      <c r="B119" s="3">
        <v>1</v>
      </c>
      <c r="C119" s="9"/>
      <c r="D119" s="9"/>
      <c r="E119" s="9"/>
      <c r="F119" s="9">
        <v>914</v>
      </c>
      <c r="G119" s="9"/>
      <c r="H119" s="9"/>
    </row>
    <row r="120" spans="1:8" x14ac:dyDescent="0.2">
      <c r="A120" s="2"/>
      <c r="B120" s="2" t="s">
        <v>4</v>
      </c>
      <c r="C120" s="10">
        <v>1210</v>
      </c>
      <c r="D120" s="10"/>
      <c r="E120" s="9"/>
      <c r="F120" s="9">
        <v>692</v>
      </c>
      <c r="G120" s="9"/>
      <c r="H120" s="9"/>
    </row>
    <row r="121" spans="1:8" x14ac:dyDescent="0.2">
      <c r="A121" s="2"/>
      <c r="B121" s="2" t="s">
        <v>5</v>
      </c>
      <c r="C121" s="9">
        <v>885</v>
      </c>
      <c r="D121" s="9"/>
      <c r="E121" s="9"/>
      <c r="F121" s="9">
        <v>1226</v>
      </c>
      <c r="G121" s="9">
        <v>1178</v>
      </c>
      <c r="H121" s="9"/>
    </row>
    <row r="122" spans="1:8" x14ac:dyDescent="0.2">
      <c r="A122" s="2"/>
      <c r="B122" s="2" t="s">
        <v>6</v>
      </c>
      <c r="C122" s="9">
        <v>885</v>
      </c>
      <c r="D122" s="9"/>
      <c r="E122" s="9"/>
      <c r="F122" s="9">
        <v>1226</v>
      </c>
      <c r="G122" s="9">
        <v>1178</v>
      </c>
      <c r="H122" s="9"/>
    </row>
    <row r="123" spans="1:8" x14ac:dyDescent="0.2">
      <c r="A123" s="2"/>
      <c r="B123" s="2" t="s">
        <v>7</v>
      </c>
      <c r="C123" s="9">
        <v>885</v>
      </c>
      <c r="D123" s="9"/>
      <c r="E123" s="9"/>
      <c r="F123" s="9">
        <v>1226</v>
      </c>
      <c r="G123" s="9">
        <v>1178</v>
      </c>
      <c r="H123" s="9"/>
    </row>
    <row r="124" spans="1:8" x14ac:dyDescent="0.2">
      <c r="A124" s="2"/>
      <c r="B124" s="2"/>
      <c r="C124" s="9"/>
      <c r="D124" s="9"/>
      <c r="E124" s="9"/>
      <c r="F124" s="9"/>
      <c r="G124" s="9"/>
      <c r="H124" s="9"/>
    </row>
    <row r="125" spans="1:8" x14ac:dyDescent="0.2">
      <c r="C125" s="9"/>
      <c r="D125" s="9"/>
      <c r="E125" s="9"/>
      <c r="F125" s="11"/>
      <c r="G125" s="11"/>
      <c r="H125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&amp;L&amp;"Arial,Bold"&amp;12All swings occur on the mainline and San Juan Lateral.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</vt:lpstr>
      <vt:lpstr>Station Flow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2001-11-13T21:57:44Z</cp:lastPrinted>
  <dcterms:created xsi:type="dcterms:W3CDTF">2001-11-08T18:20:34Z</dcterms:created>
  <dcterms:modified xsi:type="dcterms:W3CDTF">2014-09-04T09:39:39Z</dcterms:modified>
</cp:coreProperties>
</file>