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4895" windowHeight="83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3" i="1" l="1"/>
  <c r="E13" i="1" s="1"/>
  <c r="F13" i="1" s="1"/>
  <c r="J13" i="1"/>
  <c r="N13" i="1"/>
  <c r="P13" i="1"/>
  <c r="D14" i="1"/>
  <c r="E14" i="1"/>
  <c r="F14" i="1" s="1"/>
  <c r="J14" i="1"/>
  <c r="N14" i="1"/>
  <c r="P14" i="1"/>
  <c r="D15" i="1"/>
  <c r="E15" i="1" s="1"/>
  <c r="F15" i="1" s="1"/>
  <c r="J15" i="1"/>
  <c r="N15" i="1"/>
  <c r="P15" i="1"/>
  <c r="D16" i="1"/>
  <c r="E16" i="1"/>
  <c r="F16" i="1"/>
  <c r="J16" i="1"/>
  <c r="N16" i="1"/>
  <c r="P16" i="1"/>
  <c r="D17" i="1"/>
  <c r="E17" i="1"/>
  <c r="F17" i="1" s="1"/>
  <c r="J17" i="1"/>
  <c r="N17" i="1"/>
  <c r="P17" i="1"/>
  <c r="D18" i="1"/>
  <c r="E18" i="1"/>
  <c r="F18" i="1" s="1"/>
  <c r="J18" i="1"/>
  <c r="N18" i="1"/>
  <c r="P18" i="1"/>
  <c r="D19" i="1"/>
  <c r="E19" i="1" s="1"/>
  <c r="F19" i="1" s="1"/>
  <c r="J19" i="1"/>
  <c r="N19" i="1"/>
  <c r="P19" i="1"/>
  <c r="D20" i="1"/>
  <c r="E20" i="1"/>
  <c r="F20" i="1"/>
  <c r="J20" i="1"/>
  <c r="N20" i="1"/>
  <c r="P20" i="1"/>
  <c r="P26" i="1" s="1"/>
  <c r="D21" i="1"/>
  <c r="E21" i="1"/>
  <c r="F21" i="1" s="1"/>
  <c r="J21" i="1"/>
  <c r="N21" i="1"/>
  <c r="N26" i="1" s="1"/>
  <c r="P21" i="1"/>
  <c r="D22" i="1"/>
  <c r="E22" i="1"/>
  <c r="F22" i="1" s="1"/>
  <c r="J22" i="1"/>
  <c r="N22" i="1"/>
  <c r="P22" i="1"/>
  <c r="D23" i="1"/>
  <c r="E23" i="1" s="1"/>
  <c r="F23" i="1" s="1"/>
  <c r="J23" i="1"/>
  <c r="N23" i="1"/>
  <c r="P23" i="1"/>
  <c r="D24" i="1"/>
  <c r="E24" i="1"/>
  <c r="F24" i="1"/>
  <c r="J24" i="1"/>
  <c r="N24" i="1"/>
  <c r="P24" i="1"/>
</calcChain>
</file>

<file path=xl/sharedStrings.xml><?xml version="1.0" encoding="utf-8"?>
<sst xmlns="http://schemas.openxmlformats.org/spreadsheetml/2006/main" count="45" uniqueCount="33">
  <si>
    <t>TABLE 1</t>
  </si>
  <si>
    <t>Quote for ______ @ 12PM</t>
  </si>
  <si>
    <t>Del Pt.:</t>
  </si>
  <si>
    <t>Citizens City Gate</t>
  </si>
  <si>
    <t>Meter</t>
  </si>
  <si>
    <t>Citygate</t>
  </si>
  <si>
    <t>San Juan</t>
  </si>
  <si>
    <t>Rounded</t>
  </si>
  <si>
    <t>NYMEX</t>
  </si>
  <si>
    <t>EPSJ</t>
  </si>
  <si>
    <t>Fuel</t>
  </si>
  <si>
    <t>Final Price</t>
  </si>
  <si>
    <t>SJ monthly</t>
  </si>
  <si>
    <t>SJ Avg</t>
  </si>
  <si>
    <t>City Gate</t>
  </si>
  <si>
    <t xml:space="preserve">City Gate </t>
  </si>
  <si>
    <t>Days/</t>
  </si>
  <si>
    <t>Volumes</t>
  </si>
  <si>
    <t xml:space="preserve">Volumes </t>
  </si>
  <si>
    <t>Volume</t>
  </si>
  <si>
    <t>Basis</t>
  </si>
  <si>
    <t>Price</t>
  </si>
  <si>
    <t>Adj Price</t>
  </si>
  <si>
    <t>Transport</t>
  </si>
  <si>
    <t>Monthly</t>
  </si>
  <si>
    <t>Avg Price</t>
  </si>
  <si>
    <t>Month</t>
  </si>
  <si>
    <t>MMBtu/Mo</t>
  </si>
  <si>
    <t>MMBtu/d</t>
  </si>
  <si>
    <t>$/MMBtu</t>
  </si>
  <si>
    <t>Potters</t>
  </si>
  <si>
    <t>6am</t>
  </si>
  <si>
    <t>to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</si>
</sst>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&quot;$&quot;#,##0.00"/>
    <numFmt numFmtId="166" formatCode="&quot;$&quot;#,##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" fontId="2" fillId="0" borderId="0" xfId="1" applyNumberFormat="1" applyFont="1" applyBorder="1" applyAlignment="1"/>
    <xf numFmtId="1" fontId="3" fillId="0" borderId="0" xfId="0" applyNumberFormat="1" applyFont="1"/>
    <xf numFmtId="0" fontId="4" fillId="0" borderId="0" xfId="0" applyFont="1"/>
    <xf numFmtId="14" fontId="0" fillId="0" borderId="0" xfId="0" applyNumberFormat="1"/>
    <xf numFmtId="18" fontId="0" fillId="0" borderId="0" xfId="0" applyNumberFormat="1"/>
    <xf numFmtId="0" fontId="4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0" fillId="0" borderId="5" xfId="0" applyBorder="1"/>
    <xf numFmtId="17" fontId="2" fillId="0" borderId="0" xfId="0" applyNumberFormat="1" applyFont="1"/>
    <xf numFmtId="0" fontId="2" fillId="0" borderId="0" xfId="0" applyFont="1"/>
    <xf numFmtId="37" fontId="5" fillId="0" borderId="6" xfId="0" applyNumberFormat="1" applyFont="1" applyBorder="1" applyProtection="1"/>
    <xf numFmtId="1" fontId="2" fillId="0" borderId="0" xfId="0" applyNumberFormat="1" applyFont="1"/>
    <xf numFmtId="164" fontId="2" fillId="0" borderId="0" xfId="1" applyNumberFormat="1" applyFont="1" applyBorder="1" applyAlignment="1"/>
    <xf numFmtId="164" fontId="6" fillId="0" borderId="6" xfId="0" applyNumberFormat="1" applyFont="1" applyBorder="1" applyProtection="1"/>
    <xf numFmtId="2" fontId="6" fillId="0" borderId="6" xfId="0" applyNumberFormat="1" applyFont="1" applyBorder="1" applyProtection="1"/>
    <xf numFmtId="0" fontId="0" fillId="0" borderId="7" xfId="0" applyBorder="1"/>
    <xf numFmtId="0" fontId="0" fillId="0" borderId="8" xfId="0" applyBorder="1"/>
    <xf numFmtId="0" fontId="2" fillId="0" borderId="0" xfId="0" applyFont="1" applyFill="1"/>
    <xf numFmtId="164" fontId="0" fillId="0" borderId="0" xfId="0" applyNumberFormat="1" applyBorder="1"/>
    <xf numFmtId="164" fontId="0" fillId="0" borderId="0" xfId="0" applyNumberFormat="1"/>
    <xf numFmtId="0" fontId="0" fillId="0" borderId="6" xfId="0" applyBorder="1"/>
    <xf numFmtId="165" fontId="0" fillId="0" borderId="6" xfId="0" applyNumberFormat="1" applyBorder="1"/>
    <xf numFmtId="1" fontId="0" fillId="0" borderId="6" xfId="0" applyNumberFormat="1" applyBorder="1"/>
    <xf numFmtId="166" fontId="0" fillId="0" borderId="9" xfId="0" applyNumberFormat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Q13" sqref="Q13:Q25"/>
    </sheetView>
  </sheetViews>
  <sheetFormatPr defaultRowHeight="12.75" x14ac:dyDescent="0.2"/>
  <cols>
    <col min="13" max="13" width="10.5703125" customWidth="1"/>
    <col min="14" max="14" width="10.7109375" customWidth="1"/>
    <col min="15" max="15" width="11.5703125" customWidth="1"/>
  </cols>
  <sheetData>
    <row r="2" spans="1:17" ht="18" x14ac:dyDescent="0.25">
      <c r="G2" s="1"/>
      <c r="H2" s="2" t="s">
        <v>0</v>
      </c>
    </row>
    <row r="7" spans="1:17" x14ac:dyDescent="0.2">
      <c r="A7" s="3" t="s">
        <v>1</v>
      </c>
      <c r="B7" t="s">
        <v>30</v>
      </c>
      <c r="E7" s="4">
        <v>36963</v>
      </c>
      <c r="F7" s="5" t="s">
        <v>31</v>
      </c>
    </row>
    <row r="8" spans="1:17" ht="13.5" thickBot="1" x14ac:dyDescent="0.25">
      <c r="A8" s="3" t="s">
        <v>2</v>
      </c>
      <c r="B8" s="3" t="s">
        <v>3</v>
      </c>
      <c r="C8" s="6"/>
      <c r="D8" s="7"/>
      <c r="E8" s="7"/>
      <c r="F8" s="7"/>
      <c r="G8" s="7"/>
      <c r="H8" s="7"/>
      <c r="I8" s="7"/>
    </row>
    <row r="9" spans="1:17" x14ac:dyDescent="0.2">
      <c r="A9" s="8"/>
      <c r="B9" s="9"/>
      <c r="C9" s="10" t="s">
        <v>4</v>
      </c>
      <c r="D9" s="10" t="s">
        <v>5</v>
      </c>
      <c r="E9" s="10" t="s">
        <v>6</v>
      </c>
      <c r="F9" s="11"/>
      <c r="G9" s="10" t="s">
        <v>7</v>
      </c>
      <c r="H9" s="10" t="s">
        <v>8</v>
      </c>
      <c r="I9" s="11"/>
      <c r="J9" s="12" t="s">
        <v>9</v>
      </c>
      <c r="K9" s="12" t="s">
        <v>10</v>
      </c>
      <c r="L9" s="12" t="s">
        <v>23</v>
      </c>
      <c r="M9" s="12" t="s">
        <v>11</v>
      </c>
      <c r="N9" s="11" t="s">
        <v>12</v>
      </c>
      <c r="O9" s="11" t="s">
        <v>13</v>
      </c>
      <c r="P9" s="10" t="s">
        <v>14</v>
      </c>
      <c r="Q9" s="10" t="s">
        <v>15</v>
      </c>
    </row>
    <row r="10" spans="1:17" x14ac:dyDescent="0.2">
      <c r="A10" s="13"/>
      <c r="B10" s="14" t="s">
        <v>16</v>
      </c>
      <c r="C10" s="14" t="s">
        <v>17</v>
      </c>
      <c r="D10" s="14" t="s">
        <v>17</v>
      </c>
      <c r="E10" s="14" t="s">
        <v>18</v>
      </c>
      <c r="F10" s="14" t="s">
        <v>19</v>
      </c>
      <c r="G10" s="14" t="s">
        <v>19</v>
      </c>
      <c r="H10" s="14"/>
      <c r="I10" s="14" t="s">
        <v>20</v>
      </c>
      <c r="J10" s="14" t="s">
        <v>21</v>
      </c>
      <c r="K10" s="14" t="s">
        <v>22</v>
      </c>
      <c r="L10" s="14" t="s">
        <v>32</v>
      </c>
      <c r="M10" s="14" t="s">
        <v>14</v>
      </c>
      <c r="N10" t="s">
        <v>17</v>
      </c>
      <c r="O10" t="s">
        <v>21</v>
      </c>
      <c r="P10" s="3" t="s">
        <v>24</v>
      </c>
      <c r="Q10" s="3" t="s">
        <v>25</v>
      </c>
    </row>
    <row r="11" spans="1:17" ht="13.5" thickBot="1" x14ac:dyDescent="0.25">
      <c r="A11" s="15" t="s">
        <v>26</v>
      </c>
      <c r="B11" s="16" t="s">
        <v>26</v>
      </c>
      <c r="C11" s="17" t="s">
        <v>27</v>
      </c>
      <c r="D11" s="17" t="s">
        <v>27</v>
      </c>
      <c r="E11" s="17" t="s">
        <v>27</v>
      </c>
      <c r="F11" s="16" t="s">
        <v>28</v>
      </c>
      <c r="G11" s="16" t="s">
        <v>28</v>
      </c>
      <c r="H11" s="16" t="s">
        <v>29</v>
      </c>
      <c r="I11" s="16" t="s">
        <v>29</v>
      </c>
      <c r="J11" s="16" t="s">
        <v>29</v>
      </c>
      <c r="K11" s="16"/>
      <c r="L11" s="16"/>
      <c r="M11" s="16"/>
      <c r="N11" s="18"/>
      <c r="O11" s="18"/>
      <c r="P11" s="3" t="s">
        <v>17</v>
      </c>
      <c r="Q11" s="18"/>
    </row>
    <row r="12" spans="1:17" ht="15" x14ac:dyDescent="0.2">
      <c r="A12" s="19"/>
      <c r="B12" s="20"/>
      <c r="C12" s="21"/>
      <c r="D12" s="22"/>
      <c r="E12" s="22"/>
      <c r="F12" s="1"/>
      <c r="G12" s="1"/>
      <c r="H12" s="23"/>
      <c r="I12" s="24"/>
      <c r="J12" s="24"/>
      <c r="K12" s="24"/>
      <c r="L12" s="25"/>
      <c r="M12" s="24"/>
      <c r="N12" s="26"/>
      <c r="O12" s="26"/>
      <c r="P12" s="26"/>
      <c r="Q12" s="27"/>
    </row>
    <row r="13" spans="1:17" ht="15" x14ac:dyDescent="0.2">
      <c r="A13" s="19">
        <v>36982</v>
      </c>
      <c r="B13" s="28">
        <v>30</v>
      </c>
      <c r="C13" s="21">
        <v>19900</v>
      </c>
      <c r="D13" s="22">
        <f>C13/(1-0.0204)</f>
        <v>20314.414046549613</v>
      </c>
      <c r="E13" s="22">
        <f>D13/(1-0.0388)</f>
        <v>21134.429927746161</v>
      </c>
      <c r="F13" s="1">
        <f t="shared" ref="F13:F18" si="0">E13/B13</f>
        <v>704.48099759153877</v>
      </c>
      <c r="G13" s="1">
        <v>705</v>
      </c>
      <c r="H13" s="23"/>
      <c r="I13" s="29">
        <v>-0.39</v>
      </c>
      <c r="J13" s="30">
        <f t="shared" ref="J13:J18" si="1">H13+I13</f>
        <v>-0.39</v>
      </c>
      <c r="K13" s="24"/>
      <c r="L13" s="25">
        <v>0.35</v>
      </c>
      <c r="M13" s="24"/>
      <c r="N13" s="31">
        <f t="shared" ref="N13:N24" si="2">G13*B13</f>
        <v>21150</v>
      </c>
      <c r="O13" s="32"/>
      <c r="P13" s="33">
        <f t="shared" ref="P13:P24" si="3">G13*(1-0.0388)*B13</f>
        <v>20329.38</v>
      </c>
      <c r="Q13" s="34"/>
    </row>
    <row r="14" spans="1:17" ht="15" x14ac:dyDescent="0.2">
      <c r="A14" s="19">
        <v>37012</v>
      </c>
      <c r="B14" s="20">
        <v>31</v>
      </c>
      <c r="C14" s="21">
        <v>18900</v>
      </c>
      <c r="D14" s="22">
        <f t="shared" ref="D14:D24" si="4">C14/(1-0.0204)</f>
        <v>19293.589220089831</v>
      </c>
      <c r="E14" s="22">
        <f t="shared" ref="E14:E24" si="5">D14/(1-0.0388)</f>
        <v>20072.39827308555</v>
      </c>
      <c r="F14" s="1">
        <f t="shared" si="0"/>
        <v>647.49671848663058</v>
      </c>
      <c r="G14" s="1">
        <v>645</v>
      </c>
      <c r="H14" s="23"/>
      <c r="I14" s="29">
        <v>-0.45</v>
      </c>
      <c r="J14" s="30">
        <f t="shared" si="1"/>
        <v>-0.45</v>
      </c>
      <c r="K14" s="24"/>
      <c r="L14" s="25">
        <v>0.35</v>
      </c>
      <c r="M14" s="24"/>
      <c r="N14" s="31">
        <f t="shared" si="2"/>
        <v>19995</v>
      </c>
      <c r="O14" s="32"/>
      <c r="P14" s="33">
        <f t="shared" si="3"/>
        <v>19219.194000000003</v>
      </c>
      <c r="Q14" s="34"/>
    </row>
    <row r="15" spans="1:17" ht="15" x14ac:dyDescent="0.2">
      <c r="A15" s="19">
        <v>37043</v>
      </c>
      <c r="B15" s="20">
        <v>30</v>
      </c>
      <c r="C15" s="21">
        <v>19900</v>
      </c>
      <c r="D15" s="22">
        <f t="shared" si="4"/>
        <v>20314.414046549613</v>
      </c>
      <c r="E15" s="22">
        <f t="shared" si="5"/>
        <v>21134.429927746161</v>
      </c>
      <c r="F15" s="1">
        <f t="shared" si="0"/>
        <v>704.48099759153877</v>
      </c>
      <c r="G15" s="1">
        <v>705</v>
      </c>
      <c r="H15" s="23"/>
      <c r="I15" s="29">
        <v>-0.4</v>
      </c>
      <c r="J15" s="30">
        <f t="shared" si="1"/>
        <v>-0.4</v>
      </c>
      <c r="K15" s="24"/>
      <c r="L15" s="25">
        <v>0.35</v>
      </c>
      <c r="M15" s="24"/>
      <c r="N15" s="31">
        <f t="shared" si="2"/>
        <v>21150</v>
      </c>
      <c r="O15" s="32"/>
      <c r="P15" s="33">
        <f t="shared" si="3"/>
        <v>20329.38</v>
      </c>
      <c r="Q15" s="34"/>
    </row>
    <row r="16" spans="1:17" ht="15" x14ac:dyDescent="0.2">
      <c r="A16" s="19">
        <v>37073</v>
      </c>
      <c r="B16" s="20">
        <v>31</v>
      </c>
      <c r="C16" s="21">
        <v>20900</v>
      </c>
      <c r="D16" s="22">
        <f t="shared" si="4"/>
        <v>21335.238873009392</v>
      </c>
      <c r="E16" s="22">
        <f t="shared" si="5"/>
        <v>22196.461582406773</v>
      </c>
      <c r="F16" s="1">
        <f t="shared" si="0"/>
        <v>716.0148897550572</v>
      </c>
      <c r="G16" s="1">
        <v>715</v>
      </c>
      <c r="H16" s="23"/>
      <c r="I16" s="29">
        <v>-0.38</v>
      </c>
      <c r="J16" s="30">
        <f t="shared" si="1"/>
        <v>-0.38</v>
      </c>
      <c r="K16" s="24"/>
      <c r="L16" s="25">
        <v>0.35</v>
      </c>
      <c r="M16" s="24"/>
      <c r="N16" s="31">
        <f t="shared" si="2"/>
        <v>22165</v>
      </c>
      <c r="O16" s="32"/>
      <c r="P16" s="33">
        <f t="shared" si="3"/>
        <v>21304.998</v>
      </c>
      <c r="Q16" s="34"/>
    </row>
    <row r="17" spans="1:17" ht="15" x14ac:dyDescent="0.2">
      <c r="A17" s="19">
        <v>37104</v>
      </c>
      <c r="B17" s="20">
        <v>31</v>
      </c>
      <c r="C17" s="21">
        <v>22000</v>
      </c>
      <c r="D17" s="22">
        <f t="shared" si="4"/>
        <v>22458.14618211515</v>
      </c>
      <c r="E17" s="22">
        <f t="shared" si="5"/>
        <v>23364.696402533446</v>
      </c>
      <c r="F17" s="1">
        <f t="shared" si="0"/>
        <v>753.69988395269183</v>
      </c>
      <c r="G17" s="1">
        <v>755</v>
      </c>
      <c r="H17" s="23"/>
      <c r="I17" s="29">
        <v>-0.38</v>
      </c>
      <c r="J17" s="30">
        <f t="shared" si="1"/>
        <v>-0.38</v>
      </c>
      <c r="K17" s="24"/>
      <c r="L17" s="25">
        <v>0.35</v>
      </c>
      <c r="M17" s="24"/>
      <c r="N17" s="31">
        <f t="shared" si="2"/>
        <v>23405</v>
      </c>
      <c r="O17" s="32"/>
      <c r="P17" s="33">
        <f t="shared" si="3"/>
        <v>22496.886000000002</v>
      </c>
      <c r="Q17" s="34"/>
    </row>
    <row r="18" spans="1:17" ht="15" x14ac:dyDescent="0.2">
      <c r="A18" s="19">
        <v>37135</v>
      </c>
      <c r="B18" s="20">
        <v>30</v>
      </c>
      <c r="C18" s="21">
        <v>22000</v>
      </c>
      <c r="D18" s="22">
        <f t="shared" si="4"/>
        <v>22458.14618211515</v>
      </c>
      <c r="E18" s="22">
        <f t="shared" si="5"/>
        <v>23364.696402533446</v>
      </c>
      <c r="F18" s="1">
        <f t="shared" si="0"/>
        <v>778.82321341778152</v>
      </c>
      <c r="G18" s="1">
        <v>780</v>
      </c>
      <c r="H18" s="23"/>
      <c r="I18" s="29">
        <v>-0.38</v>
      </c>
      <c r="J18" s="30">
        <f t="shared" si="1"/>
        <v>-0.38</v>
      </c>
      <c r="K18" s="24"/>
      <c r="L18" s="25">
        <v>0.35</v>
      </c>
      <c r="M18" s="24"/>
      <c r="N18" s="31">
        <f t="shared" si="2"/>
        <v>23400</v>
      </c>
      <c r="O18" s="32"/>
      <c r="P18" s="33">
        <f t="shared" si="3"/>
        <v>22492.079999999998</v>
      </c>
      <c r="Q18" s="34"/>
    </row>
    <row r="19" spans="1:17" ht="15" x14ac:dyDescent="0.2">
      <c r="A19" s="19">
        <v>37165</v>
      </c>
      <c r="B19" s="20">
        <v>31</v>
      </c>
      <c r="C19" s="21">
        <v>22500</v>
      </c>
      <c r="D19" s="22">
        <f t="shared" si="4"/>
        <v>22968.558595345039</v>
      </c>
      <c r="E19" s="22">
        <f t="shared" si="5"/>
        <v>23895.712229863751</v>
      </c>
      <c r="F19" s="1">
        <f t="shared" ref="F19:F24" si="6">E19/B19</f>
        <v>770.82942676979849</v>
      </c>
      <c r="G19" s="1">
        <v>770</v>
      </c>
      <c r="H19" s="23"/>
      <c r="I19" s="29">
        <v>-41.5</v>
      </c>
      <c r="J19" s="30">
        <f t="shared" ref="J19:J24" si="7">H19+I19</f>
        <v>-41.5</v>
      </c>
      <c r="K19" s="24"/>
      <c r="L19" s="25">
        <v>0.35</v>
      </c>
      <c r="M19" s="24"/>
      <c r="N19" s="31">
        <f t="shared" si="2"/>
        <v>23870</v>
      </c>
      <c r="O19" s="32"/>
      <c r="P19" s="33">
        <f t="shared" si="3"/>
        <v>22943.844000000001</v>
      </c>
      <c r="Q19" s="34"/>
    </row>
    <row r="20" spans="1:17" ht="15" x14ac:dyDescent="0.2">
      <c r="A20" s="19">
        <v>37196</v>
      </c>
      <c r="B20" s="20">
        <v>30</v>
      </c>
      <c r="C20" s="21">
        <v>21400</v>
      </c>
      <c r="D20" s="22">
        <f t="shared" si="4"/>
        <v>21845.651286239281</v>
      </c>
      <c r="E20" s="22">
        <f t="shared" si="5"/>
        <v>22727.477409737079</v>
      </c>
      <c r="F20" s="1">
        <f t="shared" si="6"/>
        <v>757.58258032456934</v>
      </c>
      <c r="G20" s="1">
        <v>760</v>
      </c>
      <c r="H20" s="23"/>
      <c r="I20" s="29">
        <v>-21.5</v>
      </c>
      <c r="J20" s="30">
        <f t="shared" si="7"/>
        <v>-21.5</v>
      </c>
      <c r="K20" s="24"/>
      <c r="L20" s="25">
        <v>0.35</v>
      </c>
      <c r="M20" s="24"/>
      <c r="N20" s="31">
        <f t="shared" si="2"/>
        <v>22800</v>
      </c>
      <c r="O20" s="32"/>
      <c r="P20" s="33">
        <f t="shared" si="3"/>
        <v>21915.360000000001</v>
      </c>
      <c r="Q20" s="34"/>
    </row>
    <row r="21" spans="1:17" ht="15" x14ac:dyDescent="0.2">
      <c r="A21" s="19">
        <v>37226</v>
      </c>
      <c r="B21" s="20">
        <v>31</v>
      </c>
      <c r="C21" s="21">
        <v>23200</v>
      </c>
      <c r="D21" s="22">
        <f t="shared" si="4"/>
        <v>23683.135973866883</v>
      </c>
      <c r="E21" s="22">
        <f t="shared" si="5"/>
        <v>24639.134388126178</v>
      </c>
      <c r="F21" s="1">
        <f t="shared" si="6"/>
        <v>794.81078671374769</v>
      </c>
      <c r="G21" s="1">
        <v>795</v>
      </c>
      <c r="H21" s="23"/>
      <c r="I21" s="29">
        <v>-21.5</v>
      </c>
      <c r="J21" s="30">
        <f t="shared" si="7"/>
        <v>-21.5</v>
      </c>
      <c r="K21" s="24"/>
      <c r="L21" s="25">
        <v>0.35</v>
      </c>
      <c r="M21" s="24"/>
      <c r="N21" s="31">
        <f t="shared" si="2"/>
        <v>24645</v>
      </c>
      <c r="O21" s="32"/>
      <c r="P21" s="33">
        <f t="shared" si="3"/>
        <v>23688.774000000001</v>
      </c>
      <c r="Q21" s="34"/>
    </row>
    <row r="22" spans="1:17" ht="15" x14ac:dyDescent="0.2">
      <c r="A22" s="19">
        <v>37257</v>
      </c>
      <c r="B22">
        <v>31</v>
      </c>
      <c r="C22" s="21">
        <v>24100</v>
      </c>
      <c r="D22" s="22">
        <f t="shared" si="4"/>
        <v>24601.878317680686</v>
      </c>
      <c r="E22" s="22">
        <f t="shared" si="5"/>
        <v>25594.96287732073</v>
      </c>
      <c r="F22" s="1">
        <f t="shared" si="6"/>
        <v>825.64396378453966</v>
      </c>
      <c r="G22" s="1">
        <v>825</v>
      </c>
      <c r="H22" s="23"/>
      <c r="I22" s="29">
        <v>-26.5</v>
      </c>
      <c r="J22" s="30">
        <f t="shared" si="7"/>
        <v>-26.5</v>
      </c>
      <c r="K22" s="24"/>
      <c r="L22" s="25">
        <v>0.35</v>
      </c>
      <c r="M22" s="24"/>
      <c r="N22" s="31">
        <f t="shared" si="2"/>
        <v>25575</v>
      </c>
      <c r="O22" s="32"/>
      <c r="P22" s="33">
        <f t="shared" si="3"/>
        <v>24582.69</v>
      </c>
      <c r="Q22" s="34"/>
    </row>
    <row r="23" spans="1:17" ht="15" x14ac:dyDescent="0.2">
      <c r="A23" s="19">
        <v>37288</v>
      </c>
      <c r="B23">
        <v>28</v>
      </c>
      <c r="C23">
        <v>22400</v>
      </c>
      <c r="D23" s="22">
        <f t="shared" si="4"/>
        <v>22866.47611269906</v>
      </c>
      <c r="E23" s="22">
        <f t="shared" si="5"/>
        <v>23789.509064397687</v>
      </c>
      <c r="F23" s="1">
        <f t="shared" si="6"/>
        <v>849.62532372848887</v>
      </c>
      <c r="G23">
        <v>850</v>
      </c>
      <c r="I23" s="29">
        <v>-26.5</v>
      </c>
      <c r="J23" s="30">
        <f t="shared" si="7"/>
        <v>-26.5</v>
      </c>
      <c r="K23" s="24"/>
      <c r="L23" s="25">
        <v>0.35</v>
      </c>
      <c r="M23" s="24"/>
      <c r="N23" s="31">
        <f t="shared" si="2"/>
        <v>23800</v>
      </c>
      <c r="O23" s="32"/>
      <c r="P23" s="33">
        <f t="shared" si="3"/>
        <v>22876.560000000001</v>
      </c>
      <c r="Q23" s="34"/>
    </row>
    <row r="24" spans="1:17" ht="15" x14ac:dyDescent="0.2">
      <c r="A24" s="19">
        <v>37316</v>
      </c>
      <c r="B24">
        <v>31</v>
      </c>
      <c r="C24">
        <v>21200</v>
      </c>
      <c r="D24" s="22">
        <f t="shared" si="4"/>
        <v>21641.486320947326</v>
      </c>
      <c r="E24" s="22">
        <f t="shared" si="5"/>
        <v>22515.071078804958</v>
      </c>
      <c r="F24" s="1">
        <f t="shared" si="6"/>
        <v>726.29261544532119</v>
      </c>
      <c r="G24">
        <v>725</v>
      </c>
      <c r="I24" s="29">
        <v>-26.5</v>
      </c>
      <c r="J24" s="30">
        <f t="shared" si="7"/>
        <v>-26.5</v>
      </c>
      <c r="K24" s="24"/>
      <c r="L24" s="25">
        <v>0.35</v>
      </c>
      <c r="M24" s="24"/>
      <c r="N24" s="31">
        <f t="shared" si="2"/>
        <v>22475</v>
      </c>
      <c r="O24" s="32"/>
      <c r="P24" s="33">
        <f t="shared" si="3"/>
        <v>21602.97</v>
      </c>
      <c r="Q24" s="34"/>
    </row>
    <row r="26" spans="1:17" x14ac:dyDescent="0.2">
      <c r="N26">
        <f>SUM(N13:N25)</f>
        <v>274430</v>
      </c>
      <c r="P26" s="35">
        <f>SUM(P13:P25)</f>
        <v>263782.11600000004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Citizens Arizona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Citizens User</dc:creator>
  <cp:lastModifiedBy>Felienne</cp:lastModifiedBy>
  <cp:lastPrinted>2001-03-13T13:28:33Z</cp:lastPrinted>
  <dcterms:created xsi:type="dcterms:W3CDTF">2001-02-12T15:48:06Z</dcterms:created>
  <dcterms:modified xsi:type="dcterms:W3CDTF">2014-09-04T07:53:53Z</dcterms:modified>
</cp:coreProperties>
</file>