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D24" i="1" s="1"/>
  <c r="E9" i="1"/>
  <c r="C11" i="1"/>
  <c r="D11" i="1"/>
  <c r="E11" i="1" s="1"/>
  <c r="C13" i="1"/>
  <c r="D13" i="1"/>
  <c r="E13" i="1" s="1"/>
  <c r="C15" i="1"/>
  <c r="D15" i="1"/>
  <c r="E15" i="1"/>
  <c r="C17" i="1"/>
  <c r="E17" i="1" s="1"/>
  <c r="D17" i="1"/>
  <c r="C19" i="1"/>
  <c r="D19" i="1"/>
  <c r="E19" i="1"/>
  <c r="D21" i="1"/>
  <c r="E21" i="1"/>
  <c r="C27" i="1"/>
  <c r="D27" i="1"/>
  <c r="E27" i="1"/>
  <c r="E37" i="1" s="1"/>
  <c r="C29" i="1"/>
  <c r="D29" i="1"/>
  <c r="D37" i="1" s="1"/>
  <c r="E29" i="1"/>
  <c r="C31" i="1"/>
  <c r="D31" i="1"/>
  <c r="E31" i="1" s="1"/>
  <c r="C33" i="1"/>
  <c r="D33" i="1"/>
  <c r="E33" i="1"/>
  <c r="E35" i="1"/>
  <c r="C37" i="1"/>
  <c r="E42" i="1"/>
  <c r="E46" i="1"/>
  <c r="E47" i="1"/>
  <c r="E48" i="1"/>
  <c r="E49" i="1"/>
  <c r="E50" i="1"/>
  <c r="E51" i="1"/>
  <c r="D40" i="1" l="1"/>
  <c r="D44" i="1" s="1"/>
  <c r="D53" i="1" s="1"/>
  <c r="C24" i="1"/>
  <c r="C40" i="1" s="1"/>
  <c r="C44" i="1" s="1"/>
  <c r="C53" i="1" s="1"/>
  <c r="E24" i="1" l="1"/>
  <c r="E40" i="1" s="1"/>
  <c r="E44" i="1" s="1"/>
  <c r="E53" i="1" s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<sst xmlns="http://schemas.openxmlformats.org/spreadsheetml/2006/main" count="39" uniqueCount="39">
  <si>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</si>
  <si>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</si>
  <si>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</si>
  <si>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</si>
  <si>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</si>
  <si>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</si>
  <si>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</si>
  <si>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</si>
  <si>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</si>
  <si>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</si>
  <si>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</si>
  <si>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</si>
  <si>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</si>
  <si>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</si>
  <si>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</si>
  <si>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</si>
  <si>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</si>
  <si>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</si>
  <si>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</si>
  <si>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</si>
  <si>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</si>
  <si>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</si>
  <si>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</si>
  <si>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</si>
  <si>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</si>
  <si>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</si>
  <si>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</si>
  <si>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</si>
  <si>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</si>
  <si>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</si>
  <si>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</si>
  <si>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</si>
  <si>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Lower Volumes; IT backhaul deals $14K</t>
  </si>
  <si>
    <t>Reliant $2K</t>
  </si>
  <si>
    <t>PNR Revenues</t>
  </si>
  <si>
    <r>
      <t xml:space="preserve">MTD index price of </t>
    </r>
    <r>
      <rPr>
        <sz val="12"/>
        <color indexed="10"/>
        <rFont val="Arial"/>
        <family val="2"/>
      </rPr>
      <t xml:space="preserve">$1.95 </t>
    </r>
    <r>
      <rPr>
        <sz val="12"/>
        <color indexed="12"/>
        <rFont val="Arial"/>
        <family val="2"/>
      </rPr>
      <t>vs. 2nd CE index price of $3.34</t>
    </r>
  </si>
  <si>
    <t>Lower retained volumes</t>
  </si>
  <si>
    <t>No over-retained fuel sales for September</t>
  </si>
  <si>
    <t>August 31,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</si>
</sst>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167" fontId="7" fillId="0" borderId="0" xfId="2" applyNumberFormat="1" applyFont="1"/>
    <xf numFmtId="167" fontId="9" fillId="0" borderId="0" xfId="2" applyNumberFormat="1" applyFont="1"/>
    <xf numFmtId="169" fontId="7" fillId="0" borderId="0" xfId="2" applyNumberFormat="1" applyFont="1"/>
    <xf numFmtId="167" fontId="7" fillId="0" borderId="1" xfId="2" applyNumberFormat="1" applyFont="1" applyBorder="1"/>
    <xf numFmtId="164" fontId="7" fillId="0" borderId="0" xfId="2" applyNumberFormat="1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4" fontId="7" fillId="0" borderId="0" xfId="2" quotePrefix="1" applyNumberFormat="1" applyFont="1" applyAlignment="1">
      <alignment horizontal="center"/>
    </xf>
    <xf numFmtId="167" fontId="7" fillId="0" borderId="2" xfId="2" applyNumberFormat="1" applyFont="1" applyBorder="1"/>
    <xf numFmtId="167" fontId="7" fillId="0" borderId="0" xfId="0" applyNumberFormat="1" applyFont="1"/>
    <xf numFmtId="167" fontId="7" fillId="0" borderId="0" xfId="2" applyNumberFormat="1" applyFont="1" applyBorder="1"/>
    <xf numFmtId="164" fontId="7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C7" t="str">
            <v>September, 2001</v>
          </cell>
        </row>
        <row r="8">
          <cell r="C8" t="str">
            <v>September:  9/01/01 thru 9/04/01</v>
          </cell>
        </row>
        <row r="102">
          <cell r="C102">
            <v>0</v>
          </cell>
        </row>
      </sheetData>
      <sheetData sheetId="5">
        <row r="10">
          <cell r="N10">
            <v>1467.53505</v>
          </cell>
          <cell r="P10">
            <v>1467.54</v>
          </cell>
        </row>
        <row r="20">
          <cell r="N20">
            <v>2416.6221</v>
          </cell>
          <cell r="P20">
            <v>2417.1621</v>
          </cell>
        </row>
        <row r="27">
          <cell r="N27">
            <v>284.92659000000003</v>
          </cell>
          <cell r="P27">
            <v>286.54200000000003</v>
          </cell>
        </row>
        <row r="33">
          <cell r="N33">
            <v>940.00616400000001</v>
          </cell>
          <cell r="P33">
            <v>936.02204400000028</v>
          </cell>
        </row>
        <row r="40">
          <cell r="N40">
            <v>4989.3716900000009</v>
          </cell>
          <cell r="P40">
            <v>4990.7435519999981</v>
          </cell>
        </row>
        <row r="46">
          <cell r="N46">
            <v>10885.438821000002</v>
          </cell>
          <cell r="P46">
            <v>10904.878355999997</v>
          </cell>
        </row>
        <row r="50">
          <cell r="N50">
            <v>447.24031199999996</v>
          </cell>
          <cell r="P50">
            <v>447.73920000000004</v>
          </cell>
        </row>
        <row r="56">
          <cell r="N56">
            <v>238.67496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453.11474699999997</v>
          </cell>
          <cell r="P69">
            <v>340.80203369999998</v>
          </cell>
        </row>
        <row r="75">
          <cell r="N75">
            <v>1309.873122</v>
          </cell>
          <cell r="P75">
            <v>1177.0959600000001</v>
          </cell>
        </row>
        <row r="78">
          <cell r="N78">
            <v>421.39282199999997</v>
          </cell>
          <cell r="P78">
            <v>371.41276800000003</v>
          </cell>
        </row>
        <row r="84">
          <cell r="N84">
            <v>345.43458499999997</v>
          </cell>
          <cell r="P84">
            <v>279.52964849999995</v>
          </cell>
        </row>
        <row r="89">
          <cell r="N89">
            <v>812.07999999999993</v>
          </cell>
          <cell r="P89">
            <v>726.48299999999995</v>
          </cell>
        </row>
      </sheetData>
      <sheetData sheetId="6" refreshError="1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-108.02089793152045</v>
          </cell>
          <cell r="M74">
            <v>0</v>
          </cell>
        </row>
        <row r="75">
          <cell r="G75">
            <v>447.97470958485292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 refreshError="1"/>
      <sheetData sheetId="9">
        <row r="9">
          <cell r="C9">
            <v>10.098000000000001</v>
          </cell>
          <cell r="D9">
            <v>10.098000000000001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0.76700000000000002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9/04/01</v>
      </c>
      <c r="B3" s="7"/>
      <c r="C3" s="7"/>
      <c r="D3" s="7"/>
      <c r="E3" s="7"/>
      <c r="F3" s="7"/>
      <c r="G3" s="30">
        <f ca="1">NOW()</f>
        <v>41886.338793750001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38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10.098000000000001</v>
      </c>
      <c r="E9" s="12">
        <f>D9-C9</f>
        <v>0</v>
      </c>
      <c r="F9" s="7"/>
      <c r="G9" s="14" t="s">
        <v>31</v>
      </c>
    </row>
    <row r="10" spans="1:7" ht="12.75" customHeight="1" x14ac:dyDescent="0.2">
      <c r="A10" s="7"/>
      <c r="B10" s="7"/>
      <c r="C10" s="38"/>
      <c r="D10" s="12"/>
      <c r="E10" s="12"/>
      <c r="F10" s="7"/>
      <c r="G10" s="14"/>
    </row>
    <row r="11" spans="1:7" ht="12.75" customHeight="1" x14ac:dyDescent="0.2">
      <c r="A11" s="7" t="s">
        <v>3</v>
      </c>
      <c r="B11" s="7"/>
      <c r="C11" s="38">
        <f>((ROUND([1]Weekly_Transport_CE!P46,3))/1000)-[1]SHarris_Mthly_Rpt_CE!C9</f>
        <v>0.80687799999999932</v>
      </c>
      <c r="D11" s="39">
        <f>((ROUND([1]Weekly_Transport_CE!N46,3))/1000)-[1]SHarris_Mthly_Rpt_CE!D9</f>
        <v>0.78743899999999911</v>
      </c>
      <c r="E11" s="12">
        <f>D11-C11</f>
        <v>-1.9439000000000206E-2</v>
      </c>
      <c r="F11" s="7"/>
      <c r="G11" s="14" t="s">
        <v>32</v>
      </c>
    </row>
    <row r="12" spans="1:7" ht="12.75" customHeight="1" x14ac:dyDescent="0.2">
      <c r="A12" s="7"/>
      <c r="B12" s="7"/>
      <c r="C12" s="38"/>
      <c r="D12" s="12"/>
      <c r="E12" s="12"/>
      <c r="F12" s="7"/>
      <c r="G12" s="14"/>
    </row>
    <row r="13" spans="1:7" ht="12.75" customHeight="1" x14ac:dyDescent="0.2">
      <c r="A13" s="7" t="s">
        <v>4</v>
      </c>
      <c r="B13" s="7"/>
      <c r="C13" s="38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1.157</v>
      </c>
      <c r="E13" s="12">
        <f>D13-C13</f>
        <v>0.12400000000000011</v>
      </c>
      <c r="F13" s="7"/>
      <c r="G13" s="7"/>
    </row>
    <row r="14" spans="1:7" ht="12.75" customHeight="1" x14ac:dyDescent="0.2">
      <c r="A14" s="7"/>
      <c r="B14" s="7"/>
      <c r="C14" s="38"/>
      <c r="D14" s="12"/>
      <c r="E14" s="12"/>
      <c r="F14" s="7"/>
      <c r="G14" s="14"/>
    </row>
    <row r="15" spans="1:7" ht="12.75" customHeight="1" x14ac:dyDescent="0.2">
      <c r="A15" s="7" t="s">
        <v>5</v>
      </c>
      <c r="B15" s="7"/>
      <c r="C15" s="38">
        <f>ROUND([1]Weekly_Transport_CE!P75/1000,3)-[1]SHarris_Mthly_Rpt_CE!C13</f>
        <v>0.14400000000000013</v>
      </c>
      <c r="D15" s="39">
        <f>ROUND([1]Weekly_Transport_CE!N75/1000,3)-D13</f>
        <v>0.15300000000000002</v>
      </c>
      <c r="E15" s="12">
        <f>D15-C15</f>
        <v>8.999999999999897E-3</v>
      </c>
      <c r="F15" s="7"/>
      <c r="G15" s="14"/>
    </row>
    <row r="16" spans="1:7" ht="12.75" customHeight="1" x14ac:dyDescent="0.2">
      <c r="A16" s="7"/>
      <c r="B16" s="7"/>
      <c r="C16" s="38"/>
      <c r="D16" s="12"/>
      <c r="E16" s="12"/>
      <c r="F16" s="7"/>
      <c r="G16" s="14"/>
    </row>
    <row r="17" spans="1:7" ht="12.75" customHeight="1" x14ac:dyDescent="0.2">
      <c r="A17" s="7" t="s">
        <v>6</v>
      </c>
      <c r="B17" s="7"/>
      <c r="C17" s="38">
        <f>ROUND(([1]Weekly_Transport_CE!P78+[1]Weekly_Transport_CE!P84)/1000,3)</f>
        <v>0.65100000000000002</v>
      </c>
      <c r="D17" s="12">
        <f>ROUND(([1]Weekly_Transport_CE!N78+[1]Weekly_Transport_CE!N84)/1000,3)</f>
        <v>0.76700000000000002</v>
      </c>
      <c r="E17" s="12">
        <f>D17-C17</f>
        <v>0.11599999999999999</v>
      </c>
      <c r="F17" s="7"/>
      <c r="G17" s="14" t="s">
        <v>33</v>
      </c>
    </row>
    <row r="18" spans="1:7" ht="12.75" customHeight="1" x14ac:dyDescent="0.2">
      <c r="A18" s="7"/>
      <c r="B18" s="7"/>
      <c r="C18" s="38"/>
      <c r="D18" s="12"/>
      <c r="E18" s="12"/>
      <c r="F18" s="7"/>
      <c r="G18" s="14"/>
    </row>
    <row r="19" spans="1:7" ht="12.75" customHeight="1" x14ac:dyDescent="0.2">
      <c r="A19" s="7" t="s">
        <v>7</v>
      </c>
      <c r="B19" s="7"/>
      <c r="C19" s="38">
        <f>ROUND([1]Weekly_Transport_CE!P89/1000,3)-[1]SHarris_Mthly_Rpt_CE!C17</f>
        <v>7.4999999999999956E-2</v>
      </c>
      <c r="D19" s="39">
        <f>ROUND([1]Weekly_Transport_CE!N89/1000,3)-[1]SHarris_Mthly_Rpt_CE!D17</f>
        <v>4.500000000000004E-2</v>
      </c>
      <c r="E19" s="12">
        <f>D19-C19</f>
        <v>-2.9999999999999916E-2</v>
      </c>
      <c r="F19" s="7"/>
      <c r="G19" s="14"/>
    </row>
    <row r="20" spans="1:7" ht="12.75" customHeight="1" x14ac:dyDescent="0.2">
      <c r="A20" s="7"/>
      <c r="B20" s="7"/>
      <c r="C20" s="40"/>
      <c r="D20" s="17"/>
      <c r="E20" s="13"/>
      <c r="F20" s="7"/>
      <c r="G20" s="14"/>
    </row>
    <row r="21" spans="1:7" ht="12.75" customHeight="1" x14ac:dyDescent="0.2">
      <c r="A21" s="7" t="s">
        <v>34</v>
      </c>
      <c r="B21" s="7"/>
      <c r="C21" s="40">
        <v>0</v>
      </c>
      <c r="D21" s="12">
        <f>'[1]Main Data Input'!C102/1000</f>
        <v>0</v>
      </c>
      <c r="E21" s="12">
        <f>D21-C21</f>
        <v>0</v>
      </c>
      <c r="F21" s="7"/>
      <c r="G21" s="14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41">
        <f>SUM(C9:C22)</f>
        <v>12.807877999999999</v>
      </c>
      <c r="D24" s="33">
        <f>SUM(D9:D22)</f>
        <v>13.007439</v>
      </c>
      <c r="E24" s="34">
        <f>D24-C24</f>
        <v>0.19956100000000099</v>
      </c>
      <c r="F24" s="7"/>
      <c r="G24" s="7"/>
    </row>
    <row r="25" spans="1:7" ht="12.75" customHeight="1" x14ac:dyDescent="0.25">
      <c r="A25" s="7"/>
      <c r="B25" s="7"/>
      <c r="C25" s="42"/>
      <c r="D25" s="13"/>
      <c r="E25" s="18"/>
      <c r="F25" s="7"/>
      <c r="G25" s="7"/>
    </row>
    <row r="26" spans="1:7" ht="12.75" customHeight="1" x14ac:dyDescent="0.2">
      <c r="A26" s="7"/>
      <c r="B26" s="7"/>
      <c r="C26" s="42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38">
        <f>ROUND([1]Weekly_Fuel_CE!M75/1000,3)</f>
        <v>0.76700000000000002</v>
      </c>
      <c r="D27" s="12">
        <f>ROUND([1]Weekly_Fuel_CE!G75/1000,3)</f>
        <v>0.44800000000000001</v>
      </c>
      <c r="E27" s="12">
        <f>D27-C27</f>
        <v>-0.31900000000000001</v>
      </c>
      <c r="F27" s="43"/>
      <c r="G27" s="43" t="s">
        <v>35</v>
      </c>
    </row>
    <row r="28" spans="1:7" ht="12.75" customHeight="1" x14ac:dyDescent="0.2">
      <c r="A28" s="7"/>
      <c r="B28" s="7"/>
      <c r="C28" s="38"/>
      <c r="D28" s="12"/>
      <c r="E28" s="12"/>
      <c r="F28" s="43"/>
      <c r="G28" s="44"/>
    </row>
    <row r="29" spans="1:7" ht="12.75" customHeight="1" x14ac:dyDescent="0.2">
      <c r="A29" s="7" t="s">
        <v>10</v>
      </c>
      <c r="B29" s="7"/>
      <c r="C29" s="38">
        <f>ROUND([1]Weekly_Fuel_CE!M74/1000,3)</f>
        <v>0</v>
      </c>
      <c r="D29" s="12">
        <f>ROUND([1]Weekly_Fuel_CE!G74/1000,3)</f>
        <v>-0.108</v>
      </c>
      <c r="E29" s="12">
        <f>D29-C29</f>
        <v>-0.108</v>
      </c>
      <c r="F29" s="43"/>
      <c r="G29" s="45" t="s">
        <v>36</v>
      </c>
    </row>
    <row r="30" spans="1:7" ht="12.75" customHeight="1" x14ac:dyDescent="0.2">
      <c r="A30" s="7"/>
      <c r="B30" s="7"/>
      <c r="C30" s="38"/>
      <c r="D30" s="12"/>
      <c r="E30" s="13"/>
      <c r="F30" s="43"/>
      <c r="G30" s="45"/>
    </row>
    <row r="31" spans="1:7" ht="12.75" customHeight="1" x14ac:dyDescent="0.2">
      <c r="A31" s="7" t="s">
        <v>11</v>
      </c>
      <c r="B31" s="7"/>
      <c r="C31" s="38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14" t="s">
        <v>37</v>
      </c>
    </row>
    <row r="32" spans="1:7" ht="12.75" customHeight="1" x14ac:dyDescent="0.2">
      <c r="A32" s="7"/>
      <c r="B32" s="7"/>
      <c r="C32" s="42"/>
      <c r="D32" s="13"/>
      <c r="E32" s="12"/>
      <c r="F32" s="7"/>
      <c r="G32" s="7"/>
    </row>
    <row r="33" spans="1:7" ht="12.75" customHeight="1" x14ac:dyDescent="0.2">
      <c r="A33" s="7" t="s">
        <v>23</v>
      </c>
      <c r="B33" s="7"/>
      <c r="C33" s="38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44"/>
    </row>
    <row r="34" spans="1:7" ht="12.75" customHeight="1" x14ac:dyDescent="0.2">
      <c r="A34" s="7"/>
      <c r="B34" s="7"/>
      <c r="C34" s="42"/>
      <c r="D34" s="13"/>
      <c r="E34" s="17"/>
      <c r="F34" s="7"/>
      <c r="G34" s="44"/>
    </row>
    <row r="35" spans="1:7" ht="12.75" customHeight="1" x14ac:dyDescent="0.2">
      <c r="A35" s="7" t="s">
        <v>24</v>
      </c>
      <c r="B35" s="7"/>
      <c r="C35" s="38">
        <v>1E-3</v>
      </c>
      <c r="D35" s="13"/>
      <c r="E35" s="12">
        <f>D35-C35</f>
        <v>-1E-3</v>
      </c>
      <c r="F35" s="7"/>
      <c r="G35" s="14"/>
    </row>
    <row r="36" spans="1:7" ht="12.75" customHeight="1" x14ac:dyDescent="0.2">
      <c r="A36" s="7"/>
      <c r="B36" s="7"/>
      <c r="C36" s="46"/>
      <c r="D36" s="15"/>
      <c r="E36" s="20"/>
      <c r="F36" s="7"/>
      <c r="G36" s="14"/>
    </row>
    <row r="37" spans="1:7" ht="12.75" customHeight="1" x14ac:dyDescent="0.25">
      <c r="A37" s="16" t="s">
        <v>25</v>
      </c>
      <c r="B37" s="7"/>
      <c r="C37" s="47">
        <f>SUM(C27:C36)</f>
        <v>2.9029999999999996</v>
      </c>
      <c r="D37" s="22">
        <f>SUM(D27:D36)</f>
        <v>2.4749999999999996</v>
      </c>
      <c r="E37" s="21">
        <f>SUM(E27:E36)</f>
        <v>-0.42799999999999999</v>
      </c>
      <c r="F37" s="7"/>
      <c r="G37" s="48"/>
    </row>
    <row r="38" spans="1:7" ht="12.75" customHeight="1" x14ac:dyDescent="0.25">
      <c r="A38" s="7"/>
      <c r="B38" s="7"/>
      <c r="C38" s="46"/>
      <c r="D38" s="15"/>
      <c r="E38" s="18"/>
      <c r="F38" s="7"/>
      <c r="G38" s="7"/>
    </row>
    <row r="39" spans="1:7" ht="12.75" customHeight="1" x14ac:dyDescent="0.2">
      <c r="A39" s="7"/>
      <c r="B39" s="7"/>
      <c r="C39" s="14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47">
        <f>C24+C37</f>
        <v>15.710877999999997</v>
      </c>
      <c r="D40" s="22">
        <f>D24+D37</f>
        <v>15.482438999999999</v>
      </c>
      <c r="E40" s="21">
        <f>E24+E37</f>
        <v>-0.228438999999999</v>
      </c>
      <c r="F40" s="7"/>
      <c r="G40" s="7"/>
    </row>
    <row r="41" spans="1:7" ht="12.75" customHeight="1" x14ac:dyDescent="0.2">
      <c r="A41" s="7"/>
      <c r="B41" s="7"/>
      <c r="C41" s="42"/>
      <c r="D41" s="13"/>
      <c r="E41" s="15"/>
      <c r="F41" s="7"/>
      <c r="G41" s="7"/>
    </row>
    <row r="42" spans="1:7" ht="12.75" hidden="1" customHeight="1" x14ac:dyDescent="0.25">
      <c r="A42" s="16" t="s">
        <v>17</v>
      </c>
      <c r="B42" s="7"/>
      <c r="C42" s="38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">
      <c r="A43" s="7"/>
      <c r="B43" s="7"/>
      <c r="C43" s="42"/>
      <c r="D43" s="13"/>
      <c r="E43" s="20"/>
      <c r="F43" s="7"/>
      <c r="G43" s="7"/>
    </row>
    <row r="44" spans="1:7" ht="12.75" hidden="1" customHeight="1" x14ac:dyDescent="0.25">
      <c r="A44" s="16" t="s">
        <v>28</v>
      </c>
      <c r="B44" s="7"/>
      <c r="C44" s="47">
        <f>SUM(C40:C43)</f>
        <v>15.710877999999997</v>
      </c>
      <c r="D44" s="22">
        <f>SUM(D40:D43)</f>
        <v>15.482438999999999</v>
      </c>
      <c r="E44" s="21">
        <f>SUM(E40:E43)</f>
        <v>-0.228438999999999</v>
      </c>
      <c r="F44" s="7"/>
      <c r="G44" s="7"/>
    </row>
    <row r="45" spans="1:7" ht="14.25" hidden="1" customHeight="1" x14ac:dyDescent="0.2">
      <c r="A45" s="7"/>
      <c r="B45" s="7"/>
      <c r="C45" s="42"/>
      <c r="D45" s="13"/>
      <c r="E45" s="15"/>
      <c r="F45" s="7"/>
      <c r="G45" s="7"/>
    </row>
    <row r="46" spans="1:7" ht="12.75" hidden="1" customHeight="1" x14ac:dyDescent="0.2">
      <c r="A46" s="7" t="s">
        <v>38</v>
      </c>
      <c r="B46" s="7"/>
      <c r="C46" s="38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">
      <c r="A47" s="7" t="s">
        <v>30</v>
      </c>
      <c r="B47" s="7"/>
      <c r="C47" s="38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">
      <c r="A48" s="7" t="s">
        <v>27</v>
      </c>
      <c r="B48" s="7"/>
      <c r="C48" s="49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49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">
      <c r="A50" s="7" t="s">
        <v>16</v>
      </c>
      <c r="C50" s="49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">
      <c r="A51" s="7" t="s">
        <v>12</v>
      </c>
      <c r="C51" s="41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">
      <c r="C52" s="50"/>
      <c r="D52" s="35"/>
      <c r="E52" s="20"/>
    </row>
    <row r="53" spans="1:7" ht="12.75" customHeight="1" x14ac:dyDescent="0.25">
      <c r="A53" s="16" t="s">
        <v>29</v>
      </c>
      <c r="B53" s="7"/>
      <c r="C53" s="41">
        <f>SUM(C44:C52)</f>
        <v>156.48787799999999</v>
      </c>
      <c r="D53" s="33">
        <f>SUM(D44:D52)</f>
        <v>156.94543899999999</v>
      </c>
      <c r="E53" s="34">
        <f>SUM(E44:E52)</f>
        <v>0.45756100000000099</v>
      </c>
      <c r="F53" s="7"/>
      <c r="G53" s="7"/>
    </row>
    <row r="54" spans="1:7" ht="12.75" customHeight="1" x14ac:dyDescent="0.2">
      <c r="A54" s="7"/>
      <c r="B54" s="7"/>
      <c r="C54" s="36"/>
      <c r="D54" s="36"/>
      <c r="E54" s="20"/>
      <c r="F54" s="7"/>
      <c r="G54" s="7"/>
    </row>
    <row r="55" spans="1:7" ht="15" customHeight="1" x14ac:dyDescent="0.2">
      <c r="A55" s="7"/>
      <c r="B55" s="7"/>
      <c r="C55" s="37"/>
      <c r="D55" s="37"/>
      <c r="E55" s="15"/>
      <c r="F55" s="7"/>
      <c r="G55" s="7"/>
    </row>
    <row r="56" spans="1:7" ht="15" customHeight="1" x14ac:dyDescent="0.2">
      <c r="A56" s="7"/>
      <c r="B56" s="7"/>
      <c r="C56" s="7"/>
      <c r="D56" s="7"/>
      <c r="E56" s="7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2014-09-04T06:07:52Z</dcterms:modified>
</cp:coreProperties>
</file>