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2445" windowWidth="15360" windowHeight="807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B11" i="1"/>
  <c r="C11" i="1"/>
  <c r="D11" i="1"/>
  <c r="H11" i="1"/>
  <c r="J11" i="1"/>
  <c r="K11" i="1"/>
  <c r="D12" i="1"/>
  <c r="H12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5" i="4"/>
  <c r="E5" i="4"/>
  <c r="H5" i="4"/>
  <c r="L5" i="4"/>
  <c r="N10" i="4"/>
  <c r="N11" i="4"/>
  <c r="N12" i="4"/>
  <c r="N13" i="4"/>
  <c r="N41" i="4" s="1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51" i="4"/>
  <c r="N53" i="4"/>
  <c r="A17" i="1" s="1"/>
  <c r="M2" i="7"/>
  <c r="N2" i="7" s="1"/>
  <c r="A5" i="7"/>
  <c r="E5" i="7"/>
  <c r="H5" i="7"/>
  <c r="L5" i="7"/>
  <c r="N10" i="7"/>
  <c r="N11" i="7"/>
  <c r="N41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A31" i="1" s="1"/>
  <c r="N50" i="7"/>
  <c r="N51" i="7"/>
  <c r="N52" i="7"/>
  <c r="N53" i="7"/>
  <c r="N54" i="7"/>
  <c r="L55" i="7"/>
  <c r="N2" i="5"/>
  <c r="A5" i="5"/>
  <c r="E5" i="5"/>
  <c r="H5" i="5"/>
  <c r="K5" i="5"/>
  <c r="O10" i="5"/>
  <c r="O11" i="5"/>
  <c r="O41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A19" i="1" s="1"/>
  <c r="O50" i="5"/>
  <c r="O51" i="5"/>
  <c r="O52" i="5"/>
  <c r="O53" i="5"/>
  <c r="O54" i="5"/>
  <c r="L55" i="5"/>
  <c r="N2" i="8"/>
  <c r="O2" i="8" s="1"/>
  <c r="A5" i="8"/>
  <c r="E5" i="8"/>
  <c r="H5" i="8"/>
  <c r="K5" i="8"/>
  <c r="O10" i="8"/>
  <c r="O11" i="8"/>
  <c r="O41" i="8" s="1"/>
  <c r="L46" i="8" s="1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O55" i="8" s="1"/>
  <c r="O50" i="8"/>
  <c r="O51" i="8"/>
  <c r="O52" i="8"/>
  <c r="O53" i="8"/>
  <c r="O54" i="8"/>
  <c r="L55" i="8"/>
  <c r="P2" i="2"/>
  <c r="N14" i="2"/>
  <c r="N15" i="2"/>
  <c r="N16" i="2"/>
  <c r="N17" i="2"/>
  <c r="N18" i="2"/>
  <c r="N19" i="2"/>
  <c r="N20" i="2"/>
  <c r="N27" i="2" s="1"/>
  <c r="N21" i="2"/>
  <c r="N22" i="2"/>
  <c r="N23" i="2"/>
  <c r="N24" i="2"/>
  <c r="N25" i="2"/>
  <c r="N26" i="2"/>
  <c r="N34" i="2"/>
  <c r="N35" i="2"/>
  <c r="N36" i="2"/>
  <c r="N42" i="2" s="1"/>
  <c r="N37" i="2"/>
  <c r="N38" i="2"/>
  <c r="N39" i="2"/>
  <c r="N40" i="2"/>
  <c r="N41" i="2"/>
  <c r="N50" i="2"/>
  <c r="F53" i="2"/>
  <c r="A62" i="2"/>
  <c r="B62" i="2"/>
  <c r="C62" i="2"/>
  <c r="D62" i="2"/>
  <c r="H62" i="2"/>
  <c r="N3" i="2" s="1"/>
  <c r="I62" i="2"/>
  <c r="M2" i="4" s="1"/>
  <c r="N2" i="4" s="1"/>
  <c r="J62" i="2"/>
  <c r="K62" i="2"/>
  <c r="L62" i="2"/>
  <c r="M62" i="2"/>
  <c r="N62" i="2"/>
  <c r="N2" i="3"/>
  <c r="O2" i="3" s="1"/>
  <c r="A5" i="3"/>
  <c r="E5" i="3"/>
  <c r="H5" i="3"/>
  <c r="K5" i="3"/>
  <c r="O12" i="3"/>
  <c r="O41" i="3" s="1"/>
  <c r="O13" i="3"/>
  <c r="O49" i="3" s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51" i="3"/>
  <c r="A9" i="1" s="1"/>
  <c r="O53" i="3"/>
  <c r="A11" i="1" s="1"/>
  <c r="N2" i="6"/>
  <c r="O2" i="6" s="1"/>
  <c r="A5" i="6"/>
  <c r="E5" i="6"/>
  <c r="H5" i="6"/>
  <c r="K5" i="6"/>
  <c r="O12" i="6"/>
  <c r="O41" i="6" s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9" i="6"/>
  <c r="A25" i="1" s="1"/>
  <c r="O50" i="6"/>
  <c r="O51" i="6"/>
  <c r="A27" i="1" s="1"/>
  <c r="O52" i="6"/>
  <c r="O53" i="6"/>
  <c r="O54" i="6"/>
  <c r="L55" i="6"/>
  <c r="A5" i="1" l="1"/>
  <c r="O2" i="5"/>
  <c r="A3" i="1"/>
  <c r="A7" i="1"/>
  <c r="O55" i="3"/>
  <c r="N48" i="2" s="1"/>
  <c r="A37" i="1"/>
  <c r="O55" i="6"/>
  <c r="L46" i="6" s="1"/>
  <c r="N55" i="7"/>
  <c r="L46" i="7" s="1"/>
  <c r="O55" i="5"/>
  <c r="N43" i="2" s="1"/>
  <c r="N44" i="2" s="1"/>
  <c r="N49" i="4"/>
  <c r="L46" i="5" l="1"/>
  <c r="N55" i="4"/>
  <c r="A13" i="1"/>
  <c r="A43" i="1" s="1"/>
  <c r="L46" i="3"/>
  <c r="N28" i="2" l="1"/>
  <c r="N29" i="2" s="1"/>
  <c r="N49" i="2" s="1"/>
  <c r="L46" i="4"/>
  <c r="N52" i="2" l="1"/>
  <c r="E62" i="2" s="1"/>
  <c r="L52" i="2"/>
  <c r="L51" i="2"/>
</calcChain>
</file>

<file path=xl/sharedStrings.xml><?xml version="1.0" encoding="utf-8"?>
<sst xmlns="http://schemas.openxmlformats.org/spreadsheetml/2006/main" count="429" uniqueCount="165">
  <si>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</si>
  <si>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</si>
  <si>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</si>
  <si>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</si>
  <si>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</si>
  <si>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</si>
  <si>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</si>
  <si>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</si>
  <si>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</si>
  <si>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</si>
  <si>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</si>
  <si>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</si>
  <si>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</si>
  <si>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</si>
  <si>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</si>
  <si>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</si>
  <si>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</si>
  <si>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</si>
  <si>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</si>
  <si>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</si>
  <si>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</si>
  <si>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</si>
  <si>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</si>
  <si>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</si>
  <si>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</si>
  <si>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</si>
  <si>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</si>
  <si>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</si>
  <si>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</si>
  <si>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</si>
  <si>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</si>
  <si>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</si>
  <si>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</si>
  <si>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</si>
  <si>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</si>
  <si>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</si>
  <si>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</si>
  <si>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</si>
  <si>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</si>
  <si>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</si>
  <si>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</si>
  <si>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</si>
  <si>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</si>
  <si>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</si>
  <si>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</si>
  <si>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</si>
  <si>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</si>
  <si>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</si>
  <si>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</si>
  <si>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</si>
  <si>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</si>
  <si>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</si>
  <si>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</si>
  <si>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</si>
  <si>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</si>
  <si>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</si>
  <si>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</si>
  <si>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</si>
  <si>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</si>
  <si>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</si>
  <si>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</si>
  <si>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</si>
  <si>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</si>
  <si>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</si>
  <si>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</si>
  <si>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</si>
  <si>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</si>
  <si>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</si>
  <si>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</si>
  <si>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</si>
  <si>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</si>
  <si>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</si>
  <si>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</si>
  <si>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</si>
  <si>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</si>
  <si>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</si>
  <si>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</si>
  <si>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</si>
  <si>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</si>
  <si>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</si>
  <si>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</si>
  <si>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</si>
  <si>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</si>
  <si>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</si>
  <si>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</si>
  <si>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</si>
  <si>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</si>
  <si>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</si>
  <si>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</si>
  <si>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</si>
  <si>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</si>
  <si>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</si>
  <si>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</si>
  <si>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</si>
  <si>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</si>
  <si>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</si>
  <si>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</si>
  <si>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</si>
  <si>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</si>
  <si>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</si>
  <si>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</si>
  <si>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</si>
  <si>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</si>
  <si>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</si>
  <si>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</si>
  <si>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</si>
  <si>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</si>
  <si>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</si>
  <si>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</si>
  <si>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</si>
  <si>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</si>
  <si>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</si>
  <si>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</si>
  <si>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</si>
  <si>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</si>
  <si>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</si>
  <si>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</si>
  <si>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</si>
  <si>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</si>
  <si>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</si>
  <si>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</si>
  <si>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</si>
  <si>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</si>
  <si>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</si>
  <si>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</si>
  <si>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</si>
  <si>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</si>
  <si>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P00501496</t>
  </si>
  <si>
    <t>01</t>
  </si>
  <si>
    <t>8/14-8/18</t>
  </si>
  <si>
    <t>Roswell to Albuq. To Roswell    DES and Interim Review Mtg</t>
  </si>
  <si>
    <t>P</t>
  </si>
  <si>
    <t>B,D</t>
  </si>
  <si>
    <t>Laguna Tribal Mtg. Remediatioin</t>
  </si>
  <si>
    <t xml:space="preserve"> 8/3/00</t>
  </si>
  <si>
    <t>L</t>
  </si>
  <si>
    <t>7 members Laguna Team 3 members Tribe</t>
  </si>
  <si>
    <t>B,L,D</t>
  </si>
  <si>
    <t>Title V Mtg, Eunice Team</t>
  </si>
  <si>
    <t>B</t>
  </si>
  <si>
    <t>Title V Mtg, C/S No. 5, Thoreau</t>
  </si>
  <si>
    <t>52004500</t>
  </si>
  <si>
    <t>111102</t>
  </si>
  <si>
    <t>05</t>
  </si>
  <si>
    <t>52003000</t>
  </si>
  <si>
    <t>9000060</t>
  </si>
  <si>
    <t>B,L</t>
  </si>
  <si>
    <t>Env. Team, Interim Review</t>
  </si>
  <si>
    <t>DES Interim Review</t>
  </si>
  <si>
    <t>D</t>
  </si>
  <si>
    <t>Env. Team</t>
  </si>
  <si>
    <t>DES Interim Review Rental Car</t>
  </si>
  <si>
    <t>RC</t>
  </si>
  <si>
    <t>DES Interim Review Rental Car Gasoline</t>
  </si>
  <si>
    <t>Title V Mtg Texas Teams</t>
  </si>
  <si>
    <t xml:space="preserve"> </t>
  </si>
  <si>
    <t>11 Team Members</t>
  </si>
  <si>
    <t>EOTT Pipeline Due Diligence</t>
  </si>
  <si>
    <t>R.Loveless</t>
  </si>
  <si>
    <t>EOTT Pipeline Due Diligence-Supplies</t>
  </si>
  <si>
    <t>8/232/00</t>
  </si>
  <si>
    <t>Roswell to Farmington NM EOTT Pipeline Due Diligence</t>
  </si>
  <si>
    <t>L,D</t>
  </si>
  <si>
    <t>EOTT Pipeline Due Diligence Rental Car</t>
  </si>
  <si>
    <t>EOTT Pipeline Dur Diligence Rental Car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</si>
</sst>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1709.53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484.96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 t="str">
        <f>'Meals and Ent Sup'!J49</f>
        <v>9000060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11.88</v>
      </c>
      <c r="B19" s="291">
        <f>'Misc. Exp. Sup'!B49</f>
        <v>0</v>
      </c>
      <c r="C19" s="345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">
      <c r="A43" s="364">
        <f>SUM(A3:A42)</f>
        <v>2206.37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34" zoomScale="80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36686</v>
      </c>
      <c r="P2" s="260">
        <f ca="1">TODAY()</f>
        <v>41887</v>
      </c>
    </row>
    <row r="3" spans="1:64" ht="20.25" customHeight="1" x14ac:dyDescent="0.3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484.96</v>
      </c>
    </row>
    <row r="29" spans="1:64" ht="24" customHeight="1" x14ac:dyDescent="0.2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484.96</v>
      </c>
    </row>
    <row r="30" spans="1:64" ht="24" customHeight="1" x14ac:dyDescent="0.2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11.88</v>
      </c>
    </row>
    <row r="44" spans="1:64" ht="24" customHeight="1" x14ac:dyDescent="0.2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11.88</v>
      </c>
    </row>
    <row r="45" spans="1:64" ht="24.75" customHeight="1" x14ac:dyDescent="0.2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1709.53</v>
      </c>
    </row>
    <row r="49" spans="1:64" ht="24" customHeight="1" x14ac:dyDescent="0.2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2206.37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25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2206.37</v>
      </c>
    </row>
    <row r="53" spans="1:64" ht="24" customHeight="1" x14ac:dyDescent="0.2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036686</v>
      </c>
      <c r="D62" s="110" t="str">
        <f>TEXT($K$6,"###-##-####")</f>
        <v>P00501496</v>
      </c>
      <c r="E62" s="250" t="str">
        <f>TEXT($N$52,"######0.00")</f>
        <v>2206.37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7" zoomScale="80" workbookViewId="0">
      <selection activeCell="F24" sqref="F24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309</v>
      </c>
      <c r="N12" s="257">
        <v>1</v>
      </c>
      <c r="O12" s="188">
        <f t="shared" ref="O12:O27" si="0">IF(N12=" ",M12*1,M12*N12)</f>
        <v>309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128</v>
      </c>
      <c r="B13" s="148" t="s">
        <v>129</v>
      </c>
      <c r="C13" s="124" t="s">
        <v>148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410.61</v>
      </c>
      <c r="N13" s="257">
        <v>1</v>
      </c>
      <c r="O13" s="188">
        <f t="shared" si="0"/>
        <v>410.61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128</v>
      </c>
      <c r="B14" s="148" t="s">
        <v>129</v>
      </c>
      <c r="C14" s="124" t="s">
        <v>151</v>
      </c>
      <c r="D14" s="166"/>
      <c r="E14" s="166"/>
      <c r="F14" s="166"/>
      <c r="G14" s="167"/>
      <c r="H14" s="166"/>
      <c r="I14" s="166"/>
      <c r="J14" s="166"/>
      <c r="K14" s="166"/>
      <c r="L14" s="254" t="s">
        <v>152</v>
      </c>
      <c r="M14" s="259">
        <v>180.72</v>
      </c>
      <c r="N14" s="257">
        <v>1</v>
      </c>
      <c r="O14" s="188">
        <f t="shared" si="0"/>
        <v>180.72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128</v>
      </c>
      <c r="B15" s="148" t="s">
        <v>129</v>
      </c>
      <c r="C15" s="124" t="s">
        <v>153</v>
      </c>
      <c r="D15" s="166"/>
      <c r="E15" s="166"/>
      <c r="F15" s="166"/>
      <c r="G15" s="167"/>
      <c r="H15" s="166"/>
      <c r="I15" s="166"/>
      <c r="J15" s="166"/>
      <c r="K15" s="166"/>
      <c r="L15" s="254" t="s">
        <v>152</v>
      </c>
      <c r="M15" s="259">
        <v>7.35</v>
      </c>
      <c r="N15" s="257">
        <v>1</v>
      </c>
      <c r="O15" s="188">
        <f t="shared" si="0"/>
        <v>7.35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128</v>
      </c>
      <c r="B16" s="148">
        <v>36758</v>
      </c>
      <c r="C16" s="124" t="s">
        <v>154</v>
      </c>
      <c r="D16" s="166"/>
      <c r="E16" s="166"/>
      <c r="F16" s="166"/>
      <c r="G16" s="167"/>
      <c r="H16" s="166"/>
      <c r="I16" s="166"/>
      <c r="J16" s="166"/>
      <c r="K16" s="166"/>
      <c r="L16" s="254" t="s">
        <v>155</v>
      </c>
      <c r="M16" s="259">
        <v>62.1</v>
      </c>
      <c r="N16" s="257">
        <v>1</v>
      </c>
      <c r="O16" s="188">
        <f t="shared" si="0"/>
        <v>62.1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128</v>
      </c>
      <c r="B17" s="148">
        <v>36760</v>
      </c>
      <c r="C17" s="124" t="s">
        <v>157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90.85</v>
      </c>
      <c r="N17" s="257">
        <v>1</v>
      </c>
      <c r="O17" s="188">
        <f t="shared" si="0"/>
        <v>90.85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128</v>
      </c>
      <c r="B18" s="148" t="s">
        <v>160</v>
      </c>
      <c r="C18" s="124" t="s">
        <v>161</v>
      </c>
      <c r="D18" s="166"/>
      <c r="E18" s="196"/>
      <c r="F18" s="166"/>
      <c r="G18" s="167"/>
      <c r="H18" s="166"/>
      <c r="I18" s="166"/>
      <c r="J18" s="166"/>
      <c r="K18" s="166"/>
      <c r="L18" s="254" t="s">
        <v>131</v>
      </c>
      <c r="M18" s="259">
        <v>446</v>
      </c>
      <c r="N18" s="257">
        <v>1</v>
      </c>
      <c r="O18" s="188">
        <f t="shared" si="0"/>
        <v>446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128</v>
      </c>
      <c r="B19" s="148">
        <v>36761</v>
      </c>
      <c r="C19" s="124" t="s">
        <v>157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107.87</v>
      </c>
      <c r="N19" s="257">
        <v>1</v>
      </c>
      <c r="O19" s="188">
        <f t="shared" si="0"/>
        <v>107.87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128</v>
      </c>
      <c r="B20" s="148">
        <v>36762</v>
      </c>
      <c r="C20" s="124" t="s">
        <v>163</v>
      </c>
      <c r="D20" s="166"/>
      <c r="E20" s="166"/>
      <c r="F20" s="166"/>
      <c r="G20" s="167"/>
      <c r="H20" s="166"/>
      <c r="I20" s="166"/>
      <c r="J20" s="166"/>
      <c r="K20" s="166"/>
      <c r="L20" s="254" t="s">
        <v>152</v>
      </c>
      <c r="M20" s="259">
        <v>72.78</v>
      </c>
      <c r="N20" s="257">
        <v>1</v>
      </c>
      <c r="O20" s="188">
        <f t="shared" si="0"/>
        <v>72.78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128</v>
      </c>
      <c r="B21" s="148">
        <v>36762</v>
      </c>
      <c r="C21" s="124" t="s">
        <v>164</v>
      </c>
      <c r="D21" s="166"/>
      <c r="E21" s="166"/>
      <c r="F21" s="166"/>
      <c r="G21" s="167"/>
      <c r="H21" s="166"/>
      <c r="I21" s="166"/>
      <c r="J21" s="166"/>
      <c r="K21" s="166"/>
      <c r="L21" s="254" t="s">
        <v>152</v>
      </c>
      <c r="M21" s="259">
        <v>22.25</v>
      </c>
      <c r="N21" s="257">
        <v>1</v>
      </c>
      <c r="O21" s="188">
        <f t="shared" si="0"/>
        <v>22.25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59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59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59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1709.53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128</v>
      </c>
      <c r="B49" s="336" t="s">
        <v>141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1709.53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1709.53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8" zoomScale="80" workbookViewId="0">
      <selection activeCell="E26" sqref="E26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143</v>
      </c>
      <c r="B10" s="146">
        <v>36741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7.94</v>
      </c>
      <c r="M10" s="255">
        <v>1</v>
      </c>
      <c r="N10" s="188">
        <f t="shared" ref="N10:N25" si="0">IF(M10=" ",L10*1,L10*M10)</f>
        <v>7.94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143</v>
      </c>
      <c r="B11" s="146" t="s">
        <v>134</v>
      </c>
      <c r="C11" s="135" t="s">
        <v>135</v>
      </c>
      <c r="D11" s="126" t="s">
        <v>133</v>
      </c>
      <c r="E11" s="155"/>
      <c r="F11" s="155"/>
      <c r="G11" s="156"/>
      <c r="H11" s="157"/>
      <c r="I11" s="127" t="s">
        <v>136</v>
      </c>
      <c r="J11" s="155"/>
      <c r="K11" s="156"/>
      <c r="L11" s="259">
        <v>98.84</v>
      </c>
      <c r="M11" s="255">
        <v>1</v>
      </c>
      <c r="N11" s="188">
        <f t="shared" si="0"/>
        <v>98.84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143</v>
      </c>
      <c r="B12" s="146">
        <v>36745</v>
      </c>
      <c r="C12" s="135" t="s">
        <v>137</v>
      </c>
      <c r="D12" s="126" t="s">
        <v>138</v>
      </c>
      <c r="E12" s="155"/>
      <c r="F12" s="155"/>
      <c r="G12" s="156"/>
      <c r="H12" s="157"/>
      <c r="I12" s="127"/>
      <c r="J12" s="155"/>
      <c r="K12" s="156"/>
      <c r="L12" s="259">
        <v>13.7</v>
      </c>
      <c r="M12" s="255">
        <v>1</v>
      </c>
      <c r="N12" s="188">
        <f t="shared" si="0"/>
        <v>13.7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143</v>
      </c>
      <c r="B13" s="146">
        <v>36746</v>
      </c>
      <c r="C13" s="135" t="s">
        <v>139</v>
      </c>
      <c r="D13" s="126" t="s">
        <v>140</v>
      </c>
      <c r="E13" s="155"/>
      <c r="F13" s="155"/>
      <c r="G13" s="156"/>
      <c r="H13" s="157"/>
      <c r="I13" s="127"/>
      <c r="J13" s="155"/>
      <c r="K13" s="156"/>
      <c r="L13" s="259">
        <v>3.78</v>
      </c>
      <c r="M13" s="255">
        <v>1</v>
      </c>
      <c r="N13" s="188">
        <f t="shared" si="0"/>
        <v>3.78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 t="s">
        <v>143</v>
      </c>
      <c r="B14" s="146">
        <v>36752</v>
      </c>
      <c r="C14" s="135" t="s">
        <v>146</v>
      </c>
      <c r="D14" s="126" t="s">
        <v>147</v>
      </c>
      <c r="E14" s="155"/>
      <c r="F14" s="155"/>
      <c r="G14" s="156"/>
      <c r="H14" s="157"/>
      <c r="I14" s="127"/>
      <c r="J14" s="155"/>
      <c r="K14" s="156"/>
      <c r="L14" s="259">
        <v>10.65</v>
      </c>
      <c r="M14" s="255">
        <v>1</v>
      </c>
      <c r="N14" s="188">
        <f t="shared" si="0"/>
        <v>10.65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 t="s">
        <v>143</v>
      </c>
      <c r="B15" s="146">
        <v>36754</v>
      </c>
      <c r="C15" s="135" t="s">
        <v>139</v>
      </c>
      <c r="D15" s="126" t="s">
        <v>147</v>
      </c>
      <c r="E15" s="155"/>
      <c r="F15" s="155"/>
      <c r="G15" s="156"/>
      <c r="H15" s="157"/>
      <c r="I15" s="127"/>
      <c r="J15" s="155"/>
      <c r="K15" s="156"/>
      <c r="L15" s="259">
        <v>24.33</v>
      </c>
      <c r="M15" s="255">
        <v>1</v>
      </c>
      <c r="N15" s="188">
        <f t="shared" si="0"/>
        <v>24.33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 t="s">
        <v>143</v>
      </c>
      <c r="B16" s="146">
        <v>36754</v>
      </c>
      <c r="C16" s="135" t="s">
        <v>149</v>
      </c>
      <c r="D16" s="126" t="s">
        <v>147</v>
      </c>
      <c r="E16" s="155"/>
      <c r="F16" s="155"/>
      <c r="G16" s="156"/>
      <c r="H16" s="157"/>
      <c r="I16" s="127" t="s">
        <v>150</v>
      </c>
      <c r="J16" s="155"/>
      <c r="K16" s="156"/>
      <c r="L16" s="259">
        <v>124.86</v>
      </c>
      <c r="M16" s="255">
        <v>1</v>
      </c>
      <c r="N16" s="188">
        <f t="shared" si="0"/>
        <v>124.86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 t="s">
        <v>143</v>
      </c>
      <c r="B17" s="146">
        <v>36756</v>
      </c>
      <c r="C17" s="135" t="s">
        <v>137</v>
      </c>
      <c r="D17" s="126" t="s">
        <v>147</v>
      </c>
      <c r="E17" s="155"/>
      <c r="F17" s="155"/>
      <c r="G17" s="156"/>
      <c r="H17" s="157"/>
      <c r="I17" s="127"/>
      <c r="J17" s="155"/>
      <c r="K17" s="156"/>
      <c r="L17" s="259">
        <v>2.87</v>
      </c>
      <c r="M17" s="255">
        <v>1</v>
      </c>
      <c r="N17" s="188">
        <f t="shared" si="0"/>
        <v>2.87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 t="s">
        <v>143</v>
      </c>
      <c r="B18" s="146">
        <v>36758</v>
      </c>
      <c r="C18" s="135" t="s">
        <v>149</v>
      </c>
      <c r="D18" s="126" t="s">
        <v>154</v>
      </c>
      <c r="E18" s="155"/>
      <c r="F18" s="155"/>
      <c r="G18" s="156"/>
      <c r="H18" s="157"/>
      <c r="I18" s="127"/>
      <c r="J18" s="155"/>
      <c r="K18" s="156"/>
      <c r="L18" s="259">
        <v>6.19</v>
      </c>
      <c r="M18" s="255">
        <v>1</v>
      </c>
      <c r="N18" s="188">
        <f t="shared" si="0"/>
        <v>6.19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143</v>
      </c>
      <c r="B19" s="146">
        <v>36759</v>
      </c>
      <c r="C19" s="135" t="s">
        <v>135</v>
      </c>
      <c r="D19" s="126" t="s">
        <v>154</v>
      </c>
      <c r="E19" s="155"/>
      <c r="F19" s="155"/>
      <c r="G19" s="156"/>
      <c r="H19" s="157"/>
      <c r="I19" s="127" t="s">
        <v>156</v>
      </c>
      <c r="J19" s="155"/>
      <c r="K19" s="156"/>
      <c r="L19" s="259">
        <v>93.58</v>
      </c>
      <c r="M19" s="255">
        <v>1</v>
      </c>
      <c r="N19" s="188">
        <f t="shared" si="0"/>
        <v>93.58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 t="s">
        <v>143</v>
      </c>
      <c r="B20" s="146">
        <v>36759</v>
      </c>
      <c r="C20" s="135" t="s">
        <v>139</v>
      </c>
      <c r="D20" s="126" t="s">
        <v>154</v>
      </c>
      <c r="E20" s="155"/>
      <c r="F20" s="155"/>
      <c r="G20" s="156"/>
      <c r="H20" s="157"/>
      <c r="I20" s="127"/>
      <c r="J20" s="155"/>
      <c r="K20" s="156"/>
      <c r="L20" s="259">
        <v>2.34</v>
      </c>
      <c r="M20" s="255">
        <v>1</v>
      </c>
      <c r="N20" s="188">
        <f t="shared" si="0"/>
        <v>2.34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143</v>
      </c>
      <c r="B21" s="146">
        <v>36759</v>
      </c>
      <c r="C21" s="135" t="s">
        <v>149</v>
      </c>
      <c r="D21" s="126" t="s">
        <v>157</v>
      </c>
      <c r="E21" s="155"/>
      <c r="F21" s="155"/>
      <c r="G21" s="156"/>
      <c r="H21" s="157"/>
      <c r="I21" s="127" t="s">
        <v>158</v>
      </c>
      <c r="J21" s="155"/>
      <c r="K21" s="156"/>
      <c r="L21" s="259">
        <v>64.92</v>
      </c>
      <c r="M21" s="255">
        <v>1</v>
      </c>
      <c r="N21" s="188">
        <f t="shared" si="0"/>
        <v>64.92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 t="s">
        <v>143</v>
      </c>
      <c r="B22" s="146">
        <v>36760</v>
      </c>
      <c r="C22" s="135" t="s">
        <v>139</v>
      </c>
      <c r="D22" s="126" t="s">
        <v>157</v>
      </c>
      <c r="E22" s="155"/>
      <c r="F22" s="155"/>
      <c r="G22" s="156"/>
      <c r="H22" s="157"/>
      <c r="I22" s="127"/>
      <c r="J22" s="155"/>
      <c r="K22" s="156"/>
      <c r="L22" s="259">
        <v>5.01</v>
      </c>
      <c r="M22" s="255">
        <v>1</v>
      </c>
      <c r="N22" s="188">
        <f t="shared" si="0"/>
        <v>5.01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143</v>
      </c>
      <c r="B23" s="146">
        <v>36761</v>
      </c>
      <c r="C23" s="135" t="s">
        <v>162</v>
      </c>
      <c r="D23" s="126" t="s">
        <v>157</v>
      </c>
      <c r="E23" s="155"/>
      <c r="F23" s="155"/>
      <c r="G23" s="156"/>
      <c r="H23" s="157"/>
      <c r="I23" s="127"/>
      <c r="J23" s="155"/>
      <c r="K23" s="156"/>
      <c r="L23" s="259">
        <v>18.98</v>
      </c>
      <c r="M23" s="255">
        <v>1</v>
      </c>
      <c r="N23" s="188">
        <f t="shared" si="0"/>
        <v>18.98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 t="s">
        <v>143</v>
      </c>
      <c r="B24" s="146">
        <v>36762</v>
      </c>
      <c r="C24" s="135" t="s">
        <v>162</v>
      </c>
      <c r="D24" s="126" t="s">
        <v>157</v>
      </c>
      <c r="E24" s="155"/>
      <c r="F24" s="155"/>
      <c r="G24" s="156"/>
      <c r="H24" s="157"/>
      <c r="I24" s="127"/>
      <c r="J24" s="155"/>
      <c r="K24" s="156"/>
      <c r="L24" s="259">
        <v>6.97</v>
      </c>
      <c r="M24" s="255">
        <v>1</v>
      </c>
      <c r="N24" s="188">
        <f t="shared" si="0"/>
        <v>6.97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484.96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143</v>
      </c>
      <c r="B49" s="336" t="s">
        <v>144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 t="s">
        <v>145</v>
      </c>
      <c r="K49" s="187"/>
      <c r="L49" s="341"/>
      <c r="M49" s="40"/>
      <c r="N49" s="169">
        <f>IF($L$49=" ",SUMIF($A$10:$A$40,A49,$N$10:$N$40),$K$41*$L$49)</f>
        <v>484.96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484.96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5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128</v>
      </c>
      <c r="B10" s="148">
        <v>36759</v>
      </c>
      <c r="C10" s="124" t="s">
        <v>159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11.88</v>
      </c>
      <c r="N10" s="256">
        <v>1</v>
      </c>
      <c r="O10" s="188">
        <f>IF(N10=" ",M10*1,M10*N10)</f>
        <v>11.88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11.88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 t="s">
        <v>128</v>
      </c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11.88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11.88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2000-06-28T13:01:45Z</cp:lastPrinted>
  <dcterms:created xsi:type="dcterms:W3CDTF">1997-11-03T17:34:07Z</dcterms:created>
  <dcterms:modified xsi:type="dcterms:W3CDTF">2014-09-05T06:45:55Z</dcterms:modified>
</cp:coreProperties>
</file>