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152511"/>
</workbook>
</file>

<file path=xl/calcChain.xml><?xml version="1.0" encoding="utf-8"?>
<calcChain xmlns="http://schemas.openxmlformats.org/spreadsheetml/2006/main">
  <c r="A3" i="14" l="1"/>
  <c r="G3" i="14"/>
  <c r="C5" i="14"/>
  <c r="C9" i="14"/>
  <c r="E9" i="14" s="1"/>
  <c r="D9" i="14"/>
  <c r="C11" i="14"/>
  <c r="D11" i="14"/>
  <c r="E11" i="14" s="1"/>
  <c r="C13" i="14"/>
  <c r="D13" i="14"/>
  <c r="D15" i="14" s="1"/>
  <c r="E15" i="14" s="1"/>
  <c r="E13" i="14"/>
  <c r="C15" i="14"/>
  <c r="C17" i="14"/>
  <c r="D17" i="14"/>
  <c r="E17" i="14" s="1"/>
  <c r="C19" i="14"/>
  <c r="D19" i="14"/>
  <c r="E19" i="14" s="1"/>
  <c r="D21" i="14"/>
  <c r="E21" i="14"/>
  <c r="C24" i="14"/>
  <c r="C27" i="14"/>
  <c r="C39" i="14" s="1"/>
  <c r="D27" i="14"/>
  <c r="D39" i="14" s="1"/>
  <c r="C29" i="14"/>
  <c r="D29" i="14"/>
  <c r="E29" i="14"/>
  <c r="C31" i="14"/>
  <c r="D31" i="14"/>
  <c r="E31" i="14"/>
  <c r="C33" i="14"/>
  <c r="E33" i="14" s="1"/>
  <c r="D33" i="14"/>
  <c r="C35" i="14"/>
  <c r="E35" i="14"/>
  <c r="E37" i="14"/>
  <c r="E41" i="14"/>
  <c r="E43" i="14"/>
  <c r="D49" i="14"/>
  <c r="E49" i="14"/>
  <c r="D51" i="14"/>
  <c r="E51" i="14" s="1"/>
  <c r="D53" i="14"/>
  <c r="E53" i="14"/>
  <c r="E58" i="14"/>
  <c r="E59" i="14"/>
  <c r="E60" i="14"/>
  <c r="E61" i="14"/>
  <c r="E62" i="14"/>
  <c r="C46" i="14" l="1"/>
  <c r="C55" i="14" s="1"/>
  <c r="C65" i="14" s="1"/>
  <c r="E27" i="14"/>
  <c r="E39" i="14" s="1"/>
  <c r="D24" i="14"/>
  <c r="E24" i="14" l="1"/>
  <c r="E46" i="14" s="1"/>
  <c r="E55" i="14" s="1"/>
  <c r="D46" i="14"/>
  <c r="D55" i="14" s="1"/>
  <c r="D65" i="14" s="1"/>
  <c r="E65" i="14" s="1"/>
</calcChain>
</file>

<file path=xl/sharedStrings.xml><?xml version="1.0" encoding="utf-8"?>
<sst xmlns="http://schemas.openxmlformats.org/spreadsheetml/2006/main" count="44" uniqueCount="44">
  <si>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</si>
  <si>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</si>
  <si>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</si>
  <si>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</si>
  <si>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</si>
  <si>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</si>
  <si>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</si>
  <si>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</si>
  <si>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</si>
  <si>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</si>
  <si>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</si>
  <si>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</si>
  <si>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</si>
  <si>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</si>
  <si>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</si>
  <si>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</si>
  <si>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</si>
  <si>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</si>
  <si>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</si>
  <si>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</si>
  <si>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</si>
  <si>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</si>
  <si>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</si>
  <si>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</si>
  <si>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</si>
  <si>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</si>
  <si>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</si>
  <si>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</si>
  <si>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</si>
  <si>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</si>
  <si>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</si>
  <si>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</si>
  <si>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</si>
  <si>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</si>
  <si>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Lower Volumes</t>
  </si>
  <si>
    <t>PNR Revenues</t>
  </si>
  <si>
    <t>Lower retained volumes due to lower West flow</t>
  </si>
  <si>
    <t>Higher East Volumes</t>
  </si>
  <si>
    <t>New Contracts:  Burlington, Sempra @ Max Rates</t>
  </si>
  <si>
    <t>Lower IT Volumes</t>
  </si>
  <si>
    <t>Estimate</t>
  </si>
  <si>
    <t>Actuals</t>
  </si>
  <si>
    <t>March 31, 2002 YTD</t>
  </si>
  <si>
    <t>MTD index price of $2.20 vs. Plan index price of $2.56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</si>
</sst>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hou-dv01\common\TWMarketing\TWFIN\MKT_ANLY\TW\TWFIN\2002\WEEKLY\March\Mar_W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March, 2002</v>
          </cell>
        </row>
        <row r="8">
          <cell r="C8" t="str">
            <v>March:  03/01/02 thru 03/05/02</v>
          </cell>
        </row>
        <row r="106">
          <cell r="C106">
            <v>12.73624</v>
          </cell>
        </row>
      </sheetData>
      <sheetData sheetId="5"/>
      <sheetData sheetId="6">
        <row r="10">
          <cell r="N10">
            <v>1481.5830000000001</v>
          </cell>
          <cell r="P10">
            <v>1572.258</v>
          </cell>
        </row>
        <row r="20">
          <cell r="N20">
            <v>2012.11483</v>
          </cell>
          <cell r="P20">
            <v>2010.67867</v>
          </cell>
        </row>
        <row r="27">
          <cell r="N27">
            <v>300.233407</v>
          </cell>
          <cell r="P27">
            <v>302.45459999999997</v>
          </cell>
        </row>
        <row r="33">
          <cell r="N33">
            <v>1496.3626070000003</v>
          </cell>
          <cell r="P33">
            <v>1407.0187660000001</v>
          </cell>
        </row>
        <row r="40">
          <cell r="N40">
            <v>4077.3381809999996</v>
          </cell>
          <cell r="P40">
            <v>4113.3682500000004</v>
          </cell>
        </row>
        <row r="46">
          <cell r="N46">
            <v>10033.5924003</v>
          </cell>
          <cell r="P46">
            <v>10183.980286000002</v>
          </cell>
        </row>
        <row r="50">
          <cell r="N50">
            <v>333.80799999999999</v>
          </cell>
          <cell r="P50">
            <v>342.26201000000003</v>
          </cell>
        </row>
        <row r="56">
          <cell r="N56">
            <v>0</v>
          </cell>
          <cell r="P56">
            <v>0</v>
          </cell>
        </row>
        <row r="62">
          <cell r="N62">
            <v>62</v>
          </cell>
          <cell r="P62">
            <v>62</v>
          </cell>
        </row>
        <row r="69">
          <cell r="N69">
            <v>642.97989299999995</v>
          </cell>
          <cell r="P69">
            <v>676.51516156799994</v>
          </cell>
        </row>
        <row r="75">
          <cell r="N75">
            <v>1222.921781</v>
          </cell>
          <cell r="P75">
            <v>1183.648171568</v>
          </cell>
        </row>
        <row r="78">
          <cell r="N78">
            <v>439.48024099999998</v>
          </cell>
          <cell r="P78">
            <v>259.97024700000003</v>
          </cell>
        </row>
        <row r="84">
          <cell r="N84">
            <v>501.1235870000001</v>
          </cell>
          <cell r="P84">
            <v>554.47281999999996</v>
          </cell>
        </row>
        <row r="89">
          <cell r="N89">
            <v>1005.0744903000002</v>
          </cell>
          <cell r="P89">
            <v>912.35186699999997</v>
          </cell>
        </row>
      </sheetData>
      <sheetData sheetId="7"/>
      <sheetData sheetId="8">
        <row r="35">
          <cell r="Y35">
            <v>100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-325.22871604379424</v>
          </cell>
          <cell r="M74">
            <v>0</v>
          </cell>
        </row>
        <row r="75">
          <cell r="G75">
            <v>1799.3114174050413</v>
          </cell>
          <cell r="M75">
            <v>2090.4727194942207</v>
          </cell>
        </row>
        <row r="76">
          <cell r="G76">
            <v>-46.600000000000136</v>
          </cell>
          <cell r="M76">
            <v>0</v>
          </cell>
        </row>
      </sheetData>
      <sheetData sheetId="9"/>
      <sheetData sheetId="10"/>
      <sheetData sheetId="11">
        <row r="9">
          <cell r="C9">
            <v>9.4060000000000006</v>
          </cell>
          <cell r="D9">
            <v>9.3680000000000003</v>
          </cell>
        </row>
        <row r="13">
          <cell r="C13">
            <v>1.081</v>
          </cell>
        </row>
        <row r="17">
          <cell r="C17">
            <v>0.81399999999999995</v>
          </cell>
          <cell r="D17">
            <v>0.94099999999999995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10" ht="18" customHeight="1" x14ac:dyDescent="0.25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25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25">
      <c r="A3" s="22" t="str">
        <f>'[1]Main Data Input'!C8</f>
        <v>March:  03/01/02 thru 03/05/02</v>
      </c>
      <c r="B3" s="2"/>
      <c r="C3" s="2"/>
      <c r="D3" s="2"/>
      <c r="E3" s="2"/>
      <c r="F3" s="2"/>
      <c r="G3" s="23">
        <f ca="1">NOW()</f>
        <v>41886.430917245372</v>
      </c>
      <c r="H3" s="2"/>
      <c r="I3" s="2"/>
      <c r="J3" s="2"/>
    </row>
    <row r="4" spans="1:10" ht="12.7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5">
      <c r="A5" s="3" t="s">
        <v>30</v>
      </c>
      <c r="B5" s="2"/>
      <c r="C5" s="24" t="str">
        <f>'[1]Main Data Input'!C7</f>
        <v>March, 2002</v>
      </c>
      <c r="D5" s="4"/>
      <c r="E5" s="4"/>
      <c r="F5" s="2"/>
      <c r="G5" s="2"/>
      <c r="H5" s="2"/>
      <c r="I5" s="2"/>
      <c r="J5" s="2"/>
    </row>
    <row r="6" spans="1:10" ht="12.75" customHeight="1" x14ac:dyDescent="0.2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9.4060000000000006</v>
      </c>
      <c r="D9" s="7">
        <f>ROUND(([1]Weekly_Transport_Plan!N10+[1]Weekly_Transport_Plan!N20+[1]Weekly_Transport_Plan!N27+[1]Weekly_Transport_Plan!N33+[1]Weekly_Transport_Plan!N40)/1000,3)</f>
        <v>9.3680000000000003</v>
      </c>
      <c r="E9" s="7">
        <f>D9-C9</f>
        <v>-3.8000000000000256E-2</v>
      </c>
      <c r="F9" s="2"/>
      <c r="G9" s="37"/>
      <c r="H9" s="2"/>
      <c r="I9" s="2"/>
      <c r="J9" s="2"/>
    </row>
    <row r="10" spans="1:10" ht="12.75" customHeight="1" x14ac:dyDescent="0.2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">
      <c r="A11" s="2" t="s">
        <v>3</v>
      </c>
      <c r="B11" s="2"/>
      <c r="C11" s="7">
        <f>((ROUND([1]Weekly_Transport_Plan!P46,3))/1000)-[1]SHarris_Mthly_Rpt_Plan!C9</f>
        <v>0.77797999999999945</v>
      </c>
      <c r="D11" s="7">
        <f>((ROUND([1]Weekly_Transport_Plan!N46,3))/1000)-[1]SHarris_Mthly_Rpt_Plan!D9</f>
        <v>0.66559200000000018</v>
      </c>
      <c r="E11" s="7">
        <f>D11-C11</f>
        <v>-0.11238799999999927</v>
      </c>
      <c r="F11" s="2"/>
      <c r="G11" s="37" t="s">
        <v>34</v>
      </c>
      <c r="H11" s="2"/>
      <c r="I11" s="2"/>
      <c r="J11" s="2"/>
    </row>
    <row r="12" spans="1:10" ht="12.75" customHeight="1" x14ac:dyDescent="0.2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">
      <c r="A13" s="2" t="s">
        <v>4</v>
      </c>
      <c r="B13" s="2"/>
      <c r="C13" s="7">
        <f>ROUND((([1]Weekly_Transport_Plan!P50+[1]Weekly_Transport_Plan!P56+[1]Weekly_Transport_Plan!P62+[1]Weekly_Transport_Plan!P69)/1000),3)</f>
        <v>1.081</v>
      </c>
      <c r="D13" s="7">
        <f>ROUND((([1]Weekly_Transport_Plan!N50+[1]Weekly_Transport_Plan!N56+[1]Weekly_Transport_Plan!N62+[1]Weekly_Transport_Plan!N69)/1000),3)</f>
        <v>1.0389999999999999</v>
      </c>
      <c r="E13" s="7">
        <f>D13-C13</f>
        <v>-4.2000000000000037E-2</v>
      </c>
      <c r="F13" s="2"/>
      <c r="G13" s="38"/>
      <c r="H13" s="2"/>
      <c r="I13" s="2"/>
      <c r="J13" s="2"/>
    </row>
    <row r="14" spans="1:10" ht="12.75" customHeight="1" x14ac:dyDescent="0.2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">
      <c r="A15" s="2" t="s">
        <v>5</v>
      </c>
      <c r="B15" s="2"/>
      <c r="C15" s="7">
        <f>ROUND([1]Weekly_Transport_Plan!P75/1000,3)-[1]SHarris_Mthly_Rpt_Plan!C13</f>
        <v>0.10299999999999998</v>
      </c>
      <c r="D15" s="7">
        <f>ROUND([1]Weekly_Transport_Plan!N75/1000,3)-D13</f>
        <v>0.18400000000000016</v>
      </c>
      <c r="E15" s="7">
        <f>D15-C15</f>
        <v>8.1000000000000183E-2</v>
      </c>
      <c r="F15" s="2"/>
      <c r="G15" s="2" t="s">
        <v>37</v>
      </c>
      <c r="H15" s="2"/>
      <c r="I15" s="2"/>
      <c r="J15" s="2"/>
    </row>
    <row r="16" spans="1:10" ht="12.75" customHeight="1" x14ac:dyDescent="0.2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">
      <c r="A17" s="2" t="s">
        <v>6</v>
      </c>
      <c r="B17" s="2"/>
      <c r="C17" s="7">
        <f>ROUND(([1]Weekly_Transport_Plan!P78+[1]Weekly_Transport_Plan!P84)/1000,3)</f>
        <v>0.81399999999999995</v>
      </c>
      <c r="D17" s="7">
        <f>ROUND(([1]Weekly_Transport_Plan!N78+[1]Weekly_Transport_Plan!N84)/1000,3)</f>
        <v>0.94099999999999995</v>
      </c>
      <c r="E17" s="7">
        <f>D17-C17</f>
        <v>0.127</v>
      </c>
      <c r="F17" s="2"/>
      <c r="G17" s="2" t="s">
        <v>38</v>
      </c>
      <c r="H17" s="2"/>
      <c r="I17" s="2"/>
      <c r="J17" s="2"/>
    </row>
    <row r="18" spans="1:10" ht="12.75" customHeight="1" x14ac:dyDescent="0.2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">
      <c r="A19" s="2" t="s">
        <v>7</v>
      </c>
      <c r="B19" s="2"/>
      <c r="C19" s="7">
        <f>ROUND([1]Weekly_Transport_Plan!P89/1000,3)-[1]SHarris_Mthly_Rpt_Plan!C17</f>
        <v>9.8000000000000087E-2</v>
      </c>
      <c r="D19" s="7">
        <f>ROUND([1]Weekly_Transport_Plan!N89/1000,3)-[1]SHarris_Mthly_Rpt_Plan!D17</f>
        <v>6.3999999999999946E-2</v>
      </c>
      <c r="E19" s="7">
        <f>D19-C19</f>
        <v>-3.4000000000000141E-2</v>
      </c>
      <c r="F19" s="2"/>
      <c r="G19" s="2" t="s">
        <v>39</v>
      </c>
      <c r="H19" s="2"/>
      <c r="I19" s="2"/>
      <c r="J19" s="2"/>
    </row>
    <row r="20" spans="1:10" ht="12.75" customHeight="1" x14ac:dyDescent="0.2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">
      <c r="A21" s="2" t="s">
        <v>35</v>
      </c>
      <c r="B21" s="2"/>
      <c r="C21" s="11">
        <v>0</v>
      </c>
      <c r="D21" s="7">
        <f>'[1]Main Data Input'!C106/1000</f>
        <v>1.2736240000000001E-2</v>
      </c>
      <c r="E21" s="7">
        <f>D21-C21</f>
        <v>1.2736240000000001E-2</v>
      </c>
      <c r="F21" s="2"/>
      <c r="G21" s="2"/>
      <c r="H21" s="2"/>
      <c r="I21" s="2"/>
      <c r="J21" s="2"/>
    </row>
    <row r="22" spans="1:10" ht="12.75" customHeight="1" x14ac:dyDescent="0.2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25">
      <c r="A24" s="10" t="s">
        <v>8</v>
      </c>
      <c r="B24" s="2"/>
      <c r="C24" s="26">
        <f>SUM(C9:C21)</f>
        <v>12.27998</v>
      </c>
      <c r="D24" s="26">
        <f>SUM(D9:D21)</f>
        <v>12.274328240000003</v>
      </c>
      <c r="E24" s="27">
        <f>D24-C24</f>
        <v>-5.6517599999974522E-3</v>
      </c>
      <c r="F24" s="2"/>
      <c r="G24" s="2"/>
      <c r="H24" s="2"/>
      <c r="I24" s="2"/>
      <c r="J24" s="2"/>
    </row>
    <row r="25" spans="1:10" ht="12.75" customHeight="1" x14ac:dyDescent="0.25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">
      <c r="A27" s="2" t="s">
        <v>9</v>
      </c>
      <c r="B27" s="2"/>
      <c r="C27" s="7">
        <f>ROUND([1]Weekly_Fuel_Plan!M75/1000,3)-0.003</f>
        <v>2.0869999999999997</v>
      </c>
      <c r="D27" s="7">
        <f>ROUND([1]Weekly_Fuel_Plan!G75/1000,3)</f>
        <v>1.7989999999999999</v>
      </c>
      <c r="E27" s="7">
        <f>D27-C27</f>
        <v>-0.28799999999999981</v>
      </c>
      <c r="F27" s="39"/>
      <c r="G27" s="39" t="s">
        <v>43</v>
      </c>
      <c r="H27" s="2"/>
      <c r="I27" s="2"/>
      <c r="J27" s="2"/>
    </row>
    <row r="28" spans="1:10" ht="12.75" customHeight="1" x14ac:dyDescent="0.2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-0.32500000000000001</v>
      </c>
      <c r="E29" s="7">
        <f>D29-C29</f>
        <v>-0.32500000000000001</v>
      </c>
      <c r="F29" s="39"/>
      <c r="G29" s="37" t="s">
        <v>36</v>
      </c>
      <c r="H29" s="2"/>
      <c r="I29" s="2"/>
      <c r="J29" s="2"/>
    </row>
    <row r="30" spans="1:10" ht="12.75" customHeight="1" x14ac:dyDescent="0.2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-4.7E-2</v>
      </c>
      <c r="E31" s="7">
        <f>D31-C31</f>
        <v>-4.7E-2</v>
      </c>
      <c r="F31" s="2"/>
      <c r="G31" s="2"/>
      <c r="H31" s="2"/>
      <c r="I31" s="2"/>
      <c r="J31" s="2"/>
    </row>
    <row r="32" spans="1:10" ht="12.75" customHeight="1" x14ac:dyDescent="0.2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">
      <c r="A35" s="2" t="s">
        <v>33</v>
      </c>
      <c r="B35" s="2"/>
      <c r="C35" s="7">
        <f>[1]Weekly_Fuel_Plan!Y35/1000</f>
        <v>0.1</v>
      </c>
      <c r="D35" s="7">
        <v>0</v>
      </c>
      <c r="E35" s="7">
        <f>D35-C35</f>
        <v>-0.1</v>
      </c>
      <c r="F35" s="2"/>
      <c r="G35" s="40"/>
      <c r="H35" s="2"/>
      <c r="I35" s="2"/>
      <c r="J35" s="2"/>
    </row>
    <row r="36" spans="1:10" ht="12.75" customHeight="1" x14ac:dyDescent="0.2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25">
      <c r="A39" s="10" t="s">
        <v>17</v>
      </c>
      <c r="B39" s="2"/>
      <c r="C39" s="16">
        <f>SUM(C27:C38)</f>
        <v>2.1869999999999998</v>
      </c>
      <c r="D39" s="16">
        <f>SUM(D27:D38)</f>
        <v>1.427</v>
      </c>
      <c r="E39" s="15">
        <f>SUM(E27:E38)</f>
        <v>-0.75999999999999979</v>
      </c>
      <c r="F39" s="2"/>
      <c r="G39" s="40"/>
      <c r="H39" s="2"/>
      <c r="I39" s="2"/>
      <c r="J39" s="2"/>
    </row>
    <row r="40" spans="1:10" ht="12.75" customHeight="1" x14ac:dyDescent="0.25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25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25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25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25">
      <c r="A46" s="10" t="s">
        <v>18</v>
      </c>
      <c r="B46" s="2"/>
      <c r="C46" s="16">
        <f>C24+C39+C41+C43</f>
        <v>14.46698</v>
      </c>
      <c r="D46" s="16">
        <f>D24+D39+D41+D43</f>
        <v>13.701328240000002</v>
      </c>
      <c r="E46" s="15">
        <f>E24+E39+E41+E43</f>
        <v>-0.76565175999999724</v>
      </c>
      <c r="F46" s="2"/>
      <c r="G46" s="2"/>
      <c r="H46" s="2"/>
      <c r="I46" s="2"/>
      <c r="J46" s="2"/>
    </row>
    <row r="47" spans="1:10" ht="12.75" customHeight="1" x14ac:dyDescent="0.2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25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25">
      <c r="A49" s="10" t="s">
        <v>19</v>
      </c>
      <c r="C49" s="7">
        <v>-0.33700000000000002</v>
      </c>
      <c r="D49" s="7">
        <f>C49</f>
        <v>-0.33700000000000002</v>
      </c>
      <c r="E49" s="17">
        <f>D49-C49</f>
        <v>0</v>
      </c>
    </row>
    <row r="50" spans="1:10" s="2" customFormat="1" ht="12.75" customHeight="1" x14ac:dyDescent="0.25">
      <c r="A50" s="10"/>
      <c r="C50" s="17"/>
      <c r="D50" s="17"/>
      <c r="E50" s="17"/>
    </row>
    <row r="51" spans="1:10" s="2" customFormat="1" ht="12.75" customHeight="1" x14ac:dyDescent="0.25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25">
      <c r="A52" s="10"/>
      <c r="C52" s="7"/>
      <c r="D52" s="7"/>
      <c r="E52" s="28"/>
    </row>
    <row r="53" spans="1:10" ht="12.75" customHeight="1" x14ac:dyDescent="0.25">
      <c r="A53" s="10" t="s">
        <v>25</v>
      </c>
      <c r="B53" s="2"/>
      <c r="C53" s="7">
        <v>-4.0000000000000001E-3</v>
      </c>
      <c r="D53" s="7">
        <f>C53</f>
        <v>-4.0000000000000001E-3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25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25">
      <c r="A55" s="10" t="s">
        <v>21</v>
      </c>
      <c r="B55" s="2"/>
      <c r="C55" s="16">
        <f>SUM(C46:C54)</f>
        <v>14.12598</v>
      </c>
      <c r="D55" s="16">
        <f>SUM(D46:D54)+0.001</f>
        <v>13.361328240000002</v>
      </c>
      <c r="E55" s="15">
        <f>SUM(E46:E54)</f>
        <v>-0.76565175999999724</v>
      </c>
      <c r="F55" s="2"/>
      <c r="G55" s="2"/>
      <c r="H55" s="2"/>
      <c r="I55" s="2"/>
      <c r="J55" s="2"/>
    </row>
    <row r="56" spans="1:10" ht="15" customHeight="1" x14ac:dyDescent="0.25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25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">
      <c r="A61" s="2" t="s">
        <v>27</v>
      </c>
      <c r="B61" s="2"/>
      <c r="C61" s="32">
        <v>12.233000000000001</v>
      </c>
      <c r="D61" s="30">
        <v>11.673</v>
      </c>
      <c r="E61" s="33">
        <f>D61-C61</f>
        <v>-0.5600000000000005</v>
      </c>
      <c r="F61" s="2"/>
      <c r="G61" s="2" t="s">
        <v>40</v>
      </c>
      <c r="H61" s="2"/>
      <c r="I61" s="2"/>
      <c r="J61" s="2"/>
    </row>
    <row r="62" spans="1:10" ht="15" hidden="1" customHeight="1" x14ac:dyDescent="0.2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 t="s">
        <v>41</v>
      </c>
      <c r="H62" s="2"/>
      <c r="I62" s="2"/>
      <c r="J62" s="2"/>
    </row>
    <row r="63" spans="1:10" ht="15" hidden="1" customHeight="1" x14ac:dyDescent="0.25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75" x14ac:dyDescent="0.25">
      <c r="A65" s="10" t="s">
        <v>42</v>
      </c>
      <c r="B65" s="2"/>
      <c r="C65" s="31">
        <f>SUM(C55:C64)</f>
        <v>40.068980000000003</v>
      </c>
      <c r="D65" s="31">
        <f>SUM(D55:D64)</f>
        <v>38.485328240000001</v>
      </c>
      <c r="E65" s="36">
        <f>D65-C65</f>
        <v>-1.5836517600000022</v>
      </c>
      <c r="F65" s="2"/>
      <c r="G65" s="2"/>
      <c r="H65" s="2"/>
      <c r="I65" s="2"/>
      <c r="J65" s="2"/>
    </row>
    <row r="66" spans="1:1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75" x14ac:dyDescent="0.25">
      <c r="A68" s="20"/>
      <c r="B68" s="20"/>
      <c r="C68" s="20"/>
      <c r="D68" s="20"/>
      <c r="E68" s="20"/>
      <c r="F68" s="20"/>
      <c r="G68" s="20"/>
    </row>
    <row r="69" spans="1:10" ht="15.75" x14ac:dyDescent="0.25">
      <c r="A69" s="20"/>
      <c r="B69" s="20"/>
      <c r="C69" s="20"/>
      <c r="D69" s="20"/>
      <c r="E69" s="20"/>
      <c r="F69" s="20"/>
      <c r="G69" s="20"/>
    </row>
    <row r="70" spans="1:10" ht="15.75" x14ac:dyDescent="0.25">
      <c r="A70" s="20"/>
      <c r="B70" s="20"/>
      <c r="C70" s="20"/>
      <c r="D70" s="20"/>
      <c r="E70" s="20"/>
      <c r="F70" s="20"/>
      <c r="G70" s="20"/>
    </row>
    <row r="71" spans="1:10" ht="15.75" x14ac:dyDescent="0.25">
      <c r="A71" s="20"/>
      <c r="B71" s="20"/>
      <c r="C71" s="20"/>
      <c r="D71" s="20"/>
      <c r="E71" s="20"/>
      <c r="F71" s="20"/>
      <c r="G71" s="20"/>
    </row>
    <row r="72" spans="1:10" ht="15.75" x14ac:dyDescent="0.25">
      <c r="A72" s="20"/>
      <c r="B72" s="20"/>
      <c r="C72" s="20"/>
      <c r="D72" s="20"/>
      <c r="E72" s="20"/>
      <c r="F72" s="20"/>
      <c r="G72" s="20"/>
    </row>
    <row r="73" spans="1:10" ht="15.75" x14ac:dyDescent="0.25">
      <c r="A73" s="20"/>
      <c r="B73" s="20"/>
      <c r="C73" s="20"/>
      <c r="D73" s="20"/>
      <c r="E73" s="20"/>
      <c r="F73" s="20"/>
      <c r="G73" s="20"/>
    </row>
    <row r="74" spans="1:10" ht="15.75" x14ac:dyDescent="0.25">
      <c r="A74" s="20"/>
      <c r="B74" s="20"/>
      <c r="C74" s="20"/>
      <c r="D74" s="20"/>
      <c r="E74" s="20"/>
      <c r="F74" s="20"/>
      <c r="G74" s="20"/>
    </row>
    <row r="75" spans="1:10" ht="15.75" x14ac:dyDescent="0.25">
      <c r="A75" s="20"/>
      <c r="B75" s="20"/>
      <c r="C75" s="20"/>
      <c r="D75" s="20"/>
      <c r="E75" s="20"/>
      <c r="F75" s="20"/>
      <c r="G75" s="20"/>
    </row>
    <row r="76" spans="1:10" ht="15.75" x14ac:dyDescent="0.25">
      <c r="A76" s="20"/>
      <c r="B76" s="20"/>
      <c r="C76" s="20"/>
      <c r="D76" s="20"/>
      <c r="E76" s="20"/>
      <c r="F76" s="20"/>
      <c r="G76" s="20"/>
    </row>
    <row r="77" spans="1:10" ht="15.75" x14ac:dyDescent="0.25">
      <c r="A77" s="20"/>
      <c r="B77" s="20"/>
      <c r="C77" s="20"/>
      <c r="D77" s="20"/>
      <c r="E77" s="20"/>
      <c r="F77" s="20"/>
      <c r="G77" s="20"/>
    </row>
    <row r="78" spans="1:10" ht="15.75" x14ac:dyDescent="0.25">
      <c r="A78" s="20"/>
      <c r="B78" s="20"/>
      <c r="C78" s="20"/>
      <c r="D78" s="20"/>
      <c r="E78" s="20"/>
      <c r="F78" s="20"/>
      <c r="G78" s="20"/>
    </row>
    <row r="79" spans="1:10" ht="15.75" x14ac:dyDescent="0.25">
      <c r="A79" s="20"/>
      <c r="B79" s="20"/>
      <c r="C79" s="20"/>
      <c r="D79" s="20"/>
      <c r="E79" s="20"/>
      <c r="F79" s="20"/>
      <c r="G79" s="20"/>
    </row>
    <row r="80" spans="1:10" ht="15.75" x14ac:dyDescent="0.25">
      <c r="A80" s="20"/>
      <c r="B80" s="20"/>
      <c r="C80" s="20"/>
      <c r="D80" s="20"/>
      <c r="E80" s="20"/>
      <c r="F80" s="20"/>
      <c r="G80" s="20"/>
    </row>
    <row r="81" spans="1:7" ht="15.75" x14ac:dyDescent="0.25">
      <c r="A81" s="20"/>
      <c r="B81" s="18"/>
      <c r="C81" s="20"/>
      <c r="D81" s="20"/>
      <c r="E81" s="20"/>
      <c r="F81" s="20"/>
      <c r="G81" s="20"/>
    </row>
    <row r="82" spans="1:7" ht="15.75" x14ac:dyDescent="0.25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5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2002-02-07T18:27:16Z</cp:lastPrinted>
  <dcterms:created xsi:type="dcterms:W3CDTF">1999-10-11T14:59:11Z</dcterms:created>
  <dcterms:modified xsi:type="dcterms:W3CDTF">2014-09-04T08:20:31Z</dcterms:modified>
</cp:coreProperties>
</file>