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60" yWindow="645" windowWidth="11340" windowHeight="55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Stretch'!$A$1:$M$148</definedName>
    <definedName name="_xlnm.Print_Titles" localSheetId="0">'Rev Assump 2002 w Stretch'!$1:$2</definedName>
  </definedNames>
  <calcPr calcId="152511" fullCalcOnLoad="1"/>
</workbook>
</file>

<file path=xl/calcChain.xml><?xml version="1.0" encoding="utf-8"?>
<calcChain xmlns="http://schemas.openxmlformats.org/spreadsheetml/2006/main">
  <c r="C18" i="25052" l="1"/>
  <c r="E18" i="25052"/>
  <c r="G18" i="25052"/>
  <c r="C25" i="25052"/>
  <c r="C46" i="25052"/>
  <c r="E46" i="25052"/>
  <c r="G46" i="25052"/>
  <c r="I46" i="25052"/>
  <c r="K82" i="25052"/>
  <c r="K96" i="25052"/>
  <c r="O96" i="25052"/>
  <c r="O99" i="25052"/>
  <c r="O103" i="25052"/>
  <c r="O104" i="25052"/>
  <c r="K112" i="25052"/>
  <c r="K114" i="25052"/>
  <c r="K115" i="25052"/>
  <c r="K116" i="25052"/>
  <c r="K117" i="25052"/>
  <c r="O117" i="25052" s="1"/>
  <c r="O121" i="25052"/>
  <c r="O124" i="25052"/>
  <c r="O125" i="25052"/>
</calcChain>
</file>

<file path=xl/comments1.xml><?xml version="1.0" encoding="utf-8"?>
<comments xmlns="http://schemas.openxmlformats.org/spreadsheetml/2006/main">
  <authors>
    <author>jmoore3</author>
  </authors>
  <commentList>
    <comment ref="C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<sst xmlns="http://schemas.openxmlformats.org/spreadsheetml/2006/main" count="214" uniqueCount="163">
  <si>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</si>
  <si>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</si>
  <si>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</si>
  <si>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</si>
  <si>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</si>
  <si>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</si>
  <si>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</si>
  <si>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</si>
  <si>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</si>
  <si>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</si>
  <si>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</si>
  <si>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</si>
  <si>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</si>
  <si>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</si>
  <si>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</si>
  <si>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</si>
  <si>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</si>
  <si>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</si>
  <si>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</si>
  <si>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</si>
  <si>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</si>
  <si>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</si>
  <si>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</si>
  <si>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</si>
  <si>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</si>
  <si>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</si>
  <si>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</si>
  <si>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</si>
  <si>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</si>
  <si>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</si>
  <si>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</si>
  <si>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</si>
  <si>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</si>
  <si>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</si>
  <si>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</si>
  <si>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</si>
  <si>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</si>
  <si>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</si>
  <si>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</si>
  <si>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</si>
  <si>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</si>
  <si>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</si>
  <si>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</si>
  <si>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</si>
  <si>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</si>
  <si>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</si>
  <si>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</si>
  <si>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</si>
  <si>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</si>
  <si>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</si>
  <si>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</si>
  <si>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</si>
  <si>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</si>
  <si>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</si>
  <si>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</si>
  <si>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</si>
  <si>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</si>
  <si>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 xml:space="preserve">Avg. Throughput 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</si>
  <si>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</si>
  <si>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</si>
  <si>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</si>
  <si>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</si>
  <si>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</si>
  <si>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</si>
  <si>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</si>
  <si>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</si>
  <si>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UAF @  (.06%) - Same as 2001 Plan</t>
  </si>
  <si>
    <t>TransPecos Project</t>
  </si>
  <si>
    <t>Southern Trails Project</t>
  </si>
  <si>
    <t>Big Sandy</t>
  </si>
  <si>
    <t>BP</t>
  </si>
  <si>
    <t>Sept</t>
  </si>
  <si>
    <t>Unsubscribed</t>
  </si>
  <si>
    <t>TW COMMERCIAL 2002 MARGIN PLAN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</si>
  <si>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</si>
  <si>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</si>
  <si>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</si>
  <si>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</si>
  <si>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</si>
  <si>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</si>
  <si>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</si>
  <si>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</si>
  <si>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</si>
  <si>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</si>
  <si>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</si>
  <si>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</si>
  <si>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</si>
  <si>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</si>
  <si>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</si>
  <si>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</si>
  <si>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</si>
  <si>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</si>
  <si>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</si>
  <si>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</si>
  <si>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</si>
  <si>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</si>
  <si>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</si>
  <si>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</si>
  <si>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 xml:space="preserve"> 3CE  </t>
  </si>
  <si>
    <t>Discretionary Pool (July - Dec)</t>
  </si>
  <si>
    <t>No outages other than the Red Rock Expansion and Sta. 4 overhaul are assumed.</t>
  </si>
  <si>
    <t xml:space="preserve">   Rate</t>
  </si>
  <si>
    <t xml:space="preserve">IT 2002 Plan (Including Capital Revenues):  </t>
  </si>
  <si>
    <t>$2.4 mil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</si>
  <si>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</si>
  <si>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</si>
  <si>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</si>
  <si>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</si>
  <si>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t>Amt. Above Max</t>
  </si>
  <si>
    <t>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</si>
  <si>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</si>
  <si>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</si>
  <si>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</si>
  <si>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</si>
  <si>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 xml:space="preserve">  Plan**</t>
  </si>
  <si>
    <t>Without</t>
  </si>
  <si>
    <t>Red Rock</t>
  </si>
  <si>
    <t>Outage</t>
  </si>
  <si>
    <t>Red Rock Outage Impact:</t>
  </si>
  <si>
    <t>6 Days @</t>
  </si>
  <si>
    <t>100,000/d</t>
  </si>
  <si>
    <t xml:space="preserve">  80,000/d</t>
  </si>
  <si>
    <t>April &amp; May</t>
  </si>
  <si>
    <t>61 Days @</t>
  </si>
  <si>
    <t>180,000/d</t>
  </si>
  <si>
    <t>4 Days @</t>
  </si>
  <si>
    <t>January (Possible Outage)</t>
  </si>
  <si>
    <t xml:space="preserve">5 Days @ </t>
  </si>
  <si>
    <t>130,000/d</t>
  </si>
  <si>
    <t xml:space="preserve">  21,000/d avg</t>
  </si>
  <si>
    <t>Current</t>
  </si>
  <si>
    <t>Un-</t>
  </si>
  <si>
    <t>$8.1 mil</t>
  </si>
  <si>
    <t>West IT</t>
  </si>
  <si>
    <t>Ignacio</t>
  </si>
  <si>
    <t>East</t>
  </si>
  <si>
    <t>$5.4 mil</t>
  </si>
  <si>
    <t>$1.7 mil</t>
  </si>
  <si>
    <t>$1    mil</t>
  </si>
  <si>
    <t>Calpine</t>
  </si>
  <si>
    <t>S. Ignacio to Blanco</t>
  </si>
  <si>
    <t>Index to Index Contracts Assumed at Hedge Price</t>
  </si>
  <si>
    <t>Red Rock Expansion</t>
  </si>
  <si>
    <t>West of Thoreau Resubscription Assumptions</t>
  </si>
  <si>
    <t>Other Index to Index Contracts (Not in 2002)</t>
  </si>
  <si>
    <t>Thoreau to West of Thoreau</t>
  </si>
  <si>
    <t>East of Thoreau to West of Thoreau</t>
  </si>
  <si>
    <t>(millions)</t>
  </si>
  <si>
    <t>Did not assume other Projects for 2002 besides Red Rock Expansion.</t>
  </si>
  <si>
    <t>East of Thoreau to East of Thoreau</t>
  </si>
  <si>
    <t xml:space="preserve">     already down to 1020</t>
  </si>
  <si>
    <t xml:space="preserve">Did not adjust Plan, volume </t>
  </si>
  <si>
    <t>(may reduce by 10,000/d)</t>
  </si>
  <si>
    <t>(may reduce by 15,000/d)</t>
  </si>
  <si>
    <t xml:space="preserve"> 5/31/02*</t>
  </si>
  <si>
    <t>*Only resubscribed for 4 of remaining 7 months in the year.</t>
  </si>
  <si>
    <t>$.09 to max</t>
  </si>
  <si>
    <t>Gas Index Prices</t>
  </si>
  <si>
    <r>
      <t xml:space="preserve">Revenues: (Included in EOT to EOT </t>
    </r>
    <r>
      <rPr>
        <b/>
        <sz val="12"/>
        <rFont val="Arial"/>
        <family val="2"/>
      </rPr>
      <t xml:space="preserve">STRETCH </t>
    </r>
    <r>
      <rPr>
        <sz val="12"/>
        <rFont val="Arial"/>
        <family val="2"/>
      </rPr>
      <t>IT)</t>
    </r>
  </si>
  <si>
    <t>SoCal Rate Dispute</t>
  </si>
  <si>
    <t>MAXDTQ Reduction Exposures</t>
  </si>
  <si>
    <t>No estimated volumes/revenues for the following</t>
  </si>
  <si>
    <t>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</si>
</sst>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  <numFmt numFmtId="171" formatCode="&quot;$&quot;#,##0.00"/>
    <numFmt numFmtId="172" formatCode="&quot;$&quot;#,##0.000"/>
    <numFmt numFmtId="173" formatCode="&quot;$&quot;#,##0.0000"/>
  </numFmts>
  <fonts count="1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  <font>
      <b/>
      <u/>
      <sz val="11"/>
      <name val="Arial"/>
      <family val="2"/>
    </font>
    <font>
      <b/>
      <u/>
      <sz val="14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3" fillId="0" borderId="0" xfId="0" applyNumberFormat="1" applyFont="1"/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8" fontId="10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0" fillId="0" borderId="1" xfId="0" applyNumberFormat="1" applyFont="1" applyBorder="1"/>
    <xf numFmtId="8" fontId="9" fillId="0" borderId="0" xfId="0" applyNumberFormat="1" applyFont="1" applyAlignment="1">
      <alignment horizontal="right"/>
    </xf>
    <xf numFmtId="39" fontId="3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8" fontId="2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/>
    <xf numFmtId="172" fontId="3" fillId="0" borderId="0" xfId="0" applyNumberFormat="1" applyFont="1"/>
    <xf numFmtId="173" fontId="3" fillId="0" borderId="0" xfId="0" applyNumberFormat="1" applyFont="1"/>
    <xf numFmtId="0" fontId="3" fillId="0" borderId="1" xfId="0" applyFont="1" applyBorder="1"/>
    <xf numFmtId="0" fontId="3" fillId="0" borderId="0" xfId="0" applyFont="1" applyBorder="1"/>
    <xf numFmtId="0" fontId="9" fillId="0" borderId="0" xfId="0" applyFont="1" applyBorder="1" applyAlignment="1">
      <alignment horizontal="center"/>
    </xf>
    <xf numFmtId="0" fontId="0" fillId="0" borderId="0" xfId="0" applyBorder="1"/>
    <xf numFmtId="173" fontId="0" fillId="0" borderId="0" xfId="0" applyNumberFormat="1" applyBorder="1"/>
    <xf numFmtId="173" fontId="11" fillId="0" borderId="0" xfId="0" applyNumberFormat="1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73" fontId="3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173" fontId="10" fillId="0" borderId="0" xfId="0" applyNumberFormat="1" applyFont="1" applyBorder="1"/>
    <xf numFmtId="0" fontId="8" fillId="0" borderId="0" xfId="0" applyFont="1" applyBorder="1"/>
    <xf numFmtId="0" fontId="16" fillId="0" borderId="0" xfId="0" applyFont="1"/>
    <xf numFmtId="173" fontId="3" fillId="0" borderId="0" xfId="0" applyNumberFormat="1" applyFont="1" applyBorder="1" applyAlignment="1">
      <alignment horizontal="left"/>
    </xf>
    <xf numFmtId="6" fontId="3" fillId="0" borderId="0" xfId="0" applyNumberFormat="1" applyFont="1" applyBorder="1"/>
    <xf numFmtId="9" fontId="2" fillId="0" borderId="0" xfId="0" applyNumberFormat="1" applyFont="1"/>
    <xf numFmtId="9" fontId="7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1" fontId="3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16" fontId="3" fillId="0" borderId="0" xfId="0" applyNumberFormat="1" applyFont="1" applyBorder="1" applyAlignment="1">
      <alignment horizontal="center"/>
    </xf>
    <xf numFmtId="16" fontId="3" fillId="0" borderId="0" xfId="0" applyNumberFormat="1" applyFont="1" applyBorder="1"/>
    <xf numFmtId="0" fontId="3" fillId="0" borderId="12" xfId="0" applyFont="1" applyBorder="1"/>
    <xf numFmtId="0" fontId="7" fillId="0" borderId="11" xfId="0" applyFont="1" applyBorder="1"/>
    <xf numFmtId="0" fontId="0" fillId="0" borderId="11" xfId="0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/>
    <xf numFmtId="173" fontId="3" fillId="0" borderId="14" xfId="0" applyNumberFormat="1" applyFont="1" applyBorder="1"/>
    <xf numFmtId="173" fontId="10" fillId="0" borderId="14" xfId="0" applyNumberFormat="1" applyFont="1" applyBorder="1"/>
    <xf numFmtId="6" fontId="3" fillId="0" borderId="14" xfId="0" applyNumberFormat="1" applyFont="1" applyBorder="1"/>
    <xf numFmtId="0" fontId="0" fillId="0" borderId="14" xfId="0" applyBorder="1"/>
    <xf numFmtId="0" fontId="0" fillId="0" borderId="15" xfId="0" applyBorder="1"/>
    <xf numFmtId="0" fontId="3" fillId="0" borderId="13" xfId="0" applyFont="1" applyBorder="1" applyAlignment="1">
      <alignment horizontal="center"/>
    </xf>
    <xf numFmtId="0" fontId="11" fillId="0" borderId="14" xfId="0" applyFont="1" applyBorder="1"/>
    <xf numFmtId="0" fontId="16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3" fontId="3" fillId="0" borderId="9" xfId="0" applyNumberFormat="1" applyFont="1" applyBorder="1"/>
    <xf numFmtId="173" fontId="3" fillId="0" borderId="9" xfId="0" applyNumberFormat="1" applyFont="1" applyBorder="1"/>
    <xf numFmtId="173" fontId="10" fillId="0" borderId="9" xfId="0" applyNumberFormat="1" applyFont="1" applyBorder="1"/>
    <xf numFmtId="0" fontId="8" fillId="0" borderId="9" xfId="0" applyFont="1" applyBorder="1"/>
    <xf numFmtId="173" fontId="0" fillId="0" borderId="9" xfId="0" applyNumberFormat="1" applyBorder="1"/>
    <xf numFmtId="173" fontId="11" fillId="0" borderId="9" xfId="0" applyNumberFormat="1" applyFont="1" applyBorder="1"/>
    <xf numFmtId="14" fontId="3" fillId="0" borderId="14" xfId="0" applyNumberFormat="1" applyFont="1" applyBorder="1"/>
    <xf numFmtId="0" fontId="7" fillId="0" borderId="8" xfId="0" applyFont="1" applyBorder="1"/>
    <xf numFmtId="0" fontId="17" fillId="0" borderId="14" xfId="0" applyFont="1" applyBorder="1"/>
    <xf numFmtId="173" fontId="17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93"/>
  <sheetViews>
    <sheetView tabSelected="1" topLeftCell="A75" zoomScale="75" zoomScaleNormal="75" workbookViewId="0">
      <selection activeCell="I86" sqref="I86"/>
    </sheetView>
  </sheetViews>
  <sheetFormatPr defaultRowHeight="12.75" x14ac:dyDescent="0.2"/>
  <cols>
    <col min="1" max="1" width="13.85546875" customWidth="1"/>
    <col min="2" max="2" width="11.7109375" customWidth="1"/>
    <col min="3" max="3" width="13.7109375" customWidth="1"/>
    <col min="4" max="5" width="11.7109375" customWidth="1"/>
    <col min="6" max="6" width="15.140625" customWidth="1"/>
    <col min="7" max="7" width="11.7109375" customWidth="1"/>
    <col min="8" max="8" width="13.28515625" customWidth="1"/>
    <col min="9" max="10" width="11.7109375" customWidth="1"/>
    <col min="11" max="11" width="14.7109375" customWidth="1"/>
    <col min="12" max="13" width="11.7109375" customWidth="1"/>
    <col min="14" max="14" width="15" customWidth="1"/>
    <col min="15" max="15" width="14.5703125" customWidth="1"/>
  </cols>
  <sheetData>
    <row r="1" spans="1:10" ht="18" x14ac:dyDescent="0.25">
      <c r="A1" s="14" t="s">
        <v>73</v>
      </c>
      <c r="G1" s="25">
        <v>37175</v>
      </c>
    </row>
    <row r="2" spans="1:10" ht="18" x14ac:dyDescent="0.25">
      <c r="A2" s="14" t="s">
        <v>104</v>
      </c>
    </row>
    <row r="3" spans="1:10" ht="15.75" customHeight="1" x14ac:dyDescent="0.25">
      <c r="A3" s="85" t="s">
        <v>157</v>
      </c>
      <c r="C3" s="49"/>
      <c r="F3" s="49"/>
    </row>
    <row r="4" spans="1:10" ht="15.75" x14ac:dyDescent="0.25">
      <c r="A4" s="1"/>
      <c r="B4" s="1"/>
      <c r="C4" s="49">
        <v>2002</v>
      </c>
      <c r="D4" s="4"/>
      <c r="E4" s="4">
        <v>2001</v>
      </c>
      <c r="F4" s="49"/>
      <c r="G4" s="4">
        <v>2001</v>
      </c>
      <c r="H4" s="4"/>
      <c r="I4" s="1"/>
      <c r="J4" s="59"/>
    </row>
    <row r="5" spans="1:10" ht="15.75" x14ac:dyDescent="0.25">
      <c r="A5" s="1"/>
      <c r="B5" s="1"/>
      <c r="C5" s="53" t="s">
        <v>114</v>
      </c>
      <c r="D5" s="13"/>
      <c r="E5" s="13" t="s">
        <v>98</v>
      </c>
      <c r="F5" s="53"/>
      <c r="G5" s="13" t="s">
        <v>1</v>
      </c>
      <c r="H5" s="13"/>
      <c r="I5" s="15"/>
      <c r="J5" s="60"/>
    </row>
    <row r="6" spans="1:10" ht="15" x14ac:dyDescent="0.2">
      <c r="A6" s="2" t="s">
        <v>2</v>
      </c>
      <c r="B6" s="2"/>
      <c r="C6" s="51">
        <v>2.62</v>
      </c>
      <c r="D6" s="5"/>
      <c r="E6" s="5">
        <v>8.2100000000000009</v>
      </c>
      <c r="F6" s="51"/>
      <c r="G6" s="5">
        <v>3.9</v>
      </c>
      <c r="H6" s="5"/>
      <c r="I6" s="3"/>
      <c r="J6" s="61"/>
    </row>
    <row r="7" spans="1:10" ht="15" x14ac:dyDescent="0.2">
      <c r="A7" s="2" t="s">
        <v>3</v>
      </c>
      <c r="B7" s="2"/>
      <c r="C7" s="51">
        <v>2.62</v>
      </c>
      <c r="D7" s="31"/>
      <c r="E7" s="3">
        <v>5.62</v>
      </c>
      <c r="F7" s="51"/>
      <c r="G7" s="3">
        <v>3.75</v>
      </c>
      <c r="H7" s="3"/>
      <c r="I7" s="3"/>
      <c r="J7" s="58"/>
    </row>
    <row r="8" spans="1:10" ht="15" x14ac:dyDescent="0.2">
      <c r="A8" s="2" t="s">
        <v>4</v>
      </c>
      <c r="B8" s="2"/>
      <c r="C8" s="51">
        <v>2.5609999999999999</v>
      </c>
      <c r="D8" s="31"/>
      <c r="E8" s="3">
        <v>4.9800000000000004</v>
      </c>
      <c r="F8" s="51"/>
      <c r="G8" s="18">
        <v>3.6</v>
      </c>
      <c r="H8" s="3"/>
      <c r="I8" s="3"/>
      <c r="J8" s="62"/>
    </row>
    <row r="9" spans="1:10" ht="15" x14ac:dyDescent="0.2">
      <c r="A9" s="2" t="s">
        <v>5</v>
      </c>
      <c r="B9" s="2"/>
      <c r="C9" s="51">
        <v>2.4500000000000002</v>
      </c>
      <c r="D9" s="31"/>
      <c r="E9" s="3">
        <v>4.87</v>
      </c>
      <c r="F9" s="51"/>
      <c r="G9" s="3">
        <v>3.49</v>
      </c>
      <c r="H9" s="3"/>
      <c r="I9" s="3"/>
      <c r="J9" s="58"/>
    </row>
    <row r="10" spans="1:10" ht="15" x14ac:dyDescent="0.2">
      <c r="A10" s="2" t="s">
        <v>6</v>
      </c>
      <c r="B10" s="2"/>
      <c r="C10" s="51">
        <v>2.48</v>
      </c>
      <c r="D10" s="31"/>
      <c r="E10" s="3">
        <v>3.82</v>
      </c>
      <c r="F10" s="51"/>
      <c r="G10" s="3">
        <v>3.43</v>
      </c>
      <c r="H10" s="3"/>
      <c r="I10" s="3"/>
      <c r="J10" s="58"/>
    </row>
    <row r="11" spans="1:10" ht="15" x14ac:dyDescent="0.2">
      <c r="A11" s="2" t="s">
        <v>7</v>
      </c>
      <c r="B11" s="2"/>
      <c r="C11" s="51">
        <v>2.5299999999999998</v>
      </c>
      <c r="D11" s="31"/>
      <c r="E11" s="3">
        <v>3.19</v>
      </c>
      <c r="F11" s="51"/>
      <c r="G11" s="3">
        <v>3.42</v>
      </c>
      <c r="H11" s="3"/>
      <c r="I11" s="3"/>
      <c r="J11" s="58"/>
    </row>
    <row r="12" spans="1:10" ht="15" x14ac:dyDescent="0.2">
      <c r="A12" s="2" t="s">
        <v>8</v>
      </c>
      <c r="B12" s="2"/>
      <c r="C12" s="51">
        <v>2.57</v>
      </c>
      <c r="D12" s="31"/>
      <c r="E12" s="3">
        <v>2.77</v>
      </c>
      <c r="F12" s="51"/>
      <c r="G12" s="3">
        <v>3.39</v>
      </c>
      <c r="H12" s="3"/>
      <c r="I12" s="3"/>
      <c r="J12" s="58"/>
    </row>
    <row r="13" spans="1:10" ht="15" x14ac:dyDescent="0.2">
      <c r="A13" s="2" t="s">
        <v>9</v>
      </c>
      <c r="B13" s="2"/>
      <c r="C13" s="51">
        <v>2.61</v>
      </c>
      <c r="D13" s="31"/>
      <c r="E13" s="18">
        <v>2.77</v>
      </c>
      <c r="F13" s="51"/>
      <c r="G13" s="3">
        <v>3.41</v>
      </c>
      <c r="H13" s="18"/>
      <c r="I13" s="3"/>
      <c r="J13" s="58"/>
    </row>
    <row r="14" spans="1:10" ht="15" x14ac:dyDescent="0.2">
      <c r="A14" s="2" t="s">
        <v>10</v>
      </c>
      <c r="B14" s="2"/>
      <c r="C14" s="51">
        <v>2.61</v>
      </c>
      <c r="D14" s="31"/>
      <c r="E14" s="3">
        <v>1.95</v>
      </c>
      <c r="F14" s="51"/>
      <c r="G14" s="3">
        <v>3.39</v>
      </c>
      <c r="H14" s="3"/>
      <c r="I14" s="3"/>
      <c r="J14" s="58"/>
    </row>
    <row r="15" spans="1:10" ht="15" x14ac:dyDescent="0.2">
      <c r="A15" s="2" t="s">
        <v>11</v>
      </c>
      <c r="B15" s="2"/>
      <c r="C15" s="51">
        <v>2.62</v>
      </c>
      <c r="D15" s="31"/>
      <c r="E15" s="3">
        <v>2.2799999999999998</v>
      </c>
      <c r="F15" s="51"/>
      <c r="G15" s="3">
        <v>3.39</v>
      </c>
      <c r="H15" s="3"/>
      <c r="I15" s="3"/>
      <c r="J15" s="58"/>
    </row>
    <row r="16" spans="1:10" ht="15" x14ac:dyDescent="0.2">
      <c r="A16" s="2" t="s">
        <v>13</v>
      </c>
      <c r="B16" s="2"/>
      <c r="C16" s="51">
        <v>2.84</v>
      </c>
      <c r="D16" s="31"/>
      <c r="E16" s="3">
        <v>2.5299999999999998</v>
      </c>
      <c r="F16" s="51"/>
      <c r="G16" s="3">
        <v>3.39</v>
      </c>
      <c r="H16" s="3"/>
      <c r="I16" s="3"/>
      <c r="J16" s="58"/>
    </row>
    <row r="17" spans="1:15" ht="15" x14ac:dyDescent="0.2">
      <c r="A17" s="2" t="s">
        <v>14</v>
      </c>
      <c r="B17" s="2"/>
      <c r="C17" s="54">
        <v>3</v>
      </c>
      <c r="D17" s="56"/>
      <c r="E17" s="27">
        <v>2.85</v>
      </c>
      <c r="F17" s="57"/>
      <c r="G17" s="27">
        <v>3.44</v>
      </c>
      <c r="H17" s="58"/>
      <c r="I17" s="3"/>
      <c r="J17" s="58"/>
    </row>
    <row r="18" spans="1:15" ht="15.75" x14ac:dyDescent="0.25">
      <c r="A18" s="1" t="s">
        <v>15</v>
      </c>
      <c r="B18" s="1"/>
      <c r="C18" s="55">
        <f>AVERAGE(C6:C17)</f>
        <v>2.6259166666666665</v>
      </c>
      <c r="D18" s="17"/>
      <c r="E18" s="17">
        <f>AVERAGE(E6:E17)</f>
        <v>3.8200000000000016</v>
      </c>
      <c r="F18" s="55"/>
      <c r="G18" s="17">
        <f>AVERAGE(G6:G17)</f>
        <v>3.5</v>
      </c>
      <c r="H18" s="17"/>
      <c r="I18" s="4"/>
      <c r="J18" s="63"/>
    </row>
    <row r="21" spans="1:15" ht="15.75" x14ac:dyDescent="0.25">
      <c r="A21" s="1" t="s">
        <v>83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ht="15" x14ac:dyDescent="0.2">
      <c r="A22" s="2">
        <v>5000</v>
      </c>
      <c r="B22" s="2" t="s">
        <v>81</v>
      </c>
      <c r="C22" s="26">
        <v>5.05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15" x14ac:dyDescent="0.2">
      <c r="A23" s="2">
        <v>5000</v>
      </c>
      <c r="B23" s="2" t="s">
        <v>81</v>
      </c>
      <c r="C23" s="26">
        <v>3.46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5" ht="15" x14ac:dyDescent="0.2">
      <c r="A24" s="2">
        <v>5000</v>
      </c>
      <c r="B24" s="2" t="s">
        <v>81</v>
      </c>
      <c r="C24" s="30">
        <v>3.3624999999999998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5" ht="15.75" x14ac:dyDescent="0.25">
      <c r="A25" s="1"/>
      <c r="B25" s="1"/>
      <c r="C25" s="29">
        <f>AVERAGE(C22:C24)</f>
        <v>3.9574999999999996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5" ht="1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5" ht="15.75" x14ac:dyDescent="0.25">
      <c r="A27" s="1" t="s">
        <v>66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5" ht="15.75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5" ht="18" x14ac:dyDescent="0.25">
      <c r="A29" s="85" t="s">
        <v>86</v>
      </c>
      <c r="B29" s="2"/>
      <c r="C29" s="2"/>
      <c r="D29" s="2"/>
      <c r="E29" s="2"/>
      <c r="F29" s="2"/>
      <c r="G29" s="2"/>
      <c r="H29" s="2"/>
      <c r="I29" s="64">
        <v>2002</v>
      </c>
      <c r="J29" s="2"/>
      <c r="K29" s="2"/>
      <c r="L29" s="2"/>
      <c r="M29" s="2"/>
    </row>
    <row r="30" spans="1:15" ht="15.75" x14ac:dyDescent="0.25">
      <c r="A30" s="15"/>
      <c r="B30" s="2"/>
      <c r="C30" s="2"/>
      <c r="D30" s="2"/>
      <c r="E30" s="2"/>
      <c r="F30" s="2"/>
      <c r="G30" s="2"/>
      <c r="H30" s="2"/>
      <c r="I30" s="64" t="s">
        <v>115</v>
      </c>
      <c r="J30" s="2"/>
      <c r="K30" s="2"/>
      <c r="L30" s="2"/>
      <c r="M30" s="2"/>
    </row>
    <row r="31" spans="1:15" ht="15.75" x14ac:dyDescent="0.25">
      <c r="A31" s="2"/>
      <c r="B31" s="2"/>
      <c r="C31" s="22">
        <v>2002</v>
      </c>
      <c r="D31" s="22"/>
      <c r="E31" s="22">
        <v>2001</v>
      </c>
      <c r="F31" s="22"/>
      <c r="G31" s="22">
        <v>2001</v>
      </c>
      <c r="H31" s="22"/>
      <c r="I31" s="64" t="s">
        <v>116</v>
      </c>
      <c r="J31" s="64"/>
      <c r="K31" s="20" t="s">
        <v>118</v>
      </c>
      <c r="L31" s="21"/>
      <c r="M31" s="21"/>
      <c r="N31" s="21"/>
      <c r="O31" s="21"/>
    </row>
    <row r="32" spans="1:15" ht="15.75" x14ac:dyDescent="0.25">
      <c r="A32" s="2" t="s">
        <v>21</v>
      </c>
      <c r="B32" s="2"/>
      <c r="C32" s="23" t="s">
        <v>92</v>
      </c>
      <c r="D32" s="23"/>
      <c r="E32" s="23" t="s">
        <v>0</v>
      </c>
      <c r="F32" s="23"/>
      <c r="G32" s="23" t="s">
        <v>1</v>
      </c>
      <c r="H32" s="23"/>
      <c r="I32" s="65" t="s">
        <v>117</v>
      </c>
      <c r="J32" s="64"/>
      <c r="K32" s="69" t="s">
        <v>4</v>
      </c>
      <c r="L32" s="21"/>
      <c r="M32" s="21"/>
      <c r="N32" s="21"/>
      <c r="O32" s="21"/>
    </row>
    <row r="33" spans="1:15" ht="15.75" x14ac:dyDescent="0.25">
      <c r="A33" s="2" t="s">
        <v>2</v>
      </c>
      <c r="B33" s="2"/>
      <c r="C33" s="2">
        <v>1020</v>
      </c>
      <c r="D33" s="2"/>
      <c r="E33" s="2">
        <v>1109</v>
      </c>
      <c r="F33" s="2"/>
      <c r="G33" s="2">
        <v>1014</v>
      </c>
      <c r="H33" s="2"/>
      <c r="I33" s="40">
        <v>1020</v>
      </c>
      <c r="J33" s="64"/>
      <c r="K33" s="21" t="s">
        <v>119</v>
      </c>
      <c r="L33" s="21" t="s">
        <v>120</v>
      </c>
      <c r="M33" s="21"/>
      <c r="N33" s="21"/>
      <c r="O33" s="21"/>
    </row>
    <row r="34" spans="1:15" ht="15.75" x14ac:dyDescent="0.25">
      <c r="A34" s="2" t="s">
        <v>3</v>
      </c>
      <c r="B34" s="2"/>
      <c r="C34" s="2">
        <v>1022</v>
      </c>
      <c r="D34" s="2"/>
      <c r="E34" s="2">
        <v>1119</v>
      </c>
      <c r="F34" s="2"/>
      <c r="G34" s="2">
        <v>1018</v>
      </c>
      <c r="H34" s="2"/>
      <c r="I34" s="40">
        <v>1022</v>
      </c>
      <c r="J34" s="68"/>
      <c r="K34" s="21" t="s">
        <v>119</v>
      </c>
      <c r="L34" s="21" t="s">
        <v>121</v>
      </c>
      <c r="M34" s="21"/>
      <c r="N34" s="21"/>
      <c r="O34" s="21"/>
    </row>
    <row r="35" spans="1:15" ht="15" x14ac:dyDescent="0.2">
      <c r="A35" s="2" t="s">
        <v>4</v>
      </c>
      <c r="B35" s="2"/>
      <c r="C35" s="2">
        <v>998</v>
      </c>
      <c r="D35" s="2"/>
      <c r="E35" s="2">
        <v>1110</v>
      </c>
      <c r="F35" s="2"/>
      <c r="G35" s="2">
        <v>967</v>
      </c>
      <c r="H35" s="2"/>
      <c r="I35" s="40">
        <v>1009</v>
      </c>
      <c r="J35" s="40"/>
      <c r="K35" s="21"/>
      <c r="L35" s="21"/>
      <c r="M35" s="21"/>
      <c r="N35" s="21"/>
      <c r="O35" s="21"/>
    </row>
    <row r="36" spans="1:15" ht="15.75" x14ac:dyDescent="0.25">
      <c r="A36" s="2" t="s">
        <v>5</v>
      </c>
      <c r="B36" s="2"/>
      <c r="C36" s="2">
        <v>910</v>
      </c>
      <c r="D36" s="2"/>
      <c r="E36" s="2">
        <v>1104</v>
      </c>
      <c r="F36" s="2"/>
      <c r="G36" s="2">
        <v>949</v>
      </c>
      <c r="H36" s="2"/>
      <c r="I36" s="40">
        <v>1003</v>
      </c>
      <c r="J36" s="40"/>
      <c r="K36" s="69" t="s">
        <v>122</v>
      </c>
      <c r="L36" s="21"/>
      <c r="M36" s="21"/>
      <c r="N36" s="21"/>
      <c r="O36" s="21"/>
    </row>
    <row r="37" spans="1:15" ht="15" x14ac:dyDescent="0.2">
      <c r="A37" s="2" t="s">
        <v>6</v>
      </c>
      <c r="B37" s="2"/>
      <c r="C37" s="2">
        <v>910</v>
      </c>
      <c r="D37" s="2"/>
      <c r="E37" s="2">
        <v>1075</v>
      </c>
      <c r="F37" s="2"/>
      <c r="G37" s="2">
        <v>959</v>
      </c>
      <c r="H37" s="2"/>
      <c r="I37" s="40">
        <v>1006</v>
      </c>
      <c r="J37" s="40"/>
      <c r="K37" s="21" t="s">
        <v>123</v>
      </c>
      <c r="L37" s="21" t="s">
        <v>124</v>
      </c>
      <c r="M37" s="21"/>
      <c r="N37" s="21"/>
      <c r="O37" s="21"/>
    </row>
    <row r="38" spans="1:15" ht="15" x14ac:dyDescent="0.2">
      <c r="A38" s="2" t="s">
        <v>7</v>
      </c>
      <c r="B38" s="2"/>
      <c r="C38" s="2">
        <v>1072</v>
      </c>
      <c r="D38" s="2"/>
      <c r="E38" s="2">
        <v>1073</v>
      </c>
      <c r="F38" s="2"/>
      <c r="G38" s="2">
        <v>891</v>
      </c>
      <c r="H38" s="2"/>
      <c r="I38" s="40">
        <v>1089</v>
      </c>
      <c r="J38" s="40"/>
      <c r="K38" s="21"/>
      <c r="L38" s="21"/>
      <c r="M38" s="21"/>
      <c r="N38" s="21"/>
      <c r="O38" s="21"/>
    </row>
    <row r="39" spans="1:15" ht="15.75" x14ac:dyDescent="0.25">
      <c r="A39" s="2" t="s">
        <v>8</v>
      </c>
      <c r="B39" s="2"/>
      <c r="C39" s="2">
        <v>1101</v>
      </c>
      <c r="D39" s="2"/>
      <c r="E39" s="2">
        <v>1090</v>
      </c>
      <c r="F39" s="2"/>
      <c r="G39" s="2">
        <v>885</v>
      </c>
      <c r="H39" s="2"/>
      <c r="I39" s="40">
        <v>1101</v>
      </c>
      <c r="J39" s="40"/>
      <c r="K39" s="69" t="s">
        <v>7</v>
      </c>
      <c r="L39" s="21"/>
      <c r="M39" s="21"/>
      <c r="N39" s="21"/>
      <c r="O39" s="21"/>
    </row>
    <row r="40" spans="1:15" ht="15" x14ac:dyDescent="0.2">
      <c r="A40" s="2" t="s">
        <v>9</v>
      </c>
      <c r="B40" s="2"/>
      <c r="C40" s="2">
        <v>1117</v>
      </c>
      <c r="D40" s="2"/>
      <c r="E40" s="2">
        <v>1082</v>
      </c>
      <c r="F40" s="2"/>
      <c r="G40" s="2">
        <v>925</v>
      </c>
      <c r="H40" s="2"/>
      <c r="I40" s="40">
        <v>1117</v>
      </c>
      <c r="J40" s="40"/>
      <c r="K40" s="21" t="s">
        <v>125</v>
      </c>
      <c r="L40" s="21" t="s">
        <v>124</v>
      </c>
      <c r="M40" s="21"/>
      <c r="N40" s="21"/>
      <c r="O40" s="21"/>
    </row>
    <row r="41" spans="1:15" ht="15" x14ac:dyDescent="0.2">
      <c r="A41" s="2" t="s">
        <v>10</v>
      </c>
      <c r="B41" s="2"/>
      <c r="C41" s="2">
        <v>1112</v>
      </c>
      <c r="D41" s="2"/>
      <c r="E41" s="2">
        <v>1020</v>
      </c>
      <c r="F41" s="2"/>
      <c r="G41" s="2">
        <v>935</v>
      </c>
      <c r="H41" s="2"/>
      <c r="I41" s="40">
        <v>1112</v>
      </c>
      <c r="J41" s="40"/>
      <c r="K41" s="21"/>
      <c r="L41" s="21"/>
      <c r="M41" s="21"/>
      <c r="N41" s="21"/>
      <c r="O41" s="21"/>
    </row>
    <row r="42" spans="1:15" ht="15" x14ac:dyDescent="0.2">
      <c r="A42" s="2" t="s">
        <v>11</v>
      </c>
      <c r="B42" s="2"/>
      <c r="C42" s="2">
        <v>1119</v>
      </c>
      <c r="D42" s="2"/>
      <c r="E42" s="2">
        <v>1000</v>
      </c>
      <c r="F42" s="2"/>
      <c r="G42" s="2">
        <v>1055</v>
      </c>
      <c r="H42" s="2"/>
      <c r="I42" s="40">
        <v>1119</v>
      </c>
      <c r="J42" s="40"/>
      <c r="K42" s="21"/>
      <c r="L42" s="21"/>
      <c r="M42" s="21"/>
      <c r="N42" s="21"/>
      <c r="O42" s="21"/>
    </row>
    <row r="43" spans="1:15" ht="15.75" x14ac:dyDescent="0.25">
      <c r="A43" s="2" t="s">
        <v>13</v>
      </c>
      <c r="B43" s="2"/>
      <c r="C43" s="2">
        <v>1075</v>
      </c>
      <c r="D43" s="2"/>
      <c r="E43" s="2">
        <v>1002</v>
      </c>
      <c r="F43" s="2"/>
      <c r="G43" s="2">
        <v>1014</v>
      </c>
      <c r="H43" s="2"/>
      <c r="I43" s="40">
        <v>1075</v>
      </c>
      <c r="J43" s="40"/>
      <c r="K43" s="69" t="s">
        <v>126</v>
      </c>
      <c r="L43" s="21"/>
      <c r="M43" s="21"/>
      <c r="N43" s="21"/>
      <c r="O43" s="21"/>
    </row>
    <row r="44" spans="1:15" ht="15.75" x14ac:dyDescent="0.25">
      <c r="A44" s="2" t="s">
        <v>14</v>
      </c>
      <c r="B44" s="2"/>
      <c r="C44" s="2">
        <v>1072</v>
      </c>
      <c r="D44" s="2"/>
      <c r="E44" s="2">
        <v>1000</v>
      </c>
      <c r="F44" s="2"/>
      <c r="G44" s="2">
        <v>965</v>
      </c>
      <c r="H44" s="2"/>
      <c r="I44" s="40">
        <v>1072</v>
      </c>
      <c r="J44" s="40"/>
      <c r="K44" s="69"/>
      <c r="L44" s="21"/>
      <c r="M44" s="21"/>
      <c r="N44" s="21"/>
      <c r="O44" s="21"/>
    </row>
    <row r="45" spans="1:15" ht="15" x14ac:dyDescent="0.2">
      <c r="A45" s="2"/>
      <c r="B45" s="2"/>
      <c r="C45" s="2"/>
      <c r="D45" s="2"/>
      <c r="E45" s="2"/>
      <c r="F45" s="2"/>
      <c r="G45" s="2"/>
      <c r="H45" s="2"/>
      <c r="I45" s="40"/>
      <c r="J45" s="40"/>
      <c r="K45" s="21" t="s">
        <v>127</v>
      </c>
      <c r="L45" s="21" t="s">
        <v>128</v>
      </c>
      <c r="M45" s="21"/>
      <c r="N45" s="21"/>
      <c r="O45" s="21"/>
    </row>
    <row r="46" spans="1:15" ht="15.75" x14ac:dyDescent="0.25">
      <c r="A46" s="1" t="s">
        <v>57</v>
      </c>
      <c r="B46" s="1"/>
      <c r="C46" s="16">
        <f>AVERAGE(C33:C44)</f>
        <v>1044</v>
      </c>
      <c r="D46" s="16"/>
      <c r="E46" s="16">
        <f>AVERAGE(E33:E44)</f>
        <v>1065.3333333333333</v>
      </c>
      <c r="F46" s="16"/>
      <c r="G46" s="16">
        <f>AVERAGE(G33:G44)</f>
        <v>964.75</v>
      </c>
      <c r="H46" s="16"/>
      <c r="I46" s="66">
        <f>AVERAGE(I33:I44)</f>
        <v>1062.0833333333333</v>
      </c>
      <c r="J46" s="40"/>
      <c r="K46" s="69"/>
      <c r="L46" s="21" t="s">
        <v>129</v>
      </c>
      <c r="M46" s="21"/>
      <c r="N46" s="21"/>
      <c r="O46" s="21"/>
    </row>
    <row r="47" spans="1:15" ht="15" x14ac:dyDescent="0.2">
      <c r="A47" s="2"/>
      <c r="B47" s="2"/>
      <c r="C47" s="2"/>
      <c r="D47" s="2"/>
      <c r="E47" s="2"/>
      <c r="F47" s="2"/>
      <c r="G47" s="2"/>
      <c r="H47" s="2"/>
      <c r="I47" s="40"/>
      <c r="J47" s="40"/>
      <c r="K47" s="21" t="s">
        <v>151</v>
      </c>
      <c r="L47" s="21"/>
      <c r="M47" s="21"/>
      <c r="N47" s="21"/>
      <c r="O47" s="21"/>
    </row>
    <row r="48" spans="1:15" ht="15.75" x14ac:dyDescent="0.25">
      <c r="A48" s="1" t="s">
        <v>80</v>
      </c>
      <c r="B48" s="1"/>
      <c r="C48" s="88">
        <v>0.90400000000000003</v>
      </c>
      <c r="D48" s="88"/>
      <c r="E48" s="88">
        <v>0.97</v>
      </c>
      <c r="F48" s="88"/>
      <c r="G48" s="88">
        <v>0.89</v>
      </c>
      <c r="H48" s="88"/>
      <c r="I48" s="89">
        <v>0.92</v>
      </c>
      <c r="J48" s="66"/>
      <c r="K48" s="2" t="s">
        <v>150</v>
      </c>
      <c r="L48" s="2"/>
      <c r="M48" s="2"/>
    </row>
    <row r="49" spans="1:13" ht="15" x14ac:dyDescent="0.2">
      <c r="A49" s="2"/>
      <c r="B49" s="2"/>
      <c r="C49" s="2"/>
      <c r="D49" s="12"/>
      <c r="E49" s="2"/>
      <c r="F49" s="2"/>
      <c r="G49" s="2"/>
      <c r="H49" s="12"/>
      <c r="I49" s="2"/>
      <c r="J49" s="40"/>
      <c r="K49" s="2"/>
      <c r="L49" s="2"/>
      <c r="M49" s="2"/>
    </row>
    <row r="50" spans="1:13" ht="15" x14ac:dyDescent="0.2">
      <c r="A50" s="2"/>
      <c r="B50" s="2"/>
      <c r="C50" s="2"/>
      <c r="D50" s="12"/>
      <c r="E50" s="2"/>
      <c r="F50" s="2"/>
      <c r="G50" s="2"/>
      <c r="H50" s="12"/>
      <c r="I50" s="2"/>
      <c r="J50" s="40"/>
      <c r="K50" s="2"/>
      <c r="L50" s="2"/>
      <c r="M50" s="2"/>
    </row>
    <row r="51" spans="1:13" ht="18" x14ac:dyDescent="0.25">
      <c r="A51" s="85" t="s">
        <v>87</v>
      </c>
      <c r="B51" s="2"/>
      <c r="C51" s="2"/>
      <c r="D51" s="22"/>
      <c r="E51" s="2"/>
      <c r="F51" s="2"/>
      <c r="I51" s="49"/>
      <c r="J51" s="67"/>
      <c r="K51" s="2"/>
      <c r="L51" s="22"/>
      <c r="M51" s="2"/>
    </row>
    <row r="52" spans="1:13" ht="15.75" x14ac:dyDescent="0.25">
      <c r="A52" s="15"/>
      <c r="B52" s="2"/>
      <c r="C52" s="2"/>
      <c r="D52" s="22">
        <v>2002</v>
      </c>
      <c r="E52" s="2"/>
      <c r="F52" s="2"/>
      <c r="I52" s="49" t="s">
        <v>106</v>
      </c>
      <c r="J52" s="67"/>
      <c r="K52" s="2"/>
      <c r="L52" s="22">
        <v>2001</v>
      </c>
      <c r="M52" s="2"/>
    </row>
    <row r="53" spans="1:13" ht="15.75" x14ac:dyDescent="0.25">
      <c r="A53" s="2"/>
      <c r="B53" s="2"/>
      <c r="C53" s="2"/>
      <c r="D53" s="23" t="s">
        <v>1</v>
      </c>
      <c r="E53" s="34" t="s">
        <v>105</v>
      </c>
      <c r="F53" s="2"/>
      <c r="H53" s="41" t="s">
        <v>106</v>
      </c>
      <c r="I53" s="42" t="s">
        <v>89</v>
      </c>
      <c r="J53" s="44" t="s">
        <v>89</v>
      </c>
      <c r="K53" s="45" t="s">
        <v>89</v>
      </c>
      <c r="L53" s="23" t="s">
        <v>1</v>
      </c>
      <c r="M53" s="2"/>
    </row>
    <row r="54" spans="1:13" ht="15.75" x14ac:dyDescent="0.25">
      <c r="A54" s="2"/>
      <c r="B54" s="2"/>
      <c r="C54" s="2"/>
      <c r="D54" s="22" t="s">
        <v>88</v>
      </c>
      <c r="E54" s="24" t="s">
        <v>101</v>
      </c>
      <c r="F54" s="4"/>
      <c r="G54" s="6"/>
      <c r="H54" s="42" t="s">
        <v>89</v>
      </c>
      <c r="I54" s="48" t="s">
        <v>107</v>
      </c>
      <c r="J54" s="46"/>
      <c r="K54" s="47" t="s">
        <v>107</v>
      </c>
      <c r="L54" s="22" t="s">
        <v>88</v>
      </c>
      <c r="M54" s="24" t="s">
        <v>101</v>
      </c>
    </row>
    <row r="55" spans="1:13" ht="15" x14ac:dyDescent="0.2">
      <c r="A55" s="2" t="s">
        <v>50</v>
      </c>
      <c r="B55" s="2"/>
      <c r="C55" s="2"/>
      <c r="D55" s="7">
        <v>21700</v>
      </c>
      <c r="E55" s="11">
        <v>0</v>
      </c>
      <c r="F55" s="2"/>
      <c r="H55" s="43">
        <v>0.03</v>
      </c>
      <c r="J55" s="35">
        <v>0.03</v>
      </c>
      <c r="K55" s="36"/>
      <c r="L55" s="7">
        <v>21700</v>
      </c>
      <c r="M55" s="28">
        <v>0.03</v>
      </c>
    </row>
    <row r="56" spans="1:13" ht="15" x14ac:dyDescent="0.2">
      <c r="A56" s="2" t="s">
        <v>51</v>
      </c>
      <c r="B56" s="2"/>
      <c r="C56" s="2"/>
      <c r="D56" s="7">
        <v>7000</v>
      </c>
      <c r="E56" s="11">
        <v>0</v>
      </c>
      <c r="F56" s="2"/>
      <c r="H56" s="43">
        <v>0.02</v>
      </c>
      <c r="J56" s="35">
        <v>0.02</v>
      </c>
      <c r="K56" s="36"/>
      <c r="L56" s="7">
        <v>7000</v>
      </c>
      <c r="M56" s="28">
        <v>5.6000000000000001E-2</v>
      </c>
    </row>
    <row r="57" spans="1:13" ht="15" x14ac:dyDescent="0.2">
      <c r="A57" s="2" t="s">
        <v>52</v>
      </c>
      <c r="B57" s="2"/>
      <c r="C57" s="2"/>
      <c r="D57" s="7">
        <v>87500</v>
      </c>
      <c r="E57" s="11">
        <v>0.01</v>
      </c>
      <c r="F57" s="11" t="s">
        <v>111</v>
      </c>
      <c r="H57" s="43">
        <v>0.04</v>
      </c>
      <c r="I57" s="43">
        <v>0.01</v>
      </c>
      <c r="J57" s="35">
        <v>0.05</v>
      </c>
      <c r="K57" s="37">
        <v>1.4999999999999999E-2</v>
      </c>
      <c r="L57" s="7">
        <v>87500</v>
      </c>
      <c r="M57" s="28">
        <v>1.4999999999999999E-2</v>
      </c>
    </row>
    <row r="58" spans="1:13" ht="15" x14ac:dyDescent="0.2">
      <c r="A58" s="2" t="s">
        <v>53</v>
      </c>
      <c r="B58" s="2"/>
      <c r="C58" s="2"/>
      <c r="D58" s="7">
        <v>17700</v>
      </c>
      <c r="E58" s="11">
        <v>0.01</v>
      </c>
      <c r="F58" s="11" t="s">
        <v>111</v>
      </c>
      <c r="H58" s="43">
        <v>0.04</v>
      </c>
      <c r="I58" s="43">
        <v>0.01</v>
      </c>
      <c r="J58" s="38">
        <v>0.05</v>
      </c>
      <c r="K58" s="39">
        <v>1.4999999999999999E-2</v>
      </c>
      <c r="L58" s="7">
        <v>17700</v>
      </c>
      <c r="M58" s="28">
        <v>1.4999999999999999E-2</v>
      </c>
    </row>
    <row r="59" spans="1:13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" x14ac:dyDescent="0.2">
      <c r="A60" s="2" t="s">
        <v>54</v>
      </c>
      <c r="B60" s="2"/>
      <c r="C60" s="2"/>
      <c r="D60" s="2"/>
      <c r="E60" s="2" t="s">
        <v>55</v>
      </c>
      <c r="F60" s="2"/>
      <c r="G60" s="2"/>
      <c r="H60" s="2"/>
      <c r="I60" s="2"/>
      <c r="J60" s="2"/>
      <c r="K60" s="2"/>
      <c r="L60" s="2"/>
      <c r="M60" s="2"/>
    </row>
    <row r="61" spans="1:13" ht="15" x14ac:dyDescent="0.2">
      <c r="A61" s="2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" x14ac:dyDescent="0.2">
      <c r="A62" s="2"/>
      <c r="B62" s="2"/>
      <c r="C62" s="2" t="s">
        <v>133</v>
      </c>
      <c r="D62" s="11" t="s">
        <v>136</v>
      </c>
      <c r="E62" s="11"/>
      <c r="F62" s="2"/>
      <c r="G62" s="2"/>
      <c r="H62" s="2"/>
      <c r="I62" s="2"/>
      <c r="J62" s="2"/>
      <c r="K62" s="2"/>
      <c r="L62" s="2"/>
      <c r="M62" s="2"/>
    </row>
    <row r="63" spans="1:13" ht="15" x14ac:dyDescent="0.2">
      <c r="A63" s="2"/>
      <c r="B63" s="2"/>
      <c r="C63" s="2" t="s">
        <v>134</v>
      </c>
      <c r="D63" s="2" t="s">
        <v>137</v>
      </c>
      <c r="E63" s="2"/>
      <c r="F63" s="2"/>
      <c r="G63" s="2"/>
      <c r="H63" s="2"/>
      <c r="I63" s="2"/>
      <c r="J63" s="2"/>
      <c r="K63" s="2"/>
      <c r="L63" s="2"/>
      <c r="M63" s="2"/>
    </row>
    <row r="64" spans="1:13" ht="15" x14ac:dyDescent="0.2">
      <c r="A64" s="2"/>
      <c r="B64" s="2"/>
      <c r="C64" s="2" t="s">
        <v>135</v>
      </c>
      <c r="D64" s="72" t="s">
        <v>138</v>
      </c>
      <c r="E64" s="73"/>
      <c r="F64" s="2"/>
      <c r="G64" s="2"/>
      <c r="H64" s="2"/>
      <c r="I64" s="2"/>
      <c r="J64" s="2"/>
      <c r="K64" s="2"/>
      <c r="L64" s="2"/>
      <c r="M64" s="2"/>
    </row>
    <row r="65" spans="1:13" ht="15" x14ac:dyDescent="0.2">
      <c r="A65" s="2"/>
      <c r="B65" s="2"/>
      <c r="C65" s="2"/>
      <c r="D65" s="2"/>
      <c r="E65" s="2" t="s">
        <v>132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">
      <c r="A66" s="2" t="s">
        <v>102</v>
      </c>
      <c r="B66" s="2"/>
      <c r="C66" s="2"/>
      <c r="D66" s="2"/>
      <c r="E66" s="2" t="s">
        <v>103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x14ac:dyDescent="0.25">
      <c r="A68" s="15" t="s">
        <v>161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">
      <c r="A69" s="2" t="s">
        <v>58</v>
      </c>
      <c r="B69" s="2" t="s">
        <v>59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">
      <c r="A70" s="2" t="s">
        <v>60</v>
      </c>
      <c r="B70" s="2" t="s">
        <v>61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">
      <c r="A71" s="2" t="s">
        <v>62</v>
      </c>
      <c r="B71" s="2" t="s">
        <v>63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thickBot="1" x14ac:dyDescent="0.25">
      <c r="A72" s="2" t="s">
        <v>64</v>
      </c>
      <c r="B72" s="2" t="s">
        <v>65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x14ac:dyDescent="0.25">
      <c r="A73" s="93"/>
      <c r="B73" s="94"/>
      <c r="C73" s="94"/>
      <c r="D73" s="94"/>
      <c r="E73" s="94"/>
      <c r="F73" s="94"/>
      <c r="G73" s="94"/>
      <c r="H73" s="94"/>
      <c r="I73" s="95" t="s">
        <v>131</v>
      </c>
      <c r="J73" s="94"/>
      <c r="K73" s="94"/>
      <c r="L73" s="96"/>
      <c r="M73" s="97"/>
    </row>
    <row r="74" spans="1:13" ht="15.75" x14ac:dyDescent="0.25">
      <c r="A74" s="98" t="s">
        <v>75</v>
      </c>
      <c r="B74" s="59"/>
      <c r="C74" s="59" t="s">
        <v>17</v>
      </c>
      <c r="D74" s="59"/>
      <c r="E74" s="59" t="s">
        <v>76</v>
      </c>
      <c r="F74" s="59" t="s">
        <v>77</v>
      </c>
      <c r="G74" s="59" t="s">
        <v>18</v>
      </c>
      <c r="H74" s="59" t="s">
        <v>130</v>
      </c>
      <c r="I74" s="59" t="s">
        <v>109</v>
      </c>
      <c r="J74" s="74" t="s">
        <v>106</v>
      </c>
      <c r="K74" s="59" t="s">
        <v>25</v>
      </c>
      <c r="L74" s="75"/>
      <c r="M74" s="99"/>
    </row>
    <row r="75" spans="1:13" s="2" customFormat="1" ht="15.75" x14ac:dyDescent="0.25">
      <c r="A75" s="98" t="s">
        <v>74</v>
      </c>
      <c r="B75" s="59"/>
      <c r="C75" s="59"/>
      <c r="D75" s="59"/>
      <c r="E75" s="59" t="s">
        <v>78</v>
      </c>
      <c r="F75" s="59" t="s">
        <v>78</v>
      </c>
      <c r="G75" s="59" t="s">
        <v>79</v>
      </c>
      <c r="H75" s="59" t="s">
        <v>89</v>
      </c>
      <c r="I75" s="59" t="s">
        <v>24</v>
      </c>
      <c r="J75" s="74" t="s">
        <v>89</v>
      </c>
      <c r="K75" s="100"/>
      <c r="L75" s="101"/>
      <c r="M75" s="102"/>
    </row>
    <row r="76" spans="1:13" ht="15.75" thickBot="1" x14ac:dyDescent="0.25">
      <c r="A76" s="114"/>
      <c r="B76" s="112"/>
      <c r="C76" s="112"/>
      <c r="D76" s="112"/>
      <c r="E76" s="112"/>
      <c r="F76" s="112"/>
      <c r="G76" s="112"/>
      <c r="H76" s="112"/>
      <c r="I76" s="112"/>
      <c r="J76" s="115"/>
      <c r="K76" s="112"/>
      <c r="L76" s="112"/>
      <c r="M76" s="113"/>
    </row>
    <row r="77" spans="1:13" ht="18" x14ac:dyDescent="0.25">
      <c r="A77" s="116" t="s">
        <v>141</v>
      </c>
      <c r="B77" s="122"/>
      <c r="C77" s="122"/>
      <c r="D77" s="122"/>
      <c r="E77" s="122"/>
      <c r="F77" s="96"/>
      <c r="G77" s="96"/>
      <c r="H77" s="123"/>
      <c r="I77" s="123"/>
      <c r="J77" s="124"/>
      <c r="K77" s="96"/>
      <c r="L77" s="96"/>
      <c r="M77" s="97"/>
    </row>
    <row r="78" spans="1:13" ht="15" x14ac:dyDescent="0.25">
      <c r="A78" s="103" t="s">
        <v>16</v>
      </c>
      <c r="B78" s="84"/>
      <c r="C78" s="84"/>
      <c r="D78" s="84"/>
      <c r="E78" s="84"/>
      <c r="F78" s="75"/>
      <c r="G78" s="75"/>
      <c r="H78" s="76"/>
      <c r="I78" s="76"/>
      <c r="J78" s="77"/>
      <c r="K78" s="75"/>
      <c r="L78" s="75"/>
      <c r="M78" s="99"/>
    </row>
    <row r="79" spans="1:13" x14ac:dyDescent="0.2">
      <c r="A79" s="104"/>
      <c r="B79" s="75"/>
      <c r="C79" s="75"/>
      <c r="D79" s="75"/>
      <c r="E79" s="75"/>
      <c r="F79" s="75"/>
      <c r="G79" s="75"/>
      <c r="H79" s="76"/>
      <c r="I79" s="76"/>
      <c r="J79" s="77"/>
      <c r="K79" s="75"/>
      <c r="L79" s="75"/>
      <c r="M79" s="99"/>
    </row>
    <row r="80" spans="1:13" ht="15" x14ac:dyDescent="0.2">
      <c r="A80" s="105">
        <v>27456</v>
      </c>
      <c r="B80" s="73"/>
      <c r="C80" s="73" t="s">
        <v>19</v>
      </c>
      <c r="D80" s="73" t="s">
        <v>12</v>
      </c>
      <c r="E80" s="73" t="s">
        <v>20</v>
      </c>
      <c r="F80" s="78">
        <v>37621</v>
      </c>
      <c r="G80" s="79">
        <v>21500</v>
      </c>
      <c r="H80" s="80">
        <v>1.03</v>
      </c>
      <c r="I80" s="76"/>
      <c r="J80" s="77"/>
      <c r="K80" s="81">
        <v>837894</v>
      </c>
      <c r="L80" s="75" t="s">
        <v>108</v>
      </c>
      <c r="M80" s="99"/>
    </row>
    <row r="81" spans="1:15" ht="15" x14ac:dyDescent="0.2">
      <c r="A81" s="105">
        <v>27454</v>
      </c>
      <c r="B81" s="73"/>
      <c r="C81" s="73" t="s">
        <v>22</v>
      </c>
      <c r="D81" s="73"/>
      <c r="E81" s="73" t="s">
        <v>23</v>
      </c>
      <c r="F81" s="78">
        <v>37621</v>
      </c>
      <c r="G81" s="79">
        <v>27500</v>
      </c>
      <c r="H81" s="80">
        <v>1.27</v>
      </c>
      <c r="I81" s="76"/>
      <c r="J81" s="77"/>
      <c r="K81" s="32">
        <v>8841168</v>
      </c>
      <c r="L81" s="75" t="s">
        <v>108</v>
      </c>
      <c r="M81" s="99"/>
    </row>
    <row r="82" spans="1:15" ht="15" x14ac:dyDescent="0.2">
      <c r="A82" s="104"/>
      <c r="B82" s="75"/>
      <c r="C82" s="75"/>
      <c r="D82" s="75"/>
      <c r="E82" s="75"/>
      <c r="F82" s="75"/>
      <c r="G82" s="75"/>
      <c r="H82" s="76"/>
      <c r="I82" s="76"/>
      <c r="J82" s="77"/>
      <c r="K82" s="82">
        <f>SUM(K80:K81)</f>
        <v>9679062</v>
      </c>
      <c r="L82" s="75"/>
      <c r="M82" s="99"/>
    </row>
    <row r="83" spans="1:15" ht="15" x14ac:dyDescent="0.25">
      <c r="A83" s="103" t="s">
        <v>144</v>
      </c>
      <c r="B83" s="75"/>
      <c r="C83" s="75"/>
      <c r="D83" s="75"/>
      <c r="E83" s="75"/>
      <c r="F83" s="75"/>
      <c r="G83" s="75"/>
      <c r="H83" s="76"/>
      <c r="I83" s="76"/>
      <c r="J83" s="77"/>
      <c r="K83" s="75"/>
      <c r="L83" s="75"/>
      <c r="M83" s="99"/>
    </row>
    <row r="84" spans="1:15" ht="15" x14ac:dyDescent="0.25">
      <c r="A84" s="103"/>
      <c r="B84" s="75"/>
      <c r="C84" s="75"/>
      <c r="D84" s="75"/>
      <c r="E84" s="75"/>
      <c r="F84" s="75"/>
      <c r="G84" s="75"/>
      <c r="H84" s="76"/>
      <c r="I84" s="76"/>
      <c r="J84" s="77"/>
      <c r="K84" s="75"/>
      <c r="L84" s="75"/>
      <c r="M84" s="99"/>
    </row>
    <row r="85" spans="1:15" ht="15" x14ac:dyDescent="0.2">
      <c r="A85" s="105">
        <v>27453</v>
      </c>
      <c r="B85" s="73"/>
      <c r="C85" s="73" t="s">
        <v>19</v>
      </c>
      <c r="D85" s="73"/>
      <c r="E85" s="78">
        <v>37622</v>
      </c>
      <c r="F85" s="78">
        <v>37986</v>
      </c>
      <c r="G85" s="79">
        <v>35000</v>
      </c>
      <c r="H85" s="80">
        <v>1.18</v>
      </c>
      <c r="I85" s="80"/>
      <c r="J85" s="83"/>
      <c r="K85" s="73"/>
      <c r="L85" s="73"/>
      <c r="M85" s="99"/>
    </row>
    <row r="86" spans="1:15" ht="15" x14ac:dyDescent="0.2">
      <c r="A86" s="105">
        <v>27458</v>
      </c>
      <c r="B86" s="73"/>
      <c r="C86" s="73" t="s">
        <v>139</v>
      </c>
      <c r="D86" s="73"/>
      <c r="E86" s="78">
        <v>37622</v>
      </c>
      <c r="F86" s="78">
        <v>37986</v>
      </c>
      <c r="G86" s="79">
        <v>14000</v>
      </c>
      <c r="H86" s="80">
        <v>1.28</v>
      </c>
      <c r="I86" s="80"/>
      <c r="J86" s="83"/>
      <c r="K86" s="73"/>
      <c r="L86" s="73"/>
      <c r="M86" s="99"/>
    </row>
    <row r="87" spans="1:15" ht="15" x14ac:dyDescent="0.2">
      <c r="A87" s="105">
        <v>27458</v>
      </c>
      <c r="B87" s="73"/>
      <c r="C87" s="73" t="s">
        <v>139</v>
      </c>
      <c r="D87" s="73"/>
      <c r="E87" s="78">
        <v>37987</v>
      </c>
      <c r="F87" s="78">
        <v>38717</v>
      </c>
      <c r="G87" s="79">
        <v>14000</v>
      </c>
      <c r="H87" s="128" t="s">
        <v>162</v>
      </c>
      <c r="I87" s="80"/>
      <c r="J87" s="83"/>
      <c r="K87" s="73"/>
      <c r="L87" s="73"/>
      <c r="M87" s="99"/>
    </row>
    <row r="88" spans="1:15" ht="15.75" thickBot="1" x14ac:dyDescent="0.25">
      <c r="A88" s="106"/>
      <c r="B88" s="107"/>
      <c r="C88" s="107"/>
      <c r="D88" s="107"/>
      <c r="E88" s="125"/>
      <c r="F88" s="125"/>
      <c r="G88" s="108"/>
      <c r="H88" s="109"/>
      <c r="I88" s="109"/>
      <c r="J88" s="110"/>
      <c r="K88" s="107"/>
      <c r="L88" s="107"/>
      <c r="M88" s="113"/>
    </row>
    <row r="89" spans="1:15" ht="18" x14ac:dyDescent="0.25">
      <c r="A89" s="116" t="s">
        <v>143</v>
      </c>
      <c r="B89" s="117"/>
      <c r="C89" s="117"/>
      <c r="D89" s="117"/>
      <c r="E89" s="118"/>
      <c r="F89" s="118"/>
      <c r="G89" s="119"/>
      <c r="H89" s="120"/>
      <c r="I89" s="120"/>
      <c r="J89" s="121"/>
      <c r="K89" s="117"/>
      <c r="L89" s="117"/>
      <c r="M89" s="97"/>
    </row>
    <row r="90" spans="1:15" ht="15.75" x14ac:dyDescent="0.25">
      <c r="A90" s="103" t="s">
        <v>146</v>
      </c>
      <c r="B90" s="84"/>
      <c r="C90" s="84"/>
      <c r="D90" s="84"/>
      <c r="E90" s="73"/>
      <c r="F90" s="73"/>
      <c r="G90" s="73"/>
      <c r="H90" s="80"/>
      <c r="I90" s="80"/>
      <c r="J90" s="83"/>
      <c r="K90" s="73"/>
      <c r="L90" s="75"/>
      <c r="M90" s="99"/>
      <c r="N90" s="2" t="s">
        <v>82</v>
      </c>
      <c r="O90" s="9">
        <v>-1040511</v>
      </c>
    </row>
    <row r="91" spans="1:15" ht="15" x14ac:dyDescent="0.2">
      <c r="A91" s="105"/>
      <c r="B91" s="73"/>
      <c r="C91" s="73"/>
      <c r="D91" s="73"/>
      <c r="E91" s="73"/>
      <c r="F91" s="73"/>
      <c r="G91" s="73"/>
      <c r="H91" s="80"/>
      <c r="I91" s="86"/>
      <c r="J91" s="83"/>
      <c r="K91" s="73"/>
      <c r="L91" s="75"/>
      <c r="M91" s="99"/>
      <c r="N91" s="2" t="s">
        <v>82</v>
      </c>
      <c r="O91" s="9">
        <v>299600</v>
      </c>
    </row>
    <row r="92" spans="1:15" ht="15" x14ac:dyDescent="0.2">
      <c r="A92" s="105">
        <v>25841</v>
      </c>
      <c r="B92" s="73"/>
      <c r="C92" s="73" t="s">
        <v>40</v>
      </c>
      <c r="D92" s="73"/>
      <c r="E92" s="73" t="s">
        <v>41</v>
      </c>
      <c r="F92" s="78" t="s">
        <v>96</v>
      </c>
      <c r="G92" s="79">
        <v>40000</v>
      </c>
      <c r="H92" s="80">
        <v>0.1075</v>
      </c>
      <c r="I92" s="80">
        <v>0.08</v>
      </c>
      <c r="J92" s="83">
        <v>0.02</v>
      </c>
      <c r="K92" s="79">
        <v>244000</v>
      </c>
      <c r="L92" s="73"/>
      <c r="M92" s="99"/>
      <c r="N92" s="2"/>
    </row>
    <row r="93" spans="1:15" ht="15" x14ac:dyDescent="0.2">
      <c r="A93" s="105">
        <v>26511</v>
      </c>
      <c r="B93" s="73"/>
      <c r="C93" s="73" t="s">
        <v>42</v>
      </c>
      <c r="D93" s="73"/>
      <c r="E93" s="73" t="s">
        <v>43</v>
      </c>
      <c r="F93" s="78" t="s">
        <v>96</v>
      </c>
      <c r="G93" s="79">
        <v>21000</v>
      </c>
      <c r="H93" s="80">
        <v>0.1075</v>
      </c>
      <c r="I93" s="80">
        <v>0.12</v>
      </c>
      <c r="J93" s="83">
        <v>0.08</v>
      </c>
      <c r="K93" s="79">
        <v>256200</v>
      </c>
      <c r="L93" s="73"/>
      <c r="M93" s="99"/>
      <c r="N93" s="2"/>
    </row>
    <row r="94" spans="1:15" ht="15" x14ac:dyDescent="0.2">
      <c r="A94" s="105">
        <v>27340</v>
      </c>
      <c r="B94" s="73"/>
      <c r="C94" s="73" t="s">
        <v>44</v>
      </c>
      <c r="D94" s="73" t="s">
        <v>45</v>
      </c>
      <c r="E94" s="73" t="s">
        <v>46</v>
      </c>
      <c r="F94" s="73" t="s">
        <v>47</v>
      </c>
      <c r="G94" s="79">
        <v>10000</v>
      </c>
      <c r="H94" s="80">
        <v>0.3483</v>
      </c>
      <c r="I94" s="80">
        <v>0.12</v>
      </c>
      <c r="J94" s="83">
        <v>0.04</v>
      </c>
      <c r="K94" s="79">
        <v>1159982</v>
      </c>
      <c r="L94" s="73"/>
      <c r="M94" s="99"/>
      <c r="N94" s="2"/>
    </row>
    <row r="95" spans="1:15" ht="15" x14ac:dyDescent="0.2">
      <c r="A95" s="105">
        <v>27340</v>
      </c>
      <c r="B95" s="73"/>
      <c r="C95" s="73" t="s">
        <v>44</v>
      </c>
      <c r="D95" s="73" t="s">
        <v>45</v>
      </c>
      <c r="E95" s="73" t="s">
        <v>46</v>
      </c>
      <c r="F95" s="73" t="s">
        <v>47</v>
      </c>
      <c r="G95" s="79">
        <v>10000</v>
      </c>
      <c r="H95" s="80">
        <v>0.3483</v>
      </c>
      <c r="I95" s="80">
        <v>0.08</v>
      </c>
      <c r="J95" s="83">
        <v>0.02</v>
      </c>
      <c r="K95" s="33">
        <v>334000</v>
      </c>
      <c r="L95" s="73"/>
      <c r="M95" s="99"/>
      <c r="N95" s="2"/>
    </row>
    <row r="96" spans="1:15" ht="15" x14ac:dyDescent="0.2">
      <c r="A96" s="105" t="s">
        <v>39</v>
      </c>
      <c r="B96" s="73"/>
      <c r="C96" s="73"/>
      <c r="D96" s="73"/>
      <c r="E96" s="73"/>
      <c r="F96" s="73"/>
      <c r="G96" s="73"/>
      <c r="H96" s="80"/>
      <c r="I96" s="80"/>
      <c r="J96" s="83"/>
      <c r="K96" s="87">
        <f>SUM(K92:K95)</f>
        <v>1994182</v>
      </c>
      <c r="L96" s="75"/>
      <c r="M96" s="99"/>
      <c r="N96" s="2">
        <v>2225382</v>
      </c>
      <c r="O96" s="9">
        <f>K96-N96</f>
        <v>-231200</v>
      </c>
    </row>
    <row r="97" spans="1:15" ht="15" x14ac:dyDescent="0.2">
      <c r="A97" s="105"/>
      <c r="B97" s="73"/>
      <c r="C97" s="73"/>
      <c r="D97" s="73"/>
      <c r="E97" s="73"/>
      <c r="F97" s="73"/>
      <c r="G97" s="73"/>
      <c r="H97" s="80"/>
      <c r="I97" s="80"/>
      <c r="J97" s="83"/>
      <c r="K97" s="87"/>
      <c r="L97" s="75"/>
      <c r="M97" s="99"/>
      <c r="N97" s="2"/>
      <c r="O97" s="9"/>
    </row>
    <row r="98" spans="1:15" ht="15" x14ac:dyDescent="0.2">
      <c r="A98" s="105"/>
      <c r="B98" s="73"/>
      <c r="C98" s="73" t="s">
        <v>82</v>
      </c>
      <c r="D98" s="73"/>
      <c r="E98" s="78">
        <v>37347</v>
      </c>
      <c r="F98" s="78">
        <v>37560</v>
      </c>
      <c r="G98" s="79">
        <v>14000</v>
      </c>
      <c r="H98" s="80"/>
      <c r="I98" s="80">
        <v>0.08</v>
      </c>
      <c r="J98" s="83">
        <v>0</v>
      </c>
      <c r="K98" s="73"/>
      <c r="L98" s="73"/>
      <c r="M98" s="99"/>
    </row>
    <row r="99" spans="1:15" ht="15" x14ac:dyDescent="0.2">
      <c r="A99" s="105"/>
      <c r="B99" s="73"/>
      <c r="C99" s="73" t="s">
        <v>142</v>
      </c>
      <c r="D99" s="73"/>
      <c r="E99" s="78">
        <v>37408</v>
      </c>
      <c r="F99" s="78">
        <v>37621</v>
      </c>
      <c r="G99" s="79">
        <v>13300</v>
      </c>
      <c r="H99" s="80"/>
      <c r="I99" s="80">
        <v>0.08</v>
      </c>
      <c r="J99" s="83">
        <v>0.02</v>
      </c>
      <c r="K99" s="87">
        <v>284620</v>
      </c>
      <c r="L99" s="75"/>
      <c r="M99" s="99"/>
      <c r="N99" s="2">
        <v>398468</v>
      </c>
      <c r="O99" s="9">
        <f>K99-N99</f>
        <v>-113848</v>
      </c>
    </row>
    <row r="100" spans="1:15" ht="15" x14ac:dyDescent="0.2">
      <c r="A100" s="105"/>
      <c r="B100" s="73"/>
      <c r="C100" s="73"/>
      <c r="D100" s="73"/>
      <c r="E100" s="78"/>
      <c r="F100" s="78"/>
      <c r="G100" s="79"/>
      <c r="H100" s="80"/>
      <c r="I100" s="80"/>
      <c r="J100" s="83"/>
      <c r="K100" s="73"/>
      <c r="L100" s="73"/>
      <c r="M100" s="99"/>
    </row>
    <row r="101" spans="1:15" ht="15.75" x14ac:dyDescent="0.25">
      <c r="A101" s="103" t="s">
        <v>145</v>
      </c>
      <c r="B101" s="84"/>
      <c r="C101" s="84"/>
      <c r="D101" s="73"/>
      <c r="E101" s="73"/>
      <c r="F101" s="73"/>
      <c r="G101" s="73"/>
      <c r="H101" s="80"/>
      <c r="I101" s="80"/>
      <c r="J101" s="83"/>
      <c r="K101" s="73"/>
      <c r="L101" s="75"/>
      <c r="M101" s="102"/>
      <c r="N101" s="2"/>
    </row>
    <row r="102" spans="1:15" ht="15" x14ac:dyDescent="0.2">
      <c r="A102" s="105"/>
      <c r="B102" s="73"/>
      <c r="C102" s="73"/>
      <c r="D102" s="73"/>
      <c r="E102" s="73"/>
      <c r="F102" s="73"/>
      <c r="G102" s="73"/>
      <c r="H102" s="80"/>
      <c r="I102" s="80"/>
      <c r="J102" s="83"/>
      <c r="K102" s="73"/>
      <c r="L102" s="75"/>
      <c r="M102" s="102"/>
      <c r="N102" s="2"/>
    </row>
    <row r="103" spans="1:15" ht="15" x14ac:dyDescent="0.2">
      <c r="A103" s="105">
        <v>27583</v>
      </c>
      <c r="B103" s="73"/>
      <c r="C103" s="73" t="s">
        <v>48</v>
      </c>
      <c r="D103" s="73"/>
      <c r="E103" s="73" t="s">
        <v>38</v>
      </c>
      <c r="F103" s="73" t="s">
        <v>49</v>
      </c>
      <c r="G103" s="79">
        <v>1300</v>
      </c>
      <c r="H103" s="80">
        <v>0.25330000000000003</v>
      </c>
      <c r="I103" s="80">
        <v>0.04</v>
      </c>
      <c r="J103" s="83">
        <v>0</v>
      </c>
      <c r="K103" s="87">
        <v>13910</v>
      </c>
      <c r="L103" s="75"/>
      <c r="M103" s="99"/>
      <c r="N103" s="2">
        <v>38948</v>
      </c>
      <c r="O103" s="9">
        <f>K103-N103</f>
        <v>-25038</v>
      </c>
    </row>
    <row r="104" spans="1:15" ht="15.75" thickBot="1" x14ac:dyDescent="0.25">
      <c r="A104" s="105"/>
      <c r="B104" s="73"/>
      <c r="C104" s="73"/>
      <c r="D104" s="73"/>
      <c r="E104" s="73"/>
      <c r="F104" s="73"/>
      <c r="G104" s="73"/>
      <c r="H104" s="80"/>
      <c r="I104" s="80"/>
      <c r="J104" s="80"/>
      <c r="K104" s="73"/>
      <c r="L104" s="75"/>
      <c r="M104" s="99"/>
      <c r="N104" s="2"/>
      <c r="O104" s="9">
        <f>SUM(M90:M103)</f>
        <v>0</v>
      </c>
    </row>
    <row r="105" spans="1:15" ht="15.75" x14ac:dyDescent="0.25">
      <c r="A105" s="126" t="s">
        <v>112</v>
      </c>
      <c r="B105" s="117"/>
      <c r="C105" s="117"/>
      <c r="D105" s="117"/>
      <c r="E105" s="118"/>
      <c r="F105" s="118"/>
      <c r="G105" s="119"/>
      <c r="H105" s="120"/>
      <c r="I105" s="120"/>
      <c r="J105" s="121"/>
      <c r="K105" s="117"/>
      <c r="L105" s="117"/>
      <c r="M105" s="97"/>
    </row>
    <row r="106" spans="1:15" ht="15" x14ac:dyDescent="0.2">
      <c r="A106" s="105"/>
      <c r="B106" s="73"/>
      <c r="C106" s="73"/>
      <c r="D106" s="73"/>
      <c r="E106" s="78"/>
      <c r="F106" s="78"/>
      <c r="G106" s="79"/>
      <c r="H106" s="80"/>
      <c r="I106" s="80"/>
      <c r="J106" s="83"/>
      <c r="K106" s="73"/>
      <c r="L106" s="73"/>
      <c r="M106" s="99"/>
    </row>
    <row r="107" spans="1:15" ht="15" x14ac:dyDescent="0.2">
      <c r="A107" s="105"/>
      <c r="B107" s="73"/>
      <c r="C107" s="73" t="s">
        <v>82</v>
      </c>
      <c r="D107" s="73"/>
      <c r="E107" s="78">
        <v>37257</v>
      </c>
      <c r="F107" s="78">
        <v>37560</v>
      </c>
      <c r="G107" s="79">
        <v>32500</v>
      </c>
      <c r="H107" s="80"/>
      <c r="I107" s="80">
        <v>0.05</v>
      </c>
      <c r="J107" s="83">
        <v>0</v>
      </c>
      <c r="K107" s="73"/>
      <c r="L107" s="73"/>
      <c r="M107" s="99"/>
    </row>
    <row r="108" spans="1:15" ht="15" x14ac:dyDescent="0.2">
      <c r="A108" s="105"/>
      <c r="B108" s="73"/>
      <c r="C108" s="73" t="s">
        <v>82</v>
      </c>
      <c r="D108" s="73"/>
      <c r="E108" s="78">
        <v>37561</v>
      </c>
      <c r="F108" s="78">
        <v>37621</v>
      </c>
      <c r="G108" s="79">
        <v>11000</v>
      </c>
      <c r="H108" s="80"/>
      <c r="I108" s="80">
        <v>0.05</v>
      </c>
      <c r="J108" s="83">
        <v>0</v>
      </c>
      <c r="K108" s="73"/>
      <c r="L108" s="73"/>
      <c r="M108" s="99"/>
    </row>
    <row r="109" spans="1:15" ht="15.75" thickBot="1" x14ac:dyDescent="0.25">
      <c r="A109" s="105"/>
      <c r="B109" s="73"/>
      <c r="C109" s="73"/>
      <c r="D109" s="73"/>
      <c r="E109" s="78"/>
      <c r="F109" s="78"/>
      <c r="G109" s="79"/>
      <c r="H109" s="80"/>
      <c r="I109" s="80"/>
      <c r="J109" s="83"/>
      <c r="K109" s="73"/>
      <c r="L109" s="73"/>
      <c r="M109" s="99"/>
    </row>
    <row r="110" spans="1:15" ht="15" x14ac:dyDescent="0.25">
      <c r="A110" s="126" t="s">
        <v>149</v>
      </c>
      <c r="B110" s="122"/>
      <c r="C110" s="122"/>
      <c r="D110" s="122"/>
      <c r="E110" s="122"/>
      <c r="F110" s="122"/>
      <c r="G110" s="96"/>
      <c r="H110" s="123"/>
      <c r="I110" s="123"/>
      <c r="J110" s="124"/>
      <c r="K110" s="96"/>
      <c r="L110" s="96"/>
      <c r="M110" s="97"/>
    </row>
    <row r="111" spans="1:15" x14ac:dyDescent="0.2">
      <c r="A111" s="104"/>
      <c r="B111" s="75"/>
      <c r="C111" s="75"/>
      <c r="D111" s="75"/>
      <c r="E111" s="75"/>
      <c r="F111" s="75"/>
      <c r="G111" s="75"/>
      <c r="H111" s="76"/>
      <c r="I111" s="76"/>
      <c r="J111" s="77"/>
      <c r="K111" s="75"/>
      <c r="L111" s="75"/>
      <c r="M111" s="99"/>
    </row>
    <row r="112" spans="1:15" ht="15" x14ac:dyDescent="0.2">
      <c r="A112" s="105">
        <v>24198</v>
      </c>
      <c r="B112" s="73"/>
      <c r="C112" s="73" t="s">
        <v>26</v>
      </c>
      <c r="D112" s="73"/>
      <c r="E112" s="73" t="s">
        <v>27</v>
      </c>
      <c r="F112" s="73" t="s">
        <v>154</v>
      </c>
      <c r="G112" s="79">
        <v>35714</v>
      </c>
      <c r="H112" s="80">
        <v>0.105</v>
      </c>
      <c r="I112" s="80">
        <v>0.05</v>
      </c>
      <c r="J112" s="83">
        <v>0</v>
      </c>
      <c r="K112" s="81">
        <f>217856+43570</f>
        <v>261426</v>
      </c>
      <c r="L112" s="73"/>
      <c r="M112" s="102"/>
    </row>
    <row r="113" spans="1:15" ht="15" x14ac:dyDescent="0.2">
      <c r="A113" s="105">
        <v>25374</v>
      </c>
      <c r="B113" s="73"/>
      <c r="C113" s="73" t="s">
        <v>29</v>
      </c>
      <c r="D113" s="73"/>
      <c r="E113" s="73" t="s">
        <v>30</v>
      </c>
      <c r="F113" s="73" t="s">
        <v>31</v>
      </c>
      <c r="G113" s="79">
        <v>23000</v>
      </c>
      <c r="H113" s="80">
        <v>0.05</v>
      </c>
      <c r="I113" s="80">
        <v>0.05</v>
      </c>
      <c r="J113" s="83"/>
      <c r="K113" s="81">
        <v>419750</v>
      </c>
      <c r="L113" s="73"/>
      <c r="M113" s="102"/>
    </row>
    <row r="114" spans="1:15" ht="15" x14ac:dyDescent="0.2">
      <c r="A114" s="105">
        <v>27291</v>
      </c>
      <c r="B114" s="73"/>
      <c r="C114" s="73" t="s">
        <v>32</v>
      </c>
      <c r="D114" s="73"/>
      <c r="E114" s="73" t="s">
        <v>33</v>
      </c>
      <c r="F114" s="73" t="s">
        <v>34</v>
      </c>
      <c r="G114" s="79">
        <v>20000</v>
      </c>
      <c r="H114" s="80">
        <v>2.5000000000000001E-2</v>
      </c>
      <c r="I114" s="80">
        <v>0.02</v>
      </c>
      <c r="J114" s="83">
        <v>0</v>
      </c>
      <c r="K114" s="81">
        <f>61200+30600</f>
        <v>91800</v>
      </c>
      <c r="L114" s="73"/>
      <c r="M114" s="102"/>
    </row>
    <row r="115" spans="1:15" ht="15" x14ac:dyDescent="0.2">
      <c r="A115" s="105">
        <v>27377</v>
      </c>
      <c r="B115" s="73"/>
      <c r="C115" s="73" t="s">
        <v>35</v>
      </c>
      <c r="D115" s="73"/>
      <c r="E115" s="73" t="s">
        <v>36</v>
      </c>
      <c r="F115" s="73" t="s">
        <v>37</v>
      </c>
      <c r="G115" s="79">
        <v>10000</v>
      </c>
      <c r="H115" s="80">
        <v>0.05</v>
      </c>
      <c r="I115" s="80">
        <v>0.02</v>
      </c>
      <c r="J115" s="83">
        <v>0</v>
      </c>
      <c r="K115" s="81">
        <f>153000+30600</f>
        <v>183600</v>
      </c>
      <c r="L115" s="73"/>
      <c r="M115" s="102"/>
    </row>
    <row r="116" spans="1:15" ht="15" x14ac:dyDescent="0.2">
      <c r="A116" s="105">
        <v>27579</v>
      </c>
      <c r="B116" s="73"/>
      <c r="C116" s="73" t="s">
        <v>32</v>
      </c>
      <c r="D116" s="73"/>
      <c r="E116" s="73" t="s">
        <v>38</v>
      </c>
      <c r="F116" s="73" t="s">
        <v>28</v>
      </c>
      <c r="G116" s="79">
        <v>20000</v>
      </c>
      <c r="H116" s="80">
        <v>0.06</v>
      </c>
      <c r="I116" s="80">
        <v>0.02</v>
      </c>
      <c r="J116" s="83">
        <v>0</v>
      </c>
      <c r="K116" s="32">
        <f>256800+42800</f>
        <v>299600</v>
      </c>
      <c r="L116" s="73"/>
      <c r="M116" s="102"/>
    </row>
    <row r="117" spans="1:15" ht="15" x14ac:dyDescent="0.2">
      <c r="A117" s="105" t="s">
        <v>39</v>
      </c>
      <c r="B117" s="73"/>
      <c r="C117" s="73"/>
      <c r="D117" s="73"/>
      <c r="E117" s="73"/>
      <c r="F117" s="73"/>
      <c r="G117" s="73"/>
      <c r="H117" s="80"/>
      <c r="I117" s="80"/>
      <c r="J117" s="83"/>
      <c r="K117" s="82">
        <f>SUM(K112:K116)</f>
        <v>1256176</v>
      </c>
      <c r="L117" s="75"/>
      <c r="M117" s="99"/>
      <c r="N117" s="2">
        <v>1272851</v>
      </c>
      <c r="O117" s="9">
        <f>K117-N117</f>
        <v>-16675</v>
      </c>
    </row>
    <row r="118" spans="1:15" ht="15.75" thickBot="1" x14ac:dyDescent="0.25">
      <c r="A118" s="106"/>
      <c r="B118" s="107"/>
      <c r="C118" s="127" t="s">
        <v>155</v>
      </c>
      <c r="D118" s="107"/>
      <c r="E118" s="107"/>
      <c r="F118" s="107"/>
      <c r="G118" s="107"/>
      <c r="H118" s="109"/>
      <c r="I118" s="109"/>
      <c r="J118" s="110"/>
      <c r="K118" s="107"/>
      <c r="L118" s="112"/>
      <c r="M118" s="113"/>
      <c r="N118" s="2"/>
      <c r="O118" s="2"/>
    </row>
    <row r="119" spans="1:15" ht="15.75" x14ac:dyDescent="0.25">
      <c r="A119" s="103" t="s">
        <v>93</v>
      </c>
      <c r="B119" s="84"/>
      <c r="C119" s="73"/>
      <c r="D119" s="73"/>
      <c r="E119" s="73"/>
      <c r="F119" s="73"/>
      <c r="G119" s="73"/>
      <c r="H119" s="80"/>
      <c r="I119" s="80"/>
      <c r="J119" s="83"/>
      <c r="K119" s="73"/>
      <c r="L119" s="75"/>
      <c r="M119" s="99"/>
      <c r="N119" s="2"/>
      <c r="O119" s="2"/>
    </row>
    <row r="120" spans="1:15" ht="15" x14ac:dyDescent="0.2">
      <c r="A120" s="105"/>
      <c r="B120" s="73"/>
      <c r="C120" s="73"/>
      <c r="D120" s="73"/>
      <c r="E120" s="73"/>
      <c r="F120" s="73"/>
      <c r="G120" s="73"/>
      <c r="H120" s="80"/>
      <c r="I120" s="80"/>
      <c r="J120" s="83"/>
      <c r="K120" s="73"/>
      <c r="L120" s="75"/>
      <c r="M120" s="99"/>
      <c r="N120" s="2"/>
      <c r="O120" s="2"/>
    </row>
    <row r="121" spans="1:15" ht="15" x14ac:dyDescent="0.2">
      <c r="A121" s="105">
        <v>27342</v>
      </c>
      <c r="B121" s="73"/>
      <c r="C121" s="73" t="s">
        <v>94</v>
      </c>
      <c r="D121" s="73"/>
      <c r="E121" s="73" t="s">
        <v>95</v>
      </c>
      <c r="F121" s="78" t="s">
        <v>97</v>
      </c>
      <c r="G121" s="79">
        <v>30000</v>
      </c>
      <c r="H121" s="80">
        <v>0.06</v>
      </c>
      <c r="I121" s="80">
        <v>0.02</v>
      </c>
      <c r="J121" s="83">
        <v>8.2000000000000003E-2</v>
      </c>
      <c r="K121" s="87">
        <v>1116900</v>
      </c>
      <c r="L121" s="75"/>
      <c r="M121" s="99"/>
      <c r="N121" s="2">
        <v>0</v>
      </c>
      <c r="O121" s="9">
        <f>K121-N121</f>
        <v>1116900</v>
      </c>
    </row>
    <row r="122" spans="1:15" ht="15" x14ac:dyDescent="0.2">
      <c r="A122" s="105"/>
      <c r="B122" s="73"/>
      <c r="C122" s="73"/>
      <c r="D122" s="73"/>
      <c r="E122" s="73"/>
      <c r="F122" s="73"/>
      <c r="G122" s="73"/>
      <c r="H122" s="80"/>
      <c r="I122" s="80"/>
      <c r="J122" s="83"/>
      <c r="K122" s="73"/>
      <c r="L122" s="75"/>
      <c r="M122" s="99"/>
      <c r="N122" s="2"/>
      <c r="O122" s="2"/>
    </row>
    <row r="123" spans="1:15" ht="15.75" x14ac:dyDescent="0.25">
      <c r="A123" s="103" t="s">
        <v>140</v>
      </c>
      <c r="B123" s="84"/>
      <c r="C123" s="73"/>
      <c r="D123" s="73"/>
      <c r="E123" s="73"/>
      <c r="F123" s="73"/>
      <c r="G123" s="73"/>
      <c r="H123" s="80"/>
      <c r="I123" s="80"/>
      <c r="J123" s="83"/>
      <c r="K123" s="73"/>
      <c r="L123" s="75"/>
      <c r="M123" s="99"/>
      <c r="N123" s="2"/>
      <c r="O123" s="2"/>
    </row>
    <row r="124" spans="1:15" ht="15.75" thickBot="1" x14ac:dyDescent="0.25">
      <c r="A124" s="106"/>
      <c r="B124" s="107"/>
      <c r="C124" s="107" t="s">
        <v>72</v>
      </c>
      <c r="D124" s="107"/>
      <c r="E124" s="107" t="s">
        <v>8</v>
      </c>
      <c r="F124" s="107" t="s">
        <v>71</v>
      </c>
      <c r="G124" s="108">
        <v>29000</v>
      </c>
      <c r="H124" s="109" t="s">
        <v>156</v>
      </c>
      <c r="I124" s="109">
        <v>0.04</v>
      </c>
      <c r="J124" s="110">
        <v>0.04</v>
      </c>
      <c r="K124" s="111">
        <v>213440</v>
      </c>
      <c r="L124" s="112"/>
      <c r="M124" s="113"/>
      <c r="N124" s="2">
        <v>213440</v>
      </c>
      <c r="O124" s="9">
        <f>K124-N124</f>
        <v>0</v>
      </c>
    </row>
    <row r="125" spans="1:15" ht="15" x14ac:dyDescent="0.2">
      <c r="A125" s="2"/>
      <c r="B125" s="2"/>
      <c r="C125" s="2"/>
      <c r="D125" s="2"/>
      <c r="E125" s="2"/>
      <c r="F125" s="2"/>
      <c r="G125" s="2"/>
      <c r="H125" s="71"/>
      <c r="I125" s="71"/>
      <c r="J125" s="71"/>
      <c r="K125" s="2"/>
      <c r="N125" s="2"/>
      <c r="O125" s="9">
        <f>SUM(M117:M124)</f>
        <v>0</v>
      </c>
    </row>
    <row r="126" spans="1:15" ht="15.75" x14ac:dyDescent="0.25">
      <c r="A126" s="15" t="s">
        <v>90</v>
      </c>
      <c r="B126" s="2"/>
      <c r="C126" s="2"/>
      <c r="D126" s="2"/>
      <c r="E126" s="2"/>
      <c r="F126" s="2"/>
      <c r="G126" s="2"/>
      <c r="H126" s="70"/>
      <c r="I126" s="70"/>
      <c r="J126" s="70"/>
      <c r="K126" s="2"/>
    </row>
    <row r="127" spans="1:15" ht="15" x14ac:dyDescent="0.2">
      <c r="A127" s="2" t="s">
        <v>100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5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.75" x14ac:dyDescent="0.25">
      <c r="A129" s="15" t="s">
        <v>91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.75" x14ac:dyDescent="0.25">
      <c r="A130" s="2" t="s">
        <v>158</v>
      </c>
      <c r="B130" s="2"/>
      <c r="C130" s="2"/>
      <c r="D130" s="2"/>
      <c r="E130" s="2"/>
      <c r="F130" s="2"/>
      <c r="G130" s="52" t="s">
        <v>106</v>
      </c>
      <c r="H130" s="2"/>
      <c r="I130" s="2"/>
      <c r="J130" s="2"/>
      <c r="K130" s="2"/>
    </row>
    <row r="131" spans="1:11" ht="15" x14ac:dyDescent="0.2">
      <c r="A131" s="2" t="s">
        <v>99</v>
      </c>
      <c r="B131" s="2"/>
      <c r="D131" s="2"/>
      <c r="E131" s="2"/>
      <c r="F131" s="2"/>
      <c r="G131" s="50">
        <v>700000</v>
      </c>
      <c r="H131" s="2"/>
      <c r="I131" s="2"/>
      <c r="J131" s="2"/>
      <c r="K131" s="2"/>
    </row>
    <row r="132" spans="1:11" ht="15" x14ac:dyDescent="0.2">
      <c r="A132" s="2"/>
      <c r="G132" s="19"/>
      <c r="H132" s="2"/>
      <c r="I132" s="2"/>
      <c r="J132" s="2"/>
      <c r="K132" s="2"/>
    </row>
    <row r="133" spans="1:11" ht="15" x14ac:dyDescent="0.2">
      <c r="A133" s="2" t="s">
        <v>148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5" x14ac:dyDescent="0.2">
      <c r="A134" s="2"/>
      <c r="B134" s="2"/>
      <c r="C134" s="2"/>
      <c r="D134" s="2"/>
      <c r="E134" s="2"/>
      <c r="F134" s="90" t="s">
        <v>147</v>
      </c>
      <c r="G134" s="2"/>
      <c r="H134" s="2"/>
      <c r="I134" s="2"/>
      <c r="J134" s="2"/>
      <c r="K134" s="2"/>
    </row>
    <row r="135" spans="1:11" ht="15" x14ac:dyDescent="0.2">
      <c r="A135" s="2">
        <v>1</v>
      </c>
      <c r="B135" s="2" t="s">
        <v>67</v>
      </c>
      <c r="C135" s="2"/>
      <c r="E135" s="2"/>
      <c r="F135" s="91">
        <v>135.5</v>
      </c>
      <c r="G135" s="91"/>
      <c r="H135" s="2"/>
      <c r="I135" s="2"/>
      <c r="J135" s="2"/>
      <c r="K135" s="2"/>
    </row>
    <row r="136" spans="1:11" ht="15" x14ac:dyDescent="0.2">
      <c r="A136" s="2">
        <v>2</v>
      </c>
      <c r="B136" s="2" t="s">
        <v>68</v>
      </c>
      <c r="C136" s="2"/>
      <c r="E136" s="2"/>
      <c r="F136" s="91">
        <v>80</v>
      </c>
      <c r="G136" s="91"/>
      <c r="H136" s="2"/>
      <c r="I136" s="2"/>
      <c r="J136" s="2"/>
      <c r="K136" s="2"/>
    </row>
    <row r="137" spans="1:11" ht="15" x14ac:dyDescent="0.2">
      <c r="A137" s="2">
        <v>3</v>
      </c>
      <c r="B137" s="2" t="s">
        <v>69</v>
      </c>
      <c r="C137" s="2"/>
      <c r="E137" s="2"/>
      <c r="F137" s="91">
        <v>0.55000000000000004</v>
      </c>
      <c r="G137" s="91"/>
      <c r="H137" s="2"/>
      <c r="I137" s="2"/>
      <c r="J137" s="2"/>
      <c r="K137" s="2"/>
    </row>
    <row r="138" spans="1:11" ht="15" x14ac:dyDescent="0.2">
      <c r="A138" s="2">
        <v>4</v>
      </c>
      <c r="B138" s="2" t="s">
        <v>84</v>
      </c>
      <c r="C138" s="2"/>
      <c r="D138" s="2"/>
      <c r="E138" s="2"/>
      <c r="F138" s="91">
        <v>3</v>
      </c>
      <c r="G138" s="91"/>
      <c r="H138" s="2"/>
      <c r="I138" s="2"/>
      <c r="J138" s="10"/>
      <c r="K138" s="2"/>
    </row>
    <row r="139" spans="1:11" ht="15" x14ac:dyDescent="0.2">
      <c r="A139" s="2">
        <v>5</v>
      </c>
      <c r="B139" s="2" t="s">
        <v>85</v>
      </c>
      <c r="C139" s="2"/>
      <c r="D139" s="2"/>
      <c r="E139" s="2"/>
      <c r="F139" s="91">
        <v>0.4</v>
      </c>
      <c r="G139" s="91"/>
      <c r="H139" s="2"/>
      <c r="I139" s="2"/>
      <c r="J139" s="2"/>
      <c r="K139" s="2"/>
    </row>
    <row r="140" spans="1:11" ht="15" x14ac:dyDescent="0.2">
      <c r="H140" s="2"/>
      <c r="I140" s="2"/>
      <c r="J140" s="2"/>
      <c r="K140" s="2"/>
    </row>
    <row r="141" spans="1:11" ht="15.75" x14ac:dyDescent="0.25">
      <c r="A141" s="15" t="s">
        <v>159</v>
      </c>
      <c r="B141" s="15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5.75" x14ac:dyDescent="0.25">
      <c r="A142" s="2" t="s">
        <v>113</v>
      </c>
      <c r="B142" s="15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5" x14ac:dyDescent="0.2">
      <c r="H143" s="2"/>
      <c r="I143" s="2"/>
      <c r="J143" s="2"/>
      <c r="K143" s="2"/>
    </row>
    <row r="144" spans="1:11" ht="15.75" x14ac:dyDescent="0.25">
      <c r="A144" s="15" t="s">
        <v>160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5" x14ac:dyDescent="0.2">
      <c r="A146" s="2">
        <v>25071</v>
      </c>
      <c r="B146" s="2" t="s">
        <v>70</v>
      </c>
      <c r="C146" s="8">
        <v>638750</v>
      </c>
      <c r="D146" s="2" t="s">
        <v>152</v>
      </c>
      <c r="E146" s="2"/>
      <c r="F146" s="2"/>
      <c r="G146" s="2"/>
      <c r="H146" s="2"/>
      <c r="I146" s="2"/>
      <c r="J146" s="2"/>
      <c r="K146" s="2"/>
    </row>
    <row r="147" spans="1:11" ht="15" x14ac:dyDescent="0.2">
      <c r="A147" s="2">
        <v>26490</v>
      </c>
      <c r="B147" s="2" t="s">
        <v>35</v>
      </c>
      <c r="C147" s="92">
        <v>688500</v>
      </c>
      <c r="D147" s="2" t="s">
        <v>153</v>
      </c>
      <c r="E147" s="2"/>
      <c r="F147" s="2"/>
      <c r="G147" s="2"/>
      <c r="H147" s="2"/>
      <c r="I147" s="2"/>
      <c r="J147" s="2"/>
      <c r="K147" s="2"/>
    </row>
    <row r="148" spans="1:11" ht="15" x14ac:dyDescent="0.2">
      <c r="C148" s="8">
        <v>1327250</v>
      </c>
      <c r="F148" s="2"/>
      <c r="G148" s="2"/>
      <c r="H148" s="2"/>
      <c r="I148" s="2"/>
      <c r="J148" s="2"/>
      <c r="K148" s="2"/>
    </row>
    <row r="149" spans="1:11" ht="15" x14ac:dyDescent="0.2">
      <c r="F149" s="2"/>
      <c r="G149" s="2"/>
      <c r="H149" s="2"/>
      <c r="I149" s="2"/>
      <c r="J149" s="2"/>
      <c r="K149" s="2"/>
    </row>
    <row r="150" spans="1:11" ht="15" x14ac:dyDescent="0.2">
      <c r="F150" s="2"/>
      <c r="G150" s="2"/>
      <c r="H150" s="2"/>
      <c r="I150" s="2"/>
      <c r="J150" s="2"/>
      <c r="K150" s="2"/>
    </row>
    <row r="151" spans="1:11" ht="15" x14ac:dyDescent="0.2">
      <c r="F151" s="2"/>
      <c r="G151" s="2"/>
      <c r="H151" s="2"/>
      <c r="I151" s="2"/>
      <c r="J151" s="2"/>
      <c r="K151" s="2"/>
    </row>
    <row r="152" spans="1:11" ht="15" x14ac:dyDescent="0.2">
      <c r="F152" s="2"/>
      <c r="G152" s="2"/>
      <c r="H152" s="2"/>
      <c r="I152" s="2"/>
      <c r="J152" s="2"/>
      <c r="K152" s="2"/>
    </row>
    <row r="153" spans="1:11" ht="15" x14ac:dyDescent="0.2">
      <c r="F153" s="2"/>
      <c r="G153" s="2"/>
      <c r="H153" s="2"/>
      <c r="I153" s="2"/>
      <c r="J153" s="2"/>
      <c r="K153" s="2"/>
    </row>
    <row r="154" spans="1:11" ht="15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">
      <c r="A192" t="s">
        <v>110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8:11" ht="15" x14ac:dyDescent="0.2">
      <c r="H193" s="2"/>
      <c r="I193" s="2"/>
      <c r="J193" s="2"/>
      <c r="K193" s="2"/>
    </row>
  </sheetData>
  <phoneticPr fontId="0" type="noConversion"/>
  <pageMargins left="0" right="0" top="0.38" bottom="0.41" header="0.22" footer="0.25"/>
  <pageSetup scale="63" fitToHeight="0" orientation="portrait" r:id="rId1"/>
  <headerFooter alignWithMargins="0"/>
  <rowBreaks count="1" manualBreakCount="1">
    <brk id="72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Felienne</cp:lastModifiedBy>
  <cp:lastPrinted>2001-10-11T22:56:12Z</cp:lastPrinted>
  <dcterms:created xsi:type="dcterms:W3CDTF">2001-08-10T12:49:15Z</dcterms:created>
  <dcterms:modified xsi:type="dcterms:W3CDTF">2014-09-04T08:31:20Z</dcterms:modified>
</cp:coreProperties>
</file>