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G16" i="1"/>
  <c r="K16" i="1"/>
  <c r="O16" i="1"/>
  <c r="S16" i="1"/>
  <c r="W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D16" i="1" s="1"/>
  <c r="E18" i="1"/>
  <c r="E16" i="1" s="1"/>
  <c r="F18" i="1"/>
  <c r="F16" i="1" s="1"/>
  <c r="G18" i="1"/>
  <c r="H18" i="1"/>
  <c r="Y22" i="1" s="1"/>
  <c r="Y24" i="1" s="1"/>
  <c r="I18" i="1"/>
  <c r="I16" i="1" s="1"/>
  <c r="J18" i="1"/>
  <c r="K18" i="1"/>
  <c r="L18" i="1"/>
  <c r="L16" i="1" s="1"/>
  <c r="M18" i="1"/>
  <c r="M16" i="1" s="1"/>
  <c r="N18" i="1"/>
  <c r="N16" i="1" s="1"/>
  <c r="O18" i="1"/>
  <c r="P18" i="1"/>
  <c r="I22" i="1" s="1"/>
  <c r="I24" i="1" s="1"/>
  <c r="Q18" i="1"/>
  <c r="Q16" i="1" s="1"/>
  <c r="R18" i="1"/>
  <c r="S18" i="1"/>
  <c r="T18" i="1"/>
  <c r="T16" i="1" s="1"/>
  <c r="U18" i="1"/>
  <c r="U16" i="1" s="1"/>
  <c r="V18" i="1"/>
  <c r="V16" i="1" s="1"/>
  <c r="W18" i="1"/>
  <c r="X18" i="1"/>
  <c r="Y18" i="1"/>
  <c r="Y16" i="1" s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3" i="1" s="1"/>
  <c r="F20" i="1"/>
  <c r="F26" i="1" s="1"/>
  <c r="G20" i="1"/>
  <c r="H20" i="1"/>
  <c r="I20" i="1"/>
  <c r="J20" i="1"/>
  <c r="N23" i="1" s="1"/>
  <c r="K20" i="1"/>
  <c r="L20" i="1"/>
  <c r="M20" i="1"/>
  <c r="M26" i="1" s="1"/>
  <c r="N20" i="1"/>
  <c r="I23" i="1" s="1"/>
  <c r="I26" i="1" s="1"/>
  <c r="O20" i="1"/>
  <c r="P20" i="1"/>
  <c r="Q20" i="1"/>
  <c r="R20" i="1"/>
  <c r="R16" i="1" s="1"/>
  <c r="S20" i="1"/>
  <c r="T20" i="1"/>
  <c r="U20" i="1"/>
  <c r="U26" i="1" s="1"/>
  <c r="V20" i="1"/>
  <c r="W20" i="1"/>
  <c r="X20" i="1"/>
  <c r="Y20" i="1"/>
  <c r="Z20" i="1"/>
  <c r="Z16" i="1" s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E22" i="1"/>
  <c r="E24" i="1" s="1"/>
  <c r="M22" i="1"/>
  <c r="M24" i="1" s="1"/>
  <c r="U22" i="1"/>
  <c r="U24" i="1" s="1"/>
  <c r="E23" i="1"/>
  <c r="M23" i="1"/>
  <c r="U23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G24" i="1" l="1"/>
  <c r="AA16" i="1"/>
  <c r="L23" i="1"/>
  <c r="L26" i="1" s="1"/>
  <c r="D22" i="1"/>
  <c r="D24" i="1" s="1"/>
  <c r="S23" i="1"/>
  <c r="S26" i="1" s="1"/>
  <c r="K23" i="1"/>
  <c r="K26" i="1" s="1"/>
  <c r="C23" i="1"/>
  <c r="C26" i="1" s="1"/>
  <c r="S22" i="1"/>
  <c r="S24" i="1" s="1"/>
  <c r="K22" i="1"/>
  <c r="K24" i="1" s="1"/>
  <c r="C22" i="1"/>
  <c r="C24" i="1" s="1"/>
  <c r="T23" i="1"/>
  <c r="T26" i="1" s="1"/>
  <c r="D23" i="1"/>
  <c r="D26" i="1" s="1"/>
  <c r="T22" i="1"/>
  <c r="T24" i="1" s="1"/>
  <c r="L22" i="1"/>
  <c r="L24" i="1" s="1"/>
  <c r="J16" i="1"/>
  <c r="Z23" i="1"/>
  <c r="Z26" i="1" s="1"/>
  <c r="R23" i="1"/>
  <c r="R26" i="1" s="1"/>
  <c r="J23" i="1"/>
  <c r="J26" i="1" s="1"/>
  <c r="Z22" i="1"/>
  <c r="Z24" i="1" s="1"/>
  <c r="R22" i="1"/>
  <c r="R24" i="1" s="1"/>
  <c r="J22" i="1"/>
  <c r="J24" i="1" s="1"/>
  <c r="X16" i="1"/>
  <c r="P16" i="1"/>
  <c r="H16" i="1"/>
  <c r="Y23" i="1"/>
  <c r="Y26" i="1" s="1"/>
  <c r="Q22" i="1"/>
  <c r="Q24" i="1" s="1"/>
  <c r="X23" i="1"/>
  <c r="X26" i="1" s="1"/>
  <c r="P23" i="1"/>
  <c r="P26" i="1" s="1"/>
  <c r="H23" i="1"/>
  <c r="H26" i="1" s="1"/>
  <c r="X22" i="1"/>
  <c r="X24" i="1" s="1"/>
  <c r="P22" i="1"/>
  <c r="H22" i="1"/>
  <c r="H24" i="1"/>
  <c r="W23" i="1"/>
  <c r="W26" i="1" s="1"/>
  <c r="O23" i="1"/>
  <c r="O26" i="1" s="1"/>
  <c r="G23" i="1"/>
  <c r="G26" i="1" s="1"/>
  <c r="W22" i="1"/>
  <c r="W24" i="1" s="1"/>
  <c r="O22" i="1"/>
  <c r="O24" i="1" s="1"/>
  <c r="G22" i="1"/>
  <c r="N26" i="1"/>
  <c r="P24" i="1"/>
  <c r="Q23" i="1"/>
  <c r="Q26" i="1" s="1"/>
  <c r="E26" i="1"/>
  <c r="V23" i="1"/>
  <c r="V26" i="1" s="1"/>
  <c r="V22" i="1"/>
  <c r="V24" i="1" s="1"/>
  <c r="N22" i="1"/>
  <c r="N24" i="1" s="1"/>
  <c r="F22" i="1"/>
  <c r="F24" i="1" s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<sst xmlns="http://schemas.openxmlformats.org/spreadsheetml/2006/main" count="74" uniqueCount="49">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</sst>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39"/>
      <c r="D2" s="40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1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37348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1" t="s">
        <v>3</v>
      </c>
      <c r="AA10" s="24" t="s">
        <v>40</v>
      </c>
      <c r="AJ10" t="s">
        <v>47</v>
      </c>
    </row>
    <row r="11" spans="2:36" ht="16.149999999999999" customHeight="1" thickBot="1" x14ac:dyDescent="0.3">
      <c r="B11" s="22"/>
      <c r="C11" s="25">
        <v>1</v>
      </c>
      <c r="D11" s="25">
        <v>2</v>
      </c>
      <c r="E11" s="25">
        <v>3</v>
      </c>
      <c r="F11" s="25">
        <v>4</v>
      </c>
      <c r="G11" s="25">
        <v>5</v>
      </c>
      <c r="H11" s="25">
        <v>6</v>
      </c>
      <c r="I11" s="25">
        <v>7</v>
      </c>
      <c r="J11" s="25">
        <v>8</v>
      </c>
      <c r="K11" s="25">
        <v>9</v>
      </c>
      <c r="L11" s="25">
        <v>10</v>
      </c>
      <c r="M11" s="25">
        <v>11</v>
      </c>
      <c r="N11" s="25">
        <v>12</v>
      </c>
      <c r="O11" s="25">
        <v>13</v>
      </c>
      <c r="P11" s="25">
        <v>14</v>
      </c>
      <c r="Q11" s="25">
        <v>15</v>
      </c>
      <c r="R11" s="25">
        <v>16</v>
      </c>
      <c r="S11" s="25">
        <v>17</v>
      </c>
      <c r="T11" s="25">
        <v>18</v>
      </c>
      <c r="U11" s="25">
        <v>19</v>
      </c>
      <c r="V11" s="25">
        <v>20</v>
      </c>
      <c r="W11" s="25">
        <v>21</v>
      </c>
      <c r="X11" s="25">
        <v>22</v>
      </c>
      <c r="Y11" s="25">
        <v>23</v>
      </c>
      <c r="Z11" s="42">
        <v>24</v>
      </c>
      <c r="AA11" s="35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6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Tuesday</v>
      </c>
      <c r="C12" s="28">
        <v>20.844000000000001</v>
      </c>
      <c r="D12" s="28">
        <v>20.771999999999998</v>
      </c>
      <c r="E12" s="28">
        <v>20.904</v>
      </c>
      <c r="F12" s="28">
        <v>20.712</v>
      </c>
      <c r="G12" s="28">
        <v>20.472000000000001</v>
      </c>
      <c r="H12" s="28">
        <v>17.940000000000001</v>
      </c>
      <c r="I12" s="28">
        <v>20.963999999999999</v>
      </c>
      <c r="J12" s="28">
        <v>20.16</v>
      </c>
      <c r="K12" s="28">
        <v>20.076000000000001</v>
      </c>
      <c r="L12" s="28">
        <v>19.920000000000002</v>
      </c>
      <c r="M12" s="28">
        <v>20.207999999999998</v>
      </c>
      <c r="N12" s="28">
        <v>20.064</v>
      </c>
      <c r="O12" s="28">
        <v>20.22</v>
      </c>
      <c r="P12" s="28">
        <v>19.98</v>
      </c>
      <c r="Q12" s="28">
        <v>21.588000000000001</v>
      </c>
      <c r="R12" s="28">
        <v>22.332000000000001</v>
      </c>
      <c r="S12" s="28">
        <v>23.603999999999999</v>
      </c>
      <c r="T12" s="28">
        <v>25.103999999999999</v>
      </c>
      <c r="U12" s="28">
        <v>29.292000000000002</v>
      </c>
      <c r="V12" s="28">
        <v>30.876000000000001</v>
      </c>
      <c r="W12" s="28">
        <v>32.112000000000002</v>
      </c>
      <c r="X12" s="28">
        <v>31.835999999999999</v>
      </c>
      <c r="Y12" s="28">
        <v>31.295999999999999</v>
      </c>
      <c r="Z12" s="28">
        <v>26.292000000000002</v>
      </c>
      <c r="AA12" s="36">
        <f>SUM(C12:Z12)</f>
        <v>557.56799999999998</v>
      </c>
      <c r="AJ12" t="s">
        <v>46</v>
      </c>
    </row>
    <row r="13" spans="2:36" ht="19.149999999999999" customHeight="1" thickBot="1" x14ac:dyDescent="0.3">
      <c r="B13" s="26" t="str">
        <f>IF(AJ5=4,"Long Term Purchase Quantity for Saturday",IF(AJ5=5,"Long Term Purchase Quantity for Monday LLH",IF(AJ5=6,"Long Term Purchase Quantity for Monday HLH","")))</f>
        <v/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36"/>
    </row>
    <row r="14" spans="2:36" ht="16.5" thickBot="1" x14ac:dyDescent="0.3">
      <c r="B14" s="27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Tuesday</v>
      </c>
      <c r="C14" s="29">
        <v>31.610235906692587</v>
      </c>
      <c r="D14" s="29">
        <v>31.610235906692587</v>
      </c>
      <c r="E14" s="29">
        <v>31.610235906692587</v>
      </c>
      <c r="F14" s="29">
        <v>31.610235906692587</v>
      </c>
      <c r="G14" s="29">
        <v>32.360235906692587</v>
      </c>
      <c r="H14" s="29">
        <v>32.360235906692587</v>
      </c>
      <c r="I14" s="29">
        <v>32.560235906692583</v>
      </c>
      <c r="J14" s="29">
        <v>30.16</v>
      </c>
      <c r="K14" s="29">
        <v>30.16</v>
      </c>
      <c r="L14" s="29">
        <v>30.16</v>
      </c>
      <c r="M14" s="29">
        <v>30.16</v>
      </c>
      <c r="N14" s="29">
        <v>30.16</v>
      </c>
      <c r="O14" s="29">
        <v>28.635000000000002</v>
      </c>
      <c r="P14" s="29">
        <v>28.635000000000002</v>
      </c>
      <c r="Q14" s="29">
        <v>29.385000000000002</v>
      </c>
      <c r="R14" s="29">
        <v>28.504999999999999</v>
      </c>
      <c r="S14" s="29">
        <v>30.905235906692585</v>
      </c>
      <c r="T14" s="29">
        <v>30.905235906692585</v>
      </c>
      <c r="U14" s="29">
        <v>31.480235906692585</v>
      </c>
      <c r="V14" s="29">
        <v>31.480235906692585</v>
      </c>
      <c r="W14" s="29">
        <v>32.360235906692587</v>
      </c>
      <c r="X14" s="29">
        <v>32.360235906692587</v>
      </c>
      <c r="Y14" s="29">
        <v>31.610235906692587</v>
      </c>
      <c r="Z14" s="29">
        <v>31.610235906692587</v>
      </c>
      <c r="AA14" s="37">
        <f>SUM(C14:Z14)</f>
        <v>742.39353860038864</v>
      </c>
    </row>
    <row r="15" spans="2:36" ht="16.5" customHeight="1" thickBot="1" x14ac:dyDescent="0.3">
      <c r="B15" s="27" t="str">
        <f>IF(AJ5=4,"Expected Usage for Saturday",IF(AJ5=5,"Expected Usage for Monday LLH",IF(AJ5=6,"Expected Usage for Monday HLH","")))</f>
        <v/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37"/>
    </row>
    <row r="16" spans="2:36" ht="18.75" customHeight="1" thickBot="1" x14ac:dyDescent="0.3">
      <c r="B16" s="30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Tuesday</v>
      </c>
      <c r="C16" s="31">
        <f>IF($AJ$5=6,"",C12+C18+C20)</f>
        <v>31.844000000000001</v>
      </c>
      <c r="D16" s="31">
        <f t="shared" ref="D16:Z16" si="0">IF($AJ$5=6,"",D12+D18+D20)</f>
        <v>31.771999999999998</v>
      </c>
      <c r="E16" s="31">
        <f t="shared" si="0"/>
        <v>31.904</v>
      </c>
      <c r="F16" s="31">
        <f t="shared" si="0"/>
        <v>31.712</v>
      </c>
      <c r="G16" s="31">
        <f t="shared" si="0"/>
        <v>32.472000000000001</v>
      </c>
      <c r="H16" s="31">
        <f t="shared" si="0"/>
        <v>31.94</v>
      </c>
      <c r="I16" s="31">
        <f t="shared" si="0"/>
        <v>32.963999999999999</v>
      </c>
      <c r="J16" s="31">
        <f t="shared" si="0"/>
        <v>30.16</v>
      </c>
      <c r="K16" s="31">
        <f t="shared" si="0"/>
        <v>30.076000000000001</v>
      </c>
      <c r="L16" s="31">
        <f t="shared" si="0"/>
        <v>29.92</v>
      </c>
      <c r="M16" s="31">
        <f t="shared" si="0"/>
        <v>30.207999999999998</v>
      </c>
      <c r="N16" s="31">
        <f t="shared" si="0"/>
        <v>30.064</v>
      </c>
      <c r="O16" s="31">
        <f t="shared" si="0"/>
        <v>28.22</v>
      </c>
      <c r="P16" s="31">
        <f t="shared" si="0"/>
        <v>28.98</v>
      </c>
      <c r="Q16" s="31">
        <f t="shared" si="0"/>
        <v>29.588000000000001</v>
      </c>
      <c r="R16" s="31">
        <f t="shared" si="0"/>
        <v>28.332000000000001</v>
      </c>
      <c r="S16" s="31">
        <f t="shared" si="0"/>
        <v>30.603999999999999</v>
      </c>
      <c r="T16" s="31">
        <f t="shared" si="0"/>
        <v>31.103999999999999</v>
      </c>
      <c r="U16" s="31">
        <f t="shared" si="0"/>
        <v>31.292000000000002</v>
      </c>
      <c r="V16" s="31">
        <f t="shared" si="0"/>
        <v>31.876000000000001</v>
      </c>
      <c r="W16" s="31">
        <f t="shared" si="0"/>
        <v>32.112000000000002</v>
      </c>
      <c r="X16" s="31">
        <f t="shared" si="0"/>
        <v>32.835999999999999</v>
      </c>
      <c r="Y16" s="31">
        <f t="shared" si="0"/>
        <v>31.295999999999999</v>
      </c>
      <c r="Z16" s="31">
        <f t="shared" si="0"/>
        <v>31.292000000000002</v>
      </c>
      <c r="AA16" s="38">
        <f>SUM(C16:Z16)</f>
        <v>742.5680000000001</v>
      </c>
    </row>
    <row r="17" spans="2:27" ht="18.75" customHeight="1" thickBot="1" x14ac:dyDescent="0.3">
      <c r="B17" s="30" t="str">
        <f>IF(AJ5=4,"Preschedule Quantity for Saturday",IF(AJ5=5,"Preschedule Quantity for Monday LLH",IF(AJ5=6,"Preschedule Quantity for Monday HLH","")))</f>
        <v/>
      </c>
      <c r="C17" s="56" t="str">
        <f t="shared" ref="C17:H17" si="1">IF($AJ$5=6,"",IF(AND($AJ$5&gt;3,$AJ$5&lt;7),C13+C19+C21,""))</f>
        <v/>
      </c>
      <c r="D17" s="56" t="str">
        <f t="shared" si="1"/>
        <v/>
      </c>
      <c r="E17" s="56" t="str">
        <f t="shared" si="1"/>
        <v/>
      </c>
      <c r="F17" s="56" t="str">
        <f t="shared" si="1"/>
        <v/>
      </c>
      <c r="G17" s="56" t="str">
        <f t="shared" si="1"/>
        <v/>
      </c>
      <c r="H17" s="56" t="str">
        <f t="shared" si="1"/>
        <v/>
      </c>
      <c r="I17" s="56" t="str">
        <f>IF($AJ$5=5,"",IF(AND($AJ$5&gt;3,$AJ$5&lt;7),I13+I19+I21,""))</f>
        <v/>
      </c>
      <c r="J17" s="56" t="str">
        <f t="shared" ref="J17:X17" si="2">IF($AJ$5=5,"",IF(AND($AJ$5&gt;3,$AJ$5&lt;7),J13+J19+J21,""))</f>
        <v/>
      </c>
      <c r="K17" s="56" t="str">
        <f t="shared" si="2"/>
        <v/>
      </c>
      <c r="L17" s="56" t="str">
        <f t="shared" si="2"/>
        <v/>
      </c>
      <c r="M17" s="56" t="str">
        <f t="shared" si="2"/>
        <v/>
      </c>
      <c r="N17" s="56" t="str">
        <f t="shared" si="2"/>
        <v/>
      </c>
      <c r="O17" s="56" t="str">
        <f t="shared" si="2"/>
        <v/>
      </c>
      <c r="P17" s="56" t="str">
        <f t="shared" si="2"/>
        <v/>
      </c>
      <c r="Q17" s="56" t="str">
        <f t="shared" si="2"/>
        <v/>
      </c>
      <c r="R17" s="56" t="str">
        <f t="shared" si="2"/>
        <v/>
      </c>
      <c r="S17" s="56" t="str">
        <f t="shared" si="2"/>
        <v/>
      </c>
      <c r="T17" s="56" t="str">
        <f t="shared" si="2"/>
        <v/>
      </c>
      <c r="U17" s="56" t="str">
        <f t="shared" si="2"/>
        <v/>
      </c>
      <c r="V17" s="56" t="str">
        <f t="shared" si="2"/>
        <v/>
      </c>
      <c r="W17" s="56" t="str">
        <f t="shared" si="2"/>
        <v/>
      </c>
      <c r="X17" s="56" t="str">
        <f t="shared" si="2"/>
        <v/>
      </c>
      <c r="Y17" s="56" t="str">
        <f>IF($AJ$5=6,"",IF(AND($AJ$5&gt;3,$AJ$5&lt;7),Y13+Y19+Y21,""))</f>
        <v/>
      </c>
      <c r="Z17" s="56" t="str">
        <f>IF($AJ$5=6,"",IF(AND($AJ$5&gt;3,$AJ$5&lt;7),Z13+Z19+Z21,""))</f>
        <v/>
      </c>
      <c r="AA17" s="38"/>
    </row>
    <row r="18" spans="2:27" ht="12.75" customHeight="1" x14ac:dyDescent="0.2">
      <c r="B18" s="48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Tuesday</v>
      </c>
      <c r="C18" s="52">
        <f>IF($AJ$5=6,"",ROUND((IF(C14&gt;C12,C14-C12,0)),0))</f>
        <v>11</v>
      </c>
      <c r="D18" s="43">
        <f t="shared" ref="D18:Z18" si="3">IF($AJ$5=6,"",ROUND((IF(D14&gt;D12,D14-D12,0)),0))</f>
        <v>11</v>
      </c>
      <c r="E18" s="43">
        <f t="shared" si="3"/>
        <v>11</v>
      </c>
      <c r="F18" s="43">
        <f t="shared" si="3"/>
        <v>11</v>
      </c>
      <c r="G18" s="43">
        <f t="shared" si="3"/>
        <v>12</v>
      </c>
      <c r="H18" s="43">
        <f t="shared" si="3"/>
        <v>14</v>
      </c>
      <c r="I18" s="43">
        <f t="shared" si="3"/>
        <v>12</v>
      </c>
      <c r="J18" s="43">
        <f t="shared" si="3"/>
        <v>10</v>
      </c>
      <c r="K18" s="43">
        <f t="shared" si="3"/>
        <v>10</v>
      </c>
      <c r="L18" s="43">
        <f t="shared" si="3"/>
        <v>10</v>
      </c>
      <c r="M18" s="43">
        <f t="shared" si="3"/>
        <v>10</v>
      </c>
      <c r="N18" s="43">
        <f t="shared" si="3"/>
        <v>10</v>
      </c>
      <c r="O18" s="43">
        <f t="shared" si="3"/>
        <v>8</v>
      </c>
      <c r="P18" s="43">
        <f t="shared" si="3"/>
        <v>9</v>
      </c>
      <c r="Q18" s="43">
        <f t="shared" si="3"/>
        <v>8</v>
      </c>
      <c r="R18" s="43">
        <f t="shared" si="3"/>
        <v>6</v>
      </c>
      <c r="S18" s="43">
        <f t="shared" si="3"/>
        <v>7</v>
      </c>
      <c r="T18" s="43">
        <f t="shared" si="3"/>
        <v>6</v>
      </c>
      <c r="U18" s="43">
        <f t="shared" si="3"/>
        <v>2</v>
      </c>
      <c r="V18" s="43">
        <f t="shared" si="3"/>
        <v>1</v>
      </c>
      <c r="W18" s="43">
        <f t="shared" si="3"/>
        <v>0</v>
      </c>
      <c r="X18" s="43">
        <f t="shared" si="3"/>
        <v>1</v>
      </c>
      <c r="Y18" s="43">
        <f t="shared" si="3"/>
        <v>0</v>
      </c>
      <c r="Z18" s="44">
        <f t="shared" si="3"/>
        <v>5</v>
      </c>
    </row>
    <row r="19" spans="2:27" ht="12.75" customHeight="1" x14ac:dyDescent="0.2">
      <c r="B19" s="49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3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5" t="str">
        <f>IF($AJ$5=6,"",IF(AND($AJ$5&gt;3,$AJ$5&lt;7),ROUND((IF(Z15&gt;Z13,Z15-Z13,0)),0),""))</f>
        <v/>
      </c>
    </row>
    <row r="20" spans="2:27" ht="12.75" customHeight="1" x14ac:dyDescent="0.2">
      <c r="B20" s="50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Tuesday</v>
      </c>
      <c r="C20" s="54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6">
        <f t="shared" si="6"/>
        <v>0</v>
      </c>
    </row>
    <row r="21" spans="2:27" ht="12.75" customHeight="1" thickBot="1" x14ac:dyDescent="0.25">
      <c r="B21" s="51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4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6" t="str">
        <f>IF($AJ$5=6,"",IF(AND($AJ$5&gt;3,$AJ$5&lt;7),ROUND(IF(Z15&gt;Z13,0,Z15-Z13),0),""))</f>
        <v/>
      </c>
    </row>
    <row r="22" spans="2:27" ht="12.75" customHeight="1" x14ac:dyDescent="0.2">
      <c r="B22" s="49" t="s">
        <v>31</v>
      </c>
      <c r="C22" s="52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3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3">
        <f t="shared" si="9"/>
        <v>0</v>
      </c>
      <c r="F22" s="43">
        <f t="shared" si="9"/>
        <v>0</v>
      </c>
      <c r="G22" s="43">
        <f t="shared" si="9"/>
        <v>0</v>
      </c>
      <c r="H22" s="43">
        <f t="shared" si="9"/>
        <v>0</v>
      </c>
      <c r="I22" s="43">
        <f t="shared" si="9"/>
        <v>0</v>
      </c>
      <c r="J22" s="43">
        <f t="shared" si="9"/>
        <v>0</v>
      </c>
      <c r="K22" s="43">
        <f t="shared" si="9"/>
        <v>0</v>
      </c>
      <c r="L22" s="43">
        <f t="shared" si="9"/>
        <v>0</v>
      </c>
      <c r="M22" s="43">
        <f t="shared" si="9"/>
        <v>0</v>
      </c>
      <c r="N22" s="43">
        <f t="shared" si="9"/>
        <v>0</v>
      </c>
      <c r="O22" s="43">
        <f t="shared" si="9"/>
        <v>0</v>
      </c>
      <c r="P22" s="43">
        <f t="shared" si="9"/>
        <v>0</v>
      </c>
      <c r="Q22" s="43">
        <f t="shared" si="9"/>
        <v>0</v>
      </c>
      <c r="R22" s="43">
        <f t="shared" si="9"/>
        <v>0</v>
      </c>
      <c r="S22" s="43">
        <f t="shared" si="9"/>
        <v>0</v>
      </c>
      <c r="T22" s="43">
        <f t="shared" si="9"/>
        <v>0</v>
      </c>
      <c r="U22" s="43">
        <f t="shared" si="9"/>
        <v>0</v>
      </c>
      <c r="V22" s="43">
        <f t="shared" si="9"/>
        <v>0</v>
      </c>
      <c r="W22" s="43">
        <f t="shared" si="9"/>
        <v>0</v>
      </c>
      <c r="X22" s="43">
        <f t="shared" si="9"/>
        <v>0</v>
      </c>
      <c r="Y22" s="43">
        <f t="shared" si="9"/>
        <v>0</v>
      </c>
      <c r="Z22" s="44">
        <f t="shared" si="9"/>
        <v>0</v>
      </c>
      <c r="AA22" s="20"/>
    </row>
    <row r="23" spans="2:27" ht="12.75" customHeight="1" thickBot="1" x14ac:dyDescent="0.25">
      <c r="B23" s="50" t="s">
        <v>32</v>
      </c>
      <c r="C23" s="54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6">
        <f t="shared" si="10"/>
        <v>0</v>
      </c>
    </row>
    <row r="24" spans="2:27" x14ac:dyDescent="0.2">
      <c r="B24" s="48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Tuesday</v>
      </c>
      <c r="C24" s="52">
        <f t="shared" ref="C24:X24" si="11">IF($AJ$5=6,"",(C18-C22))</f>
        <v>11</v>
      </c>
      <c r="D24" s="43">
        <f t="shared" si="11"/>
        <v>11</v>
      </c>
      <c r="E24" s="43">
        <f t="shared" si="11"/>
        <v>11</v>
      </c>
      <c r="F24" s="43">
        <f t="shared" si="11"/>
        <v>11</v>
      </c>
      <c r="G24" s="43">
        <f t="shared" si="11"/>
        <v>12</v>
      </c>
      <c r="H24" s="43">
        <f t="shared" si="11"/>
        <v>14</v>
      </c>
      <c r="I24" s="43">
        <f t="shared" si="11"/>
        <v>12</v>
      </c>
      <c r="J24" s="43">
        <f t="shared" si="11"/>
        <v>10</v>
      </c>
      <c r="K24" s="43">
        <f t="shared" si="11"/>
        <v>10</v>
      </c>
      <c r="L24" s="43">
        <f t="shared" si="11"/>
        <v>10</v>
      </c>
      <c r="M24" s="43">
        <f t="shared" si="11"/>
        <v>10</v>
      </c>
      <c r="N24" s="43">
        <f t="shared" si="11"/>
        <v>10</v>
      </c>
      <c r="O24" s="43">
        <f t="shared" si="11"/>
        <v>8</v>
      </c>
      <c r="P24" s="43">
        <f t="shared" si="11"/>
        <v>9</v>
      </c>
      <c r="Q24" s="43">
        <f t="shared" si="11"/>
        <v>8</v>
      </c>
      <c r="R24" s="43">
        <f t="shared" si="11"/>
        <v>6</v>
      </c>
      <c r="S24" s="43">
        <f t="shared" si="11"/>
        <v>7</v>
      </c>
      <c r="T24" s="43">
        <f t="shared" si="11"/>
        <v>6</v>
      </c>
      <c r="U24" s="43">
        <f t="shared" si="11"/>
        <v>2</v>
      </c>
      <c r="V24" s="43">
        <f t="shared" si="11"/>
        <v>1</v>
      </c>
      <c r="W24" s="43">
        <f t="shared" si="11"/>
        <v>0</v>
      </c>
      <c r="X24" s="43">
        <f t="shared" si="11"/>
        <v>1</v>
      </c>
      <c r="Y24" s="43">
        <f>IF($AJ$5=6,"",(Y18-Y22))</f>
        <v>0</v>
      </c>
      <c r="Z24" s="44">
        <f>IF($AJ$5=6,"",(Z18-Z22))</f>
        <v>5</v>
      </c>
      <c r="AA24" s="34"/>
    </row>
    <row r="25" spans="2:27" x14ac:dyDescent="0.2">
      <c r="B25" s="49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3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5" t="str">
        <f>IF($AJ$5=6,"",IF(OR($AJ$5&lt;4,$AJ$5=7),"",Z19-Z22))</f>
        <v/>
      </c>
      <c r="AA25" s="34"/>
    </row>
    <row r="26" spans="2:27" x14ac:dyDescent="0.2">
      <c r="B26" s="50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Tuesday</v>
      </c>
      <c r="C26" s="54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6">
        <f>IF($AJ$5=6,"",(Z20-Z23))</f>
        <v>0</v>
      </c>
      <c r="AA26" s="34"/>
    </row>
    <row r="27" spans="2:27" ht="13.5" thickBot="1" x14ac:dyDescent="0.25">
      <c r="B27" s="51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5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7" t="str">
        <f>IF($AJ$5=6,"",IF(OR($AJ$5&lt;4,$AJ$5=7,),"",Z21-Z23))</f>
        <v/>
      </c>
      <c r="AA27" s="34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8" t="s">
        <v>14</v>
      </c>
      <c r="D31" s="58"/>
      <c r="E31" s="58"/>
      <c r="F31" s="59" t="s">
        <v>13</v>
      </c>
      <c r="G31" s="58"/>
      <c r="H31" s="58"/>
      <c r="I31" s="5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8" t="s">
        <v>35</v>
      </c>
      <c r="D32" s="58"/>
      <c r="E32" s="58"/>
      <c r="F32" s="60" t="s">
        <v>36</v>
      </c>
      <c r="G32" s="58"/>
      <c r="H32" s="58"/>
      <c r="I32" s="5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8" t="s">
        <v>15</v>
      </c>
      <c r="D33" s="58"/>
      <c r="E33" s="58"/>
      <c r="F33" s="59" t="s">
        <v>17</v>
      </c>
      <c r="G33" s="58"/>
      <c r="H33" s="58"/>
      <c r="I33" s="5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8" t="s">
        <v>16</v>
      </c>
      <c r="D34" s="58"/>
      <c r="E34" s="58"/>
      <c r="F34" s="59" t="s">
        <v>18</v>
      </c>
      <c r="G34" s="58"/>
      <c r="H34" s="58"/>
      <c r="I34" s="5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2" t="s">
        <v>38</v>
      </c>
      <c r="D35" s="32"/>
      <c r="E35" s="32"/>
      <c r="F35" s="33" t="s">
        <v>39</v>
      </c>
      <c r="G35" s="32"/>
      <c r="H35" s="32"/>
      <c r="I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7" t="s">
        <v>11</v>
      </c>
      <c r="D37" s="57"/>
      <c r="E37" s="57"/>
      <c r="F37" s="57" t="s">
        <v>12</v>
      </c>
      <c r="G37" s="5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2014-09-04T09:47:23Z</dcterms:modified>
</cp:coreProperties>
</file>