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14655" windowHeight="8910" activeTab="1"/>
  </bookViews>
  <sheets>
    <sheet name="2Q" sheetId="1" r:id="rId1"/>
    <sheet name="2Q YTD" sheetId="2" r:id="rId2"/>
  </sheets>
  <definedNames>
    <definedName name="_xlnm.Print_Area" localSheetId="0">'2Q'!$A$1:$N$36</definedName>
    <definedName name="_xlnm.Print_Area" localSheetId="1">'2Q YTD'!$A$1:$L$36</definedName>
  </definedNames>
  <calcPr calcId="152511"/>
</workbook>
</file>

<file path=xl/calcChain.xml><?xml version="1.0" encoding="utf-8"?>
<calcChain xmlns="http://schemas.openxmlformats.org/spreadsheetml/2006/main">
  <c r="E6" i="1" l="1"/>
  <c r="E8" i="1" s="1"/>
  <c r="E11" i="1" s="1"/>
  <c r="N6" i="1"/>
  <c r="E7" i="1"/>
  <c r="N7" i="1"/>
  <c r="I8" i="1"/>
  <c r="N8" i="1" s="1"/>
  <c r="J8" i="1"/>
  <c r="K8" i="1"/>
  <c r="K11" i="1" s="1"/>
  <c r="L8" i="1"/>
  <c r="L11" i="1" s="1"/>
  <c r="L32" i="1" s="1"/>
  <c r="L36" i="1" s="1"/>
  <c r="M8" i="1"/>
  <c r="E10" i="1"/>
  <c r="N10" i="1"/>
  <c r="J11" i="1"/>
  <c r="J32" i="1" s="1"/>
  <c r="J36" i="1" s="1"/>
  <c r="M11" i="1"/>
  <c r="E14" i="1"/>
  <c r="E16" i="1" s="1"/>
  <c r="G16" i="1" s="1"/>
  <c r="N14" i="1"/>
  <c r="E15" i="1"/>
  <c r="N15" i="1"/>
  <c r="I16" i="1"/>
  <c r="J16" i="1"/>
  <c r="K16" i="1"/>
  <c r="L16" i="1"/>
  <c r="M16" i="1"/>
  <c r="N16" i="1"/>
  <c r="K18" i="1"/>
  <c r="E18" i="1" s="1"/>
  <c r="E19" i="1"/>
  <c r="G19" i="1" s="1"/>
  <c r="N19" i="1"/>
  <c r="E22" i="1"/>
  <c r="G22" i="1" s="1"/>
  <c r="N22" i="1"/>
  <c r="E24" i="1"/>
  <c r="E25" i="1"/>
  <c r="E26" i="1" s="1"/>
  <c r="E30" i="1" s="1"/>
  <c r="G30" i="1" s="1"/>
  <c r="I26" i="1"/>
  <c r="I30" i="1" s="1"/>
  <c r="J26" i="1"/>
  <c r="J30" i="1" s="1"/>
  <c r="K26" i="1"/>
  <c r="K30" i="1" s="1"/>
  <c r="L26" i="1"/>
  <c r="M26" i="1"/>
  <c r="M30" i="1" s="1"/>
  <c r="E28" i="1"/>
  <c r="E29" i="1"/>
  <c r="N29" i="1"/>
  <c r="L30" i="1"/>
  <c r="F32" i="1"/>
  <c r="F36" i="1" s="1"/>
  <c r="E34" i="1"/>
  <c r="G34" i="1" s="1"/>
  <c r="N34" i="1"/>
  <c r="E6" i="2"/>
  <c r="L6" i="2"/>
  <c r="E7" i="2"/>
  <c r="L7" i="2"/>
  <c r="E8" i="2"/>
  <c r="G8" i="2"/>
  <c r="G11" i="2" s="1"/>
  <c r="H8" i="2"/>
  <c r="I8" i="2"/>
  <c r="J8" i="2"/>
  <c r="J11" i="2" s="1"/>
  <c r="J32" i="2" s="1"/>
  <c r="J36" i="2" s="1"/>
  <c r="K8" i="2"/>
  <c r="K10" i="2"/>
  <c r="L10" i="2" s="1"/>
  <c r="H11" i="2"/>
  <c r="I11" i="2"/>
  <c r="E14" i="2"/>
  <c r="L14" i="2"/>
  <c r="E15" i="2"/>
  <c r="L15" i="2"/>
  <c r="E16" i="2"/>
  <c r="G16" i="2"/>
  <c r="H16" i="2"/>
  <c r="I16" i="2"/>
  <c r="I32" i="2" s="1"/>
  <c r="I36" i="2" s="1"/>
  <c r="J16" i="2"/>
  <c r="K16" i="2"/>
  <c r="I18" i="2"/>
  <c r="E18" i="2" s="1"/>
  <c r="J19" i="2"/>
  <c r="L19" i="2" s="1"/>
  <c r="K22" i="2"/>
  <c r="E22" i="2" s="1"/>
  <c r="L22" i="2"/>
  <c r="E24" i="2"/>
  <c r="E25" i="2"/>
  <c r="E26" i="2"/>
  <c r="G26" i="2"/>
  <c r="L26" i="2" s="1"/>
  <c r="H26" i="2"/>
  <c r="H30" i="2" s="1"/>
  <c r="I26" i="2"/>
  <c r="J26" i="2"/>
  <c r="K26" i="2"/>
  <c r="K30" i="2" s="1"/>
  <c r="E28" i="2"/>
  <c r="L28" i="2"/>
  <c r="K29" i="2"/>
  <c r="E29" i="2" s="1"/>
  <c r="G30" i="2"/>
  <c r="I30" i="2"/>
  <c r="J30" i="2"/>
  <c r="K34" i="2"/>
  <c r="E34" i="2" s="1"/>
  <c r="G11" i="1" l="1"/>
  <c r="E32" i="1"/>
  <c r="E30" i="2"/>
  <c r="G18" i="1"/>
  <c r="E20" i="1"/>
  <c r="K32" i="1"/>
  <c r="K36" i="1" s="1"/>
  <c r="G32" i="2"/>
  <c r="H32" i="2"/>
  <c r="H36" i="2" s="1"/>
  <c r="M32" i="1"/>
  <c r="M36" i="1" s="1"/>
  <c r="E19" i="2"/>
  <c r="E20" i="2" s="1"/>
  <c r="K11" i="2"/>
  <c r="K32" i="2" s="1"/>
  <c r="K36" i="2" s="1"/>
  <c r="E10" i="2"/>
  <c r="E11" i="2" s="1"/>
  <c r="E32" i="2" s="1"/>
  <c r="E36" i="2" s="1"/>
  <c r="I11" i="1"/>
  <c r="L18" i="2"/>
  <c r="L8" i="2"/>
  <c r="N26" i="1"/>
  <c r="N18" i="1"/>
  <c r="L34" i="2"/>
  <c r="L29" i="2"/>
  <c r="L16" i="2"/>
  <c r="E36" i="1"/>
  <c r="G36" i="2" l="1"/>
  <c r="L36" i="2" s="1"/>
  <c r="L32" i="2"/>
  <c r="I32" i="1"/>
  <c r="N11" i="1"/>
  <c r="L11" i="2"/>
  <c r="G32" i="1"/>
  <c r="G36" i="1" s="1"/>
  <c r="I36" i="1" l="1"/>
  <c r="N36" i="1" s="1"/>
  <c r="N32" i="1"/>
</calcChain>
</file>

<file path=xl/sharedStrings.xml><?xml version="1.0" encoding="utf-8"?>
<sst xmlns="http://schemas.openxmlformats.org/spreadsheetml/2006/main" count="136" uniqueCount="52">
  <si>
    <t>Executive</t>
  </si>
  <si>
    <t>Storage</t>
  </si>
  <si>
    <t>Producer E-Commerce</t>
  </si>
  <si>
    <t>Offshore</t>
  </si>
  <si>
    <t>Compression</t>
  </si>
  <si>
    <t>JM Huber</t>
  </si>
  <si>
    <t>Originations</t>
  </si>
  <si>
    <t>Other</t>
  </si>
  <si>
    <t>Accrual</t>
  </si>
  <si>
    <t>Formosa</t>
  </si>
  <si>
    <t>MPR</t>
  </si>
  <si>
    <t>Tennessee Gas Pipeline</t>
  </si>
  <si>
    <t>Paul Bieniawski</t>
  </si>
  <si>
    <t>John Grass</t>
  </si>
  <si>
    <t>Chris Hilgert</t>
  </si>
  <si>
    <t>Chris Meyer</t>
  </si>
  <si>
    <t>Deal Name</t>
  </si>
  <si>
    <t>Originator</t>
  </si>
  <si>
    <t>Team</t>
  </si>
  <si>
    <t>Total Upstream Products</t>
  </si>
  <si>
    <t>Total Upstream Products &amp; Bridgeline</t>
  </si>
  <si>
    <t>Trading</t>
  </si>
  <si>
    <t>Variance</t>
  </si>
  <si>
    <t>Function</t>
  </si>
  <si>
    <t>VP</t>
  </si>
  <si>
    <t>Maria Tefel / Peter Bennett</t>
  </si>
  <si>
    <t>Analysts</t>
  </si>
  <si>
    <t>Director</t>
  </si>
  <si>
    <t>Lisa Druzbik</t>
  </si>
  <si>
    <t>Manager</t>
  </si>
  <si>
    <t>Mark Knippa</t>
  </si>
  <si>
    <t>Total Jean Mrha</t>
  </si>
  <si>
    <t>Jean Mrha</t>
  </si>
  <si>
    <t>Total Executive</t>
  </si>
  <si>
    <t>Total Paul Bieniawski</t>
  </si>
  <si>
    <t>Total Chris Hilgert</t>
  </si>
  <si>
    <t>Hubbard</t>
  </si>
  <si>
    <t>Total as of     June 26, 2001</t>
  </si>
  <si>
    <t>Total as of     June 22, 2001</t>
  </si>
  <si>
    <t>Total Compression</t>
  </si>
  <si>
    <t>2nd Quarter Detail</t>
  </si>
  <si>
    <t>TCC Auction</t>
  </si>
  <si>
    <t>Applied Terravision Warrants</t>
  </si>
  <si>
    <t>ENA Upstream Products - Margin</t>
  </si>
  <si>
    <t>Pluto / MEGS</t>
  </si>
  <si>
    <t>Wellhead Supply Management</t>
  </si>
  <si>
    <t>Wellhead Desk</t>
  </si>
  <si>
    <t xml:space="preserve">2nd Quarter </t>
  </si>
  <si>
    <t>Formosa / Enron Clean Fuels</t>
  </si>
  <si>
    <t>Total John Grass</t>
  </si>
  <si>
    <t>Bridgeline Holdings</t>
  </si>
  <si>
    <t>2nd Quarter YTD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</si>
</sst>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7" fontId="0" fillId="0" borderId="0" xfId="1" applyNumberFormat="1" applyFont="1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167" fontId="0" fillId="0" borderId="0" xfId="1" applyNumberFormat="1" applyFont="1" applyBorder="1"/>
    <xf numFmtId="0" fontId="3" fillId="0" borderId="0" xfId="0" applyFont="1"/>
    <xf numFmtId="167" fontId="0" fillId="0" borderId="0" xfId="1" applyNumberFormat="1" applyFont="1" applyFill="1" applyBorder="1"/>
    <xf numFmtId="167" fontId="2" fillId="0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4" fillId="0" borderId="2" xfId="1" applyNumberFormat="1" applyFont="1" applyBorder="1" applyAlignment="1">
      <alignment horizontal="center" wrapText="1"/>
    </xf>
    <xf numFmtId="167" fontId="4" fillId="0" borderId="3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4" fillId="0" borderId="3" xfId="1" applyNumberFormat="1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left" indent="1"/>
    </xf>
    <xf numFmtId="167" fontId="5" fillId="0" borderId="0" xfId="1" applyNumberFormat="1" applyFont="1"/>
    <xf numFmtId="167" fontId="5" fillId="0" borderId="4" xfId="1" applyNumberFormat="1" applyFont="1" applyBorder="1"/>
    <xf numFmtId="0" fontId="6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/>
    <xf numFmtId="167" fontId="5" fillId="0" borderId="0" xfId="0" applyNumberFormat="1" applyFont="1"/>
    <xf numFmtId="167" fontId="5" fillId="0" borderId="4" xfId="1" applyNumberFormat="1" applyFont="1" applyFill="1" applyBorder="1"/>
    <xf numFmtId="167" fontId="5" fillId="0" borderId="2" xfId="1" applyNumberFormat="1" applyFont="1" applyBorder="1"/>
    <xf numFmtId="0" fontId="4" fillId="0" borderId="0" xfId="0" applyFont="1"/>
    <xf numFmtId="167" fontId="4" fillId="0" borderId="5" xfId="1" applyNumberFormat="1" applyFont="1" applyBorder="1"/>
    <xf numFmtId="0" fontId="7" fillId="0" borderId="0" xfId="0" applyFont="1"/>
    <xf numFmtId="167" fontId="8" fillId="0" borderId="0" xfId="1" applyNumberFormat="1" applyFont="1"/>
    <xf numFmtId="167" fontId="1" fillId="0" borderId="0" xfId="1" applyNumberFormat="1"/>
    <xf numFmtId="167" fontId="1" fillId="0" borderId="0" xfId="1" applyNumberFormat="1" applyBorder="1"/>
    <xf numFmtId="167" fontId="1" fillId="0" borderId="0" xfId="1" applyNumberForma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0" xfId="1" applyNumberFormat="1" applyFill="1" applyBorder="1"/>
    <xf numFmtId="167" fontId="4" fillId="0" borderId="4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opLeftCell="A4" zoomScale="75" zoomScaleNormal="100" zoomScaleSheetLayoutView="80" workbookViewId="0">
      <selection activeCell="G36" sqref="G36"/>
    </sheetView>
  </sheetViews>
  <sheetFormatPr defaultRowHeight="12.75" x14ac:dyDescent="0.2"/>
  <cols>
    <col min="1" max="1" width="30.7109375" customWidth="1"/>
    <col min="2" max="2" width="28.140625" customWidth="1"/>
    <col min="3" max="3" width="12.140625" customWidth="1"/>
    <col min="4" max="4" width="34.28515625" customWidth="1"/>
    <col min="5" max="6" width="14.85546875" style="1" customWidth="1"/>
    <col min="7" max="7" width="12.140625" customWidth="1"/>
    <col min="8" max="8" width="13" customWidth="1"/>
    <col min="9" max="11" width="13.42578125" style="1" customWidth="1"/>
    <col min="12" max="12" width="11.42578125" style="1" customWidth="1"/>
    <col min="13" max="13" width="13.42578125" style="1" customWidth="1"/>
    <col min="14" max="14" width="14.85546875" customWidth="1"/>
    <col min="15" max="15" width="3.85546875" style="6" customWidth="1"/>
  </cols>
  <sheetData>
    <row r="1" spans="1:15" ht="18" x14ac:dyDescent="0.25">
      <c r="A1" s="7" t="s">
        <v>43</v>
      </c>
    </row>
    <row r="2" spans="1:15" ht="18" x14ac:dyDescent="0.25">
      <c r="A2" s="7" t="s">
        <v>47</v>
      </c>
    </row>
    <row r="3" spans="1:15" ht="15.75" x14ac:dyDescent="0.25">
      <c r="I3" s="37" t="s">
        <v>40</v>
      </c>
      <c r="J3" s="37"/>
      <c r="K3" s="37"/>
      <c r="L3" s="37"/>
      <c r="M3" s="37"/>
      <c r="N3" s="37"/>
    </row>
    <row r="4" spans="1:15" s="4" customFormat="1" ht="47.25" x14ac:dyDescent="0.25">
      <c r="A4" s="10" t="s">
        <v>18</v>
      </c>
      <c r="B4" s="11" t="s">
        <v>17</v>
      </c>
      <c r="C4" s="11" t="s">
        <v>23</v>
      </c>
      <c r="D4" s="11" t="s">
        <v>16</v>
      </c>
      <c r="E4" s="12" t="s">
        <v>37</v>
      </c>
      <c r="F4" s="12" t="s">
        <v>38</v>
      </c>
      <c r="G4" s="13" t="s">
        <v>22</v>
      </c>
      <c r="H4" s="14"/>
      <c r="I4" s="15" t="s">
        <v>6</v>
      </c>
      <c r="J4" s="16" t="s">
        <v>7</v>
      </c>
      <c r="K4" s="16" t="s">
        <v>10</v>
      </c>
      <c r="L4" s="16" t="s">
        <v>21</v>
      </c>
      <c r="M4" s="16" t="s">
        <v>8</v>
      </c>
      <c r="N4" s="17" t="s">
        <v>37</v>
      </c>
      <c r="O4" s="3"/>
    </row>
    <row r="5" spans="1:15" x14ac:dyDescent="0.2">
      <c r="D5" s="2"/>
      <c r="E5" s="3"/>
      <c r="H5" s="2"/>
      <c r="I5" s="3"/>
      <c r="J5" s="3"/>
      <c r="K5" s="3"/>
      <c r="L5" s="3"/>
      <c r="M5" s="3"/>
      <c r="O5" s="3"/>
    </row>
    <row r="6" spans="1:15" ht="15" x14ac:dyDescent="0.2">
      <c r="A6" s="18" t="s">
        <v>0</v>
      </c>
      <c r="B6" s="18" t="s">
        <v>32</v>
      </c>
      <c r="C6" s="19" t="s">
        <v>24</v>
      </c>
      <c r="D6" s="18" t="s">
        <v>5</v>
      </c>
      <c r="E6" s="20">
        <f>SUM(I6:M6)</f>
        <v>5800000</v>
      </c>
      <c r="F6" s="20"/>
      <c r="G6" s="18"/>
      <c r="H6" s="18"/>
      <c r="I6" s="20"/>
      <c r="J6" s="20">
        <v>5800000</v>
      </c>
      <c r="K6" s="20"/>
      <c r="L6" s="20"/>
      <c r="M6" s="20"/>
      <c r="N6" s="20">
        <f>SUM(I6:M6)</f>
        <v>5800000</v>
      </c>
    </row>
    <row r="7" spans="1:15" ht="15" x14ac:dyDescent="0.2">
      <c r="A7" s="18"/>
      <c r="B7" s="18" t="s">
        <v>32</v>
      </c>
      <c r="C7" s="19" t="s">
        <v>24</v>
      </c>
      <c r="D7" s="18" t="s">
        <v>48</v>
      </c>
      <c r="E7" s="21">
        <f>SUM(I7:M7)</f>
        <v>-500000</v>
      </c>
      <c r="F7" s="20"/>
      <c r="G7" s="18"/>
      <c r="H7" s="18"/>
      <c r="I7" s="21"/>
      <c r="J7" s="21">
        <v>-500000</v>
      </c>
      <c r="K7" s="21"/>
      <c r="L7" s="21"/>
      <c r="M7" s="21"/>
      <c r="N7" s="21">
        <f>SUM(I7:M7)</f>
        <v>-500000</v>
      </c>
    </row>
    <row r="8" spans="1:15" ht="15" x14ac:dyDescent="0.2">
      <c r="A8" s="18"/>
      <c r="B8" s="22" t="s">
        <v>31</v>
      </c>
      <c r="C8" s="19"/>
      <c r="D8" s="18"/>
      <c r="E8" s="20">
        <f>SUM(E6:E7)</f>
        <v>5300000</v>
      </c>
      <c r="F8" s="20"/>
      <c r="G8" s="18"/>
      <c r="H8" s="18"/>
      <c r="I8" s="20">
        <f>SUM(I6:I7)</f>
        <v>0</v>
      </c>
      <c r="J8" s="20">
        <f>SUM(J6:J7)</f>
        <v>5300000</v>
      </c>
      <c r="K8" s="20">
        <f>SUM(K6:K7)</f>
        <v>0</v>
      </c>
      <c r="L8" s="20">
        <f>SUM(L6:L7)</f>
        <v>0</v>
      </c>
      <c r="M8" s="20">
        <f>SUM(M6:M7)</f>
        <v>0</v>
      </c>
      <c r="N8" s="20">
        <f>SUM(I8:M8)</f>
        <v>5300000</v>
      </c>
    </row>
    <row r="9" spans="1:15" ht="15" x14ac:dyDescent="0.2">
      <c r="A9" s="18"/>
      <c r="B9" s="18"/>
      <c r="C9" s="19"/>
      <c r="D9" s="18"/>
      <c r="E9" s="20"/>
      <c r="F9" s="20"/>
      <c r="G9" s="18"/>
      <c r="H9" s="18"/>
      <c r="I9" s="20"/>
      <c r="J9" s="20"/>
      <c r="K9" s="20"/>
      <c r="L9" s="20"/>
      <c r="M9" s="20"/>
      <c r="N9" s="18"/>
    </row>
    <row r="10" spans="1:15" ht="30" x14ac:dyDescent="0.2">
      <c r="A10" s="18"/>
      <c r="B10" s="23" t="s">
        <v>25</v>
      </c>
      <c r="C10" s="19" t="s">
        <v>26</v>
      </c>
      <c r="D10" s="18" t="s">
        <v>41</v>
      </c>
      <c r="E10" s="21">
        <f>SUM(I10:M10)</f>
        <v>271000</v>
      </c>
      <c r="F10" s="21"/>
      <c r="G10" s="24"/>
      <c r="H10" s="18"/>
      <c r="I10" s="21"/>
      <c r="J10" s="21"/>
      <c r="K10" s="21"/>
      <c r="L10" s="21"/>
      <c r="M10" s="21">
        <v>271000</v>
      </c>
      <c r="N10" s="21">
        <f>SUM(I10:M10)</f>
        <v>271000</v>
      </c>
    </row>
    <row r="11" spans="1:15" ht="15" x14ac:dyDescent="0.2">
      <c r="A11" s="18"/>
      <c r="B11" s="22" t="s">
        <v>33</v>
      </c>
      <c r="C11" s="19"/>
      <c r="D11" s="18"/>
      <c r="E11" s="20">
        <f>+E8+E10</f>
        <v>5571000</v>
      </c>
      <c r="F11" s="20">
        <v>6071000</v>
      </c>
      <c r="G11" s="25">
        <f>+E11-F11</f>
        <v>-500000</v>
      </c>
      <c r="H11" s="18"/>
      <c r="I11" s="20">
        <f>+I8+I10</f>
        <v>0</v>
      </c>
      <c r="J11" s="20">
        <f>+J8+J10</f>
        <v>5300000</v>
      </c>
      <c r="K11" s="20">
        <f>+K8+K10</f>
        <v>0</v>
      </c>
      <c r="L11" s="20">
        <f>+L8+L10</f>
        <v>0</v>
      </c>
      <c r="M11" s="20">
        <f>+M8+M10</f>
        <v>271000</v>
      </c>
      <c r="N11" s="20">
        <f>SUM(I11:M11)</f>
        <v>5571000</v>
      </c>
    </row>
    <row r="12" spans="1:15" ht="15" x14ac:dyDescent="0.2">
      <c r="A12" s="18"/>
      <c r="B12" s="18"/>
      <c r="C12" s="19"/>
      <c r="D12" s="18"/>
      <c r="E12" s="20"/>
      <c r="F12" s="20"/>
      <c r="G12" s="18"/>
      <c r="H12" s="18"/>
      <c r="I12" s="20"/>
      <c r="J12" s="20"/>
      <c r="K12" s="20"/>
      <c r="L12" s="20"/>
      <c r="M12" s="20"/>
      <c r="N12" s="18"/>
    </row>
    <row r="13" spans="1:15" ht="15" x14ac:dyDescent="0.2">
      <c r="A13" s="18"/>
      <c r="B13" s="18"/>
      <c r="C13" s="19"/>
      <c r="D13" s="18"/>
      <c r="E13" s="20"/>
      <c r="F13" s="20"/>
      <c r="G13" s="18"/>
      <c r="H13" s="18"/>
      <c r="I13" s="20"/>
      <c r="J13" s="20"/>
      <c r="K13" s="20"/>
      <c r="L13" s="20"/>
      <c r="M13" s="20"/>
      <c r="N13" s="18"/>
    </row>
    <row r="14" spans="1:15" ht="15" x14ac:dyDescent="0.2">
      <c r="A14" s="18" t="s">
        <v>1</v>
      </c>
      <c r="B14" s="18" t="s">
        <v>12</v>
      </c>
      <c r="C14" s="19" t="s">
        <v>27</v>
      </c>
      <c r="D14" s="18" t="s">
        <v>9</v>
      </c>
      <c r="E14" s="20">
        <f>SUM(I14:M14)</f>
        <v>375000</v>
      </c>
      <c r="F14" s="20"/>
      <c r="G14" s="18"/>
      <c r="H14" s="18"/>
      <c r="I14" s="20">
        <v>125000</v>
      </c>
      <c r="J14" s="20">
        <v>250000</v>
      </c>
      <c r="K14" s="20"/>
      <c r="L14" s="20"/>
      <c r="M14" s="20"/>
      <c r="N14" s="20">
        <f>SUM(I14:M14)</f>
        <v>375000</v>
      </c>
    </row>
    <row r="15" spans="1:15" ht="15" x14ac:dyDescent="0.2">
      <c r="A15" s="18"/>
      <c r="B15" s="18" t="s">
        <v>12</v>
      </c>
      <c r="C15" s="19" t="s">
        <v>27</v>
      </c>
      <c r="D15" s="18" t="s">
        <v>48</v>
      </c>
      <c r="E15" s="21">
        <f>SUM(I15:M15)</f>
        <v>50000</v>
      </c>
      <c r="F15" s="21"/>
      <c r="G15" s="24"/>
      <c r="H15" s="18"/>
      <c r="I15" s="21"/>
      <c r="J15" s="21">
        <v>50000</v>
      </c>
      <c r="K15" s="21"/>
      <c r="L15" s="21"/>
      <c r="M15" s="21"/>
      <c r="N15" s="21">
        <f>SUM(I15:M15)</f>
        <v>50000</v>
      </c>
    </row>
    <row r="16" spans="1:15" ht="15" x14ac:dyDescent="0.2">
      <c r="A16" s="18"/>
      <c r="B16" s="22" t="s">
        <v>34</v>
      </c>
      <c r="C16" s="19"/>
      <c r="D16" s="18"/>
      <c r="E16" s="20">
        <f>SUM(E14:E15)</f>
        <v>425000</v>
      </c>
      <c r="F16" s="20">
        <v>375000</v>
      </c>
      <c r="G16" s="25">
        <f>+E16-F16</f>
        <v>50000</v>
      </c>
      <c r="H16" s="18"/>
      <c r="I16" s="20">
        <f>SUM(I14:I15)</f>
        <v>125000</v>
      </c>
      <c r="J16" s="20">
        <f>SUM(J14:J15)</f>
        <v>300000</v>
      </c>
      <c r="K16" s="20">
        <f>SUM(K14:K15)</f>
        <v>0</v>
      </c>
      <c r="L16" s="20">
        <f>SUM(L14:L15)</f>
        <v>0</v>
      </c>
      <c r="M16" s="20">
        <f>SUM(M14:M15)</f>
        <v>0</v>
      </c>
      <c r="N16" s="20">
        <f>SUM(I16:M16)</f>
        <v>425000</v>
      </c>
    </row>
    <row r="17" spans="1:15" ht="15" x14ac:dyDescent="0.2">
      <c r="A17" s="18"/>
      <c r="B17" s="18"/>
      <c r="C17" s="19"/>
      <c r="D17" s="18"/>
      <c r="E17" s="20"/>
      <c r="F17" s="20"/>
      <c r="G17" s="18"/>
      <c r="H17" s="18"/>
      <c r="I17" s="20"/>
      <c r="J17" s="20"/>
      <c r="K17" s="20"/>
      <c r="L17" s="20"/>
      <c r="M17" s="20"/>
      <c r="N17" s="18"/>
    </row>
    <row r="18" spans="1:15" ht="15" x14ac:dyDescent="0.2">
      <c r="A18" s="18" t="s">
        <v>2</v>
      </c>
      <c r="B18" s="18" t="s">
        <v>13</v>
      </c>
      <c r="C18" s="19" t="s">
        <v>27</v>
      </c>
      <c r="D18" s="18" t="s">
        <v>42</v>
      </c>
      <c r="E18" s="20">
        <f>SUM(I18:M18)</f>
        <v>1007989</v>
      </c>
      <c r="F18" s="20">
        <v>672000</v>
      </c>
      <c r="G18" s="25">
        <f>+E18-F18</f>
        <v>335989</v>
      </c>
      <c r="H18" s="18"/>
      <c r="I18" s="20"/>
      <c r="J18" s="20"/>
      <c r="K18" s="20">
        <f>602937+405052</f>
        <v>1007989</v>
      </c>
      <c r="L18" s="20"/>
      <c r="M18" s="20"/>
      <c r="N18" s="20">
        <f>SUM(I18:M18)</f>
        <v>1007989</v>
      </c>
    </row>
    <row r="19" spans="1:15" ht="15" x14ac:dyDescent="0.2">
      <c r="A19" s="18" t="s">
        <v>46</v>
      </c>
      <c r="B19" s="18" t="s">
        <v>13</v>
      </c>
      <c r="C19" s="19" t="s">
        <v>27</v>
      </c>
      <c r="D19" s="18" t="s">
        <v>45</v>
      </c>
      <c r="E19" s="31">
        <f>SUM(I19:M19)</f>
        <v>166000</v>
      </c>
      <c r="F19" s="20">
        <v>88000</v>
      </c>
      <c r="G19" s="25">
        <f>+E19-F19</f>
        <v>78000</v>
      </c>
      <c r="H19" s="18"/>
      <c r="I19" s="20"/>
      <c r="J19" s="20"/>
      <c r="K19" s="20"/>
      <c r="L19" s="20">
        <v>166000</v>
      </c>
      <c r="M19" s="20"/>
      <c r="N19" s="20">
        <f>SUM(I19:M19)</f>
        <v>166000</v>
      </c>
    </row>
    <row r="20" spans="1:15" ht="15" x14ac:dyDescent="0.2">
      <c r="A20" s="18"/>
      <c r="B20" s="22" t="s">
        <v>49</v>
      </c>
      <c r="C20" s="19"/>
      <c r="D20" s="18"/>
      <c r="E20" s="20">
        <f>+E19+E18</f>
        <v>1173989</v>
      </c>
      <c r="F20" s="20"/>
      <c r="G20" s="25"/>
      <c r="H20" s="18"/>
      <c r="I20" s="20"/>
      <c r="J20" s="20"/>
      <c r="K20" s="20"/>
      <c r="L20" s="20"/>
      <c r="M20" s="20"/>
      <c r="N20" s="20"/>
    </row>
    <row r="21" spans="1:15" ht="15" x14ac:dyDescent="0.2">
      <c r="A21" s="18"/>
      <c r="B21" s="18"/>
      <c r="C21" s="19"/>
      <c r="D21" s="18"/>
      <c r="E21" s="20"/>
      <c r="F21" s="20"/>
      <c r="G21" s="18"/>
      <c r="H21" s="18"/>
      <c r="I21" s="20"/>
      <c r="J21" s="20"/>
      <c r="K21" s="20"/>
      <c r="L21" s="20"/>
      <c r="M21" s="20"/>
      <c r="N21" s="18"/>
    </row>
    <row r="22" spans="1:15" ht="15" x14ac:dyDescent="0.2">
      <c r="A22" s="18" t="s">
        <v>3</v>
      </c>
      <c r="B22" s="18" t="s">
        <v>28</v>
      </c>
      <c r="C22" s="19" t="s">
        <v>29</v>
      </c>
      <c r="D22" s="18" t="s">
        <v>44</v>
      </c>
      <c r="E22" s="20">
        <f>SUM(I22:M22)</f>
        <v>1310000</v>
      </c>
      <c r="F22" s="20">
        <v>1310000</v>
      </c>
      <c r="G22" s="25">
        <f>+E22-F22</f>
        <v>0</v>
      </c>
      <c r="H22" s="18"/>
      <c r="I22" s="20"/>
      <c r="J22" s="20"/>
      <c r="K22" s="20"/>
      <c r="L22" s="20"/>
      <c r="M22" s="20">
        <v>1310000</v>
      </c>
      <c r="N22" s="20">
        <f>SUM(I22:M22)</f>
        <v>1310000</v>
      </c>
    </row>
    <row r="23" spans="1:15" ht="15" x14ac:dyDescent="0.2">
      <c r="A23" s="18"/>
      <c r="B23" s="18"/>
      <c r="C23" s="19"/>
      <c r="D23" s="18"/>
      <c r="E23" s="20"/>
      <c r="F23" s="20"/>
      <c r="G23" s="18"/>
      <c r="H23" s="18"/>
      <c r="I23" s="20"/>
      <c r="J23" s="20"/>
      <c r="K23" s="20"/>
      <c r="L23" s="20"/>
      <c r="M23" s="20"/>
      <c r="N23" s="18"/>
    </row>
    <row r="24" spans="1:15" ht="15" x14ac:dyDescent="0.2">
      <c r="A24" s="18" t="s">
        <v>4</v>
      </c>
      <c r="B24" s="18" t="s">
        <v>14</v>
      </c>
      <c r="C24" s="19" t="s">
        <v>27</v>
      </c>
      <c r="D24" s="18" t="s">
        <v>9</v>
      </c>
      <c r="E24" s="20">
        <f>SUM(I24:M24)</f>
        <v>3375000</v>
      </c>
      <c r="F24" s="20"/>
      <c r="G24" s="18"/>
      <c r="H24" s="18"/>
      <c r="I24" s="20">
        <v>1125000</v>
      </c>
      <c r="J24" s="20">
        <v>2250000</v>
      </c>
      <c r="K24" s="20"/>
      <c r="L24" s="20"/>
      <c r="M24" s="20"/>
      <c r="N24" s="18"/>
    </row>
    <row r="25" spans="1:15" ht="15" x14ac:dyDescent="0.2">
      <c r="A25" s="18"/>
      <c r="B25" s="18" t="s">
        <v>14</v>
      </c>
      <c r="C25" s="19" t="s">
        <v>27</v>
      </c>
      <c r="D25" s="18" t="s">
        <v>48</v>
      </c>
      <c r="E25" s="21">
        <f>SUM(I25:M25)</f>
        <v>450000</v>
      </c>
      <c r="F25" s="20"/>
      <c r="G25" s="18"/>
      <c r="H25" s="18"/>
      <c r="I25" s="21"/>
      <c r="J25" s="21">
        <v>450000</v>
      </c>
      <c r="K25" s="21"/>
      <c r="L25" s="21"/>
      <c r="M25" s="21"/>
      <c r="N25" s="24"/>
    </row>
    <row r="26" spans="1:15" ht="15" x14ac:dyDescent="0.2">
      <c r="A26" s="18"/>
      <c r="B26" s="22" t="s">
        <v>35</v>
      </c>
      <c r="C26" s="19"/>
      <c r="D26" s="18"/>
      <c r="E26" s="20">
        <f>SUM(E24:E25)</f>
        <v>3825000</v>
      </c>
      <c r="F26" s="20"/>
      <c r="G26" s="18"/>
      <c r="H26" s="18"/>
      <c r="I26" s="20">
        <f>SUM(I24:I25)</f>
        <v>1125000</v>
      </c>
      <c r="J26" s="20">
        <f>SUM(J24:J25)</f>
        <v>2700000</v>
      </c>
      <c r="K26" s="20">
        <f>SUM(K24:K25)</f>
        <v>0</v>
      </c>
      <c r="L26" s="20">
        <f>SUM(L24:L25)</f>
        <v>0</v>
      </c>
      <c r="M26" s="20">
        <f>SUM(M24:M25)</f>
        <v>0</v>
      </c>
      <c r="N26" s="20">
        <f>SUM(I26:M26)</f>
        <v>3825000</v>
      </c>
    </row>
    <row r="27" spans="1:15" ht="15" x14ac:dyDescent="0.2">
      <c r="A27" s="18"/>
      <c r="B27" s="18"/>
      <c r="C27" s="19"/>
      <c r="D27" s="18"/>
      <c r="E27" s="20"/>
      <c r="F27" s="20"/>
      <c r="G27" s="18"/>
      <c r="H27" s="18"/>
      <c r="I27" s="20"/>
      <c r="J27" s="20"/>
      <c r="K27" s="20"/>
      <c r="L27" s="20"/>
      <c r="M27" s="20"/>
      <c r="N27" s="18"/>
    </row>
    <row r="28" spans="1:15" ht="15" x14ac:dyDescent="0.2">
      <c r="A28" s="18"/>
      <c r="B28" s="18" t="s">
        <v>15</v>
      </c>
      <c r="C28" s="19" t="s">
        <v>27</v>
      </c>
      <c r="D28" s="18" t="s">
        <v>11</v>
      </c>
      <c r="E28" s="20">
        <f>SUM(I28:M28)</f>
        <v>393750</v>
      </c>
      <c r="F28" s="20"/>
      <c r="G28" s="18"/>
      <c r="H28" s="18"/>
      <c r="I28" s="20">
        <v>393750</v>
      </c>
      <c r="J28" s="20"/>
      <c r="K28" s="20"/>
      <c r="L28" s="20"/>
      <c r="M28" s="20"/>
      <c r="N28" s="18"/>
    </row>
    <row r="29" spans="1:15" ht="15" x14ac:dyDescent="0.2">
      <c r="A29" s="18"/>
      <c r="B29" s="18" t="s">
        <v>30</v>
      </c>
      <c r="C29" s="19" t="s">
        <v>27</v>
      </c>
      <c r="D29" s="18" t="s">
        <v>36</v>
      </c>
      <c r="E29" s="26">
        <f>SUM(I29:M29)</f>
        <v>612000</v>
      </c>
      <c r="F29" s="21"/>
      <c r="G29" s="24"/>
      <c r="H29" s="18"/>
      <c r="I29" s="26"/>
      <c r="J29" s="26"/>
      <c r="K29" s="26"/>
      <c r="L29" s="26"/>
      <c r="M29" s="26">
        <v>612000</v>
      </c>
      <c r="N29" s="21">
        <f>SUM(I29:M29)</f>
        <v>612000</v>
      </c>
      <c r="O29" s="8"/>
    </row>
    <row r="30" spans="1:15" ht="15" x14ac:dyDescent="0.2">
      <c r="A30" s="18"/>
      <c r="B30" s="22" t="s">
        <v>39</v>
      </c>
      <c r="C30" s="19"/>
      <c r="D30" s="18"/>
      <c r="E30" s="20">
        <f>+E26+E28+E29</f>
        <v>4830750</v>
      </c>
      <c r="F30" s="20">
        <v>3987000</v>
      </c>
      <c r="G30" s="25">
        <f>+E30-F30</f>
        <v>843750</v>
      </c>
      <c r="H30" s="18"/>
      <c r="I30" s="20">
        <f>+I26+I28+I29</f>
        <v>1518750</v>
      </c>
      <c r="J30" s="20">
        <f>+J26+J28+J29</f>
        <v>2700000</v>
      </c>
      <c r="K30" s="20">
        <f>+K26+K28+K29</f>
        <v>0</v>
      </c>
      <c r="L30" s="20">
        <f>+L26+L28+L29</f>
        <v>0</v>
      </c>
      <c r="M30" s="20">
        <f>+M26+M28+M29</f>
        <v>612000</v>
      </c>
      <c r="N30" s="18"/>
    </row>
    <row r="31" spans="1:15" ht="15" x14ac:dyDescent="0.2">
      <c r="A31" s="18"/>
      <c r="B31" s="18"/>
      <c r="C31" s="19"/>
      <c r="D31" s="18"/>
      <c r="E31" s="20"/>
      <c r="F31" s="20"/>
      <c r="G31" s="18"/>
      <c r="H31" s="18"/>
      <c r="I31" s="20"/>
      <c r="J31" s="20"/>
      <c r="K31" s="20"/>
      <c r="L31" s="20"/>
      <c r="M31" s="20"/>
      <c r="N31" s="18"/>
    </row>
    <row r="32" spans="1:15" ht="16.5" x14ac:dyDescent="0.25">
      <c r="A32" s="30" t="s">
        <v>19</v>
      </c>
      <c r="C32" s="19"/>
      <c r="D32" s="18"/>
      <c r="E32" s="27">
        <f>+E11+E16+E18+E19+E22+E30</f>
        <v>13310739</v>
      </c>
      <c r="F32" s="27">
        <f>+F11+F16+F18+F19+F22+F30</f>
        <v>12503000</v>
      </c>
      <c r="G32" s="27">
        <f>+G11+G16+G18+G19+G22+G30</f>
        <v>807739</v>
      </c>
      <c r="H32" s="18"/>
      <c r="I32" s="27">
        <f>+I11+I16+I18+I19+I22+I30</f>
        <v>1643750</v>
      </c>
      <c r="J32" s="27">
        <f>+J11+J16+J18+J19+J22+J30</f>
        <v>8300000</v>
      </c>
      <c r="K32" s="27">
        <f>+K11+K16+K18+K19+K22+K30</f>
        <v>1007989</v>
      </c>
      <c r="L32" s="27">
        <f>+L11+L16+L18+L19+L22+L30</f>
        <v>166000</v>
      </c>
      <c r="M32" s="27">
        <f>+M11+M16+M18+M19+M22+M30</f>
        <v>2193000</v>
      </c>
      <c r="N32" s="27">
        <f>SUM(I32:M32)</f>
        <v>13310739</v>
      </c>
    </row>
    <row r="33" spans="1:15" ht="16.5" x14ac:dyDescent="0.25">
      <c r="A33" s="30"/>
      <c r="C33" s="19"/>
      <c r="D33" s="18"/>
      <c r="E33" s="20"/>
      <c r="F33" s="20"/>
      <c r="G33" s="18"/>
      <c r="H33" s="18"/>
      <c r="I33" s="20"/>
      <c r="J33" s="20"/>
      <c r="K33" s="20"/>
      <c r="L33" s="20"/>
      <c r="M33" s="20"/>
      <c r="N33" s="18"/>
    </row>
    <row r="34" spans="1:15" ht="16.5" x14ac:dyDescent="0.25">
      <c r="A34" s="30" t="s">
        <v>50</v>
      </c>
      <c r="B34" s="18" t="s">
        <v>32</v>
      </c>
      <c r="C34" s="19" t="s">
        <v>24</v>
      </c>
      <c r="D34" s="18"/>
      <c r="E34" s="20">
        <f>SUM(I34:M34)</f>
        <v>2723000</v>
      </c>
      <c r="F34" s="20">
        <v>2723000</v>
      </c>
      <c r="G34" s="25">
        <f>+F34-E34</f>
        <v>0</v>
      </c>
      <c r="H34" s="18"/>
      <c r="I34" s="20"/>
      <c r="J34" s="20"/>
      <c r="K34" s="20"/>
      <c r="L34" s="20"/>
      <c r="M34" s="20">
        <v>2723000</v>
      </c>
      <c r="N34" s="20">
        <f>SUM(I34:M34)</f>
        <v>2723000</v>
      </c>
    </row>
    <row r="35" spans="1:15" ht="16.5" x14ac:dyDescent="0.25">
      <c r="A35" s="30"/>
      <c r="B35" s="18"/>
      <c r="C35" s="18"/>
      <c r="D35" s="18"/>
      <c r="E35" s="20"/>
      <c r="F35" s="20"/>
      <c r="G35" s="24"/>
      <c r="H35" s="18"/>
      <c r="I35" s="20"/>
      <c r="J35" s="20"/>
      <c r="K35" s="20"/>
      <c r="L35" s="20"/>
      <c r="M35" s="20"/>
      <c r="N35" s="18"/>
    </row>
    <row r="36" spans="1:15" s="5" customFormat="1" ht="17.25" thickBot="1" x14ac:dyDescent="0.3">
      <c r="A36" s="30" t="s">
        <v>20</v>
      </c>
      <c r="B36" s="28"/>
      <c r="C36" s="28"/>
      <c r="D36" s="28"/>
      <c r="E36" s="29">
        <f>+E34+E32</f>
        <v>16033739</v>
      </c>
      <c r="F36" s="29">
        <f>+F34+F32</f>
        <v>15226000</v>
      </c>
      <c r="G36" s="29">
        <f>+G34+G32</f>
        <v>807739</v>
      </c>
      <c r="H36" s="28"/>
      <c r="I36" s="29">
        <f>+I34+I32</f>
        <v>1643750</v>
      </c>
      <c r="J36" s="29">
        <f>+J34+J32</f>
        <v>8300000</v>
      </c>
      <c r="K36" s="29">
        <f>+K34+K32</f>
        <v>1007989</v>
      </c>
      <c r="L36" s="29">
        <f>+L34+L32</f>
        <v>166000</v>
      </c>
      <c r="M36" s="29">
        <f>+M34+M32</f>
        <v>4916000</v>
      </c>
      <c r="N36" s="29">
        <f>SUM(I36:M36)</f>
        <v>16033739</v>
      </c>
      <c r="O36" s="9"/>
    </row>
    <row r="37" spans="1:15" ht="15.75" thickTop="1" x14ac:dyDescent="0.2">
      <c r="A37" s="18"/>
      <c r="B37" s="18"/>
      <c r="C37" s="18"/>
      <c r="D37" s="18"/>
      <c r="E37" s="20"/>
      <c r="F37" s="20"/>
      <c r="G37" s="18"/>
      <c r="H37" s="18"/>
      <c r="I37" s="20"/>
      <c r="J37" s="20"/>
      <c r="K37" s="20"/>
      <c r="L37" s="20"/>
      <c r="M37" s="20"/>
      <c r="N37" s="18"/>
    </row>
    <row r="38" spans="1:15" ht="15" x14ac:dyDescent="0.2">
      <c r="A38" s="18"/>
      <c r="B38" s="18"/>
      <c r="C38" s="18"/>
      <c r="D38" s="18"/>
      <c r="E38" s="20"/>
      <c r="F38" s="20"/>
      <c r="G38" s="18"/>
      <c r="H38" s="18"/>
      <c r="I38" s="20"/>
      <c r="J38" s="20"/>
      <c r="K38" s="20"/>
      <c r="L38" s="20"/>
      <c r="M38" s="20"/>
      <c r="N38" s="18"/>
    </row>
  </sheetData>
  <mergeCells count="1">
    <mergeCell ref="I3:N3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7" zoomScale="75" zoomScaleNormal="100" zoomScaleSheetLayoutView="80" workbookViewId="0">
      <selection activeCell="A36" sqref="A36"/>
    </sheetView>
  </sheetViews>
  <sheetFormatPr defaultRowHeight="12.75" x14ac:dyDescent="0.2"/>
  <cols>
    <col min="1" max="1" width="30.7109375" customWidth="1"/>
    <col min="2" max="2" width="28.140625" customWidth="1"/>
    <col min="3" max="3" width="12.140625" customWidth="1"/>
    <col min="4" max="4" width="34.28515625" customWidth="1"/>
    <col min="5" max="5" width="14.85546875" style="32" customWidth="1"/>
    <col min="6" max="6" width="13" customWidth="1"/>
    <col min="7" max="7" width="15.7109375" style="32" customWidth="1"/>
    <col min="8" max="9" width="13.42578125" style="32" customWidth="1"/>
    <col min="10" max="10" width="11.42578125" style="32" customWidth="1"/>
    <col min="11" max="11" width="14.5703125" style="32" customWidth="1"/>
    <col min="12" max="12" width="14.85546875" customWidth="1"/>
    <col min="13" max="13" width="3.85546875" style="33" customWidth="1"/>
  </cols>
  <sheetData>
    <row r="1" spans="1:13" ht="18" x14ac:dyDescent="0.25">
      <c r="A1" s="7" t="s">
        <v>43</v>
      </c>
    </row>
    <row r="2" spans="1:13" ht="18" x14ac:dyDescent="0.25">
      <c r="A2" s="7" t="s">
        <v>47</v>
      </c>
    </row>
    <row r="3" spans="1:13" ht="15.75" x14ac:dyDescent="0.25">
      <c r="G3" s="37" t="s">
        <v>51</v>
      </c>
      <c r="H3" s="37"/>
      <c r="I3" s="37"/>
      <c r="J3" s="37"/>
      <c r="K3" s="37"/>
      <c r="L3" s="37"/>
    </row>
    <row r="4" spans="1:13" s="4" customFormat="1" ht="47.25" x14ac:dyDescent="0.25">
      <c r="A4" s="10" t="s">
        <v>18</v>
      </c>
      <c r="B4" s="11" t="s">
        <v>17</v>
      </c>
      <c r="C4" s="11" t="s">
        <v>23</v>
      </c>
      <c r="D4" s="11" t="s">
        <v>16</v>
      </c>
      <c r="E4" s="17" t="s">
        <v>37</v>
      </c>
      <c r="F4" s="14"/>
      <c r="G4" s="15" t="s">
        <v>6</v>
      </c>
      <c r="H4" s="16" t="s">
        <v>7</v>
      </c>
      <c r="I4" s="16" t="s">
        <v>10</v>
      </c>
      <c r="J4" s="16" t="s">
        <v>21</v>
      </c>
      <c r="K4" s="16" t="s">
        <v>8</v>
      </c>
      <c r="L4" s="17" t="s">
        <v>37</v>
      </c>
      <c r="M4" s="34"/>
    </row>
    <row r="5" spans="1:13" x14ac:dyDescent="0.2">
      <c r="D5" s="2"/>
      <c r="E5" s="34"/>
      <c r="F5" s="2"/>
      <c r="G5" s="34"/>
      <c r="H5" s="34"/>
      <c r="I5" s="35"/>
      <c r="J5" s="35"/>
      <c r="K5" s="34"/>
      <c r="M5" s="34"/>
    </row>
    <row r="6" spans="1:13" ht="15" x14ac:dyDescent="0.2">
      <c r="A6" s="18" t="s">
        <v>0</v>
      </c>
      <c r="B6" s="18" t="s">
        <v>32</v>
      </c>
      <c r="C6" s="19" t="s">
        <v>24</v>
      </c>
      <c r="D6" s="18" t="s">
        <v>5</v>
      </c>
      <c r="E6" s="20">
        <f>SUM(G6:K6)</f>
        <v>5800000</v>
      </c>
      <c r="F6" s="18"/>
      <c r="G6" s="20"/>
      <c r="H6" s="20">
        <v>5800000</v>
      </c>
      <c r="I6" s="20"/>
      <c r="J6" s="20"/>
      <c r="K6" s="20"/>
      <c r="L6" s="20">
        <f>SUM(G6:K6)</f>
        <v>5800000</v>
      </c>
    </row>
    <row r="7" spans="1:13" ht="15" x14ac:dyDescent="0.2">
      <c r="A7" s="18"/>
      <c r="B7" s="18" t="s">
        <v>32</v>
      </c>
      <c r="C7" s="19" t="s">
        <v>24</v>
      </c>
      <c r="D7" s="18" t="s">
        <v>48</v>
      </c>
      <c r="E7" s="21">
        <f>SUM(G7:K7)</f>
        <v>-500000</v>
      </c>
      <c r="F7" s="18"/>
      <c r="G7" s="21"/>
      <c r="H7" s="21">
        <v>-500000</v>
      </c>
      <c r="I7" s="21"/>
      <c r="J7" s="21"/>
      <c r="K7" s="21"/>
      <c r="L7" s="21">
        <f>SUM(G7:K7)</f>
        <v>-500000</v>
      </c>
    </row>
    <row r="8" spans="1:13" ht="15" x14ac:dyDescent="0.2">
      <c r="A8" s="18"/>
      <c r="B8" s="22" t="s">
        <v>31</v>
      </c>
      <c r="C8" s="19"/>
      <c r="D8" s="18"/>
      <c r="E8" s="20">
        <f>SUM(E6:E7)</f>
        <v>5300000</v>
      </c>
      <c r="F8" s="18"/>
      <c r="G8" s="20">
        <f>SUM(G6:G7)</f>
        <v>0</v>
      </c>
      <c r="H8" s="20">
        <f>SUM(H6:H7)</f>
        <v>5300000</v>
      </c>
      <c r="I8" s="20">
        <f>SUM(I6:I7)</f>
        <v>0</v>
      </c>
      <c r="J8" s="20">
        <f>SUM(J6:J7)</f>
        <v>0</v>
      </c>
      <c r="K8" s="20">
        <f>SUM(K6:K7)</f>
        <v>0</v>
      </c>
      <c r="L8" s="20">
        <f>SUM(G8:K8)</f>
        <v>5300000</v>
      </c>
    </row>
    <row r="9" spans="1:13" ht="15" x14ac:dyDescent="0.2">
      <c r="A9" s="18"/>
      <c r="B9" s="18"/>
      <c r="C9" s="19"/>
      <c r="D9" s="18"/>
      <c r="E9" s="20"/>
      <c r="F9" s="18"/>
      <c r="G9" s="20"/>
      <c r="H9" s="20"/>
      <c r="I9" s="20"/>
      <c r="J9" s="20"/>
      <c r="K9" s="20"/>
      <c r="L9" s="18"/>
    </row>
    <row r="10" spans="1:13" ht="30" x14ac:dyDescent="0.2">
      <c r="A10" s="18"/>
      <c r="B10" s="23" t="s">
        <v>25</v>
      </c>
      <c r="C10" s="19" t="s">
        <v>26</v>
      </c>
      <c r="D10" s="18" t="s">
        <v>41</v>
      </c>
      <c r="E10" s="21">
        <f>SUM(G10:K10)</f>
        <v>389000</v>
      </c>
      <c r="F10" s="18"/>
      <c r="G10" s="21"/>
      <c r="H10" s="21"/>
      <c r="I10" s="21"/>
      <c r="J10" s="21"/>
      <c r="K10" s="21">
        <f>271000+118000</f>
        <v>389000</v>
      </c>
      <c r="L10" s="21">
        <f>SUM(G10:K10)</f>
        <v>389000</v>
      </c>
    </row>
    <row r="11" spans="1:13" ht="15" x14ac:dyDescent="0.2">
      <c r="A11" s="18"/>
      <c r="B11" s="22" t="s">
        <v>33</v>
      </c>
      <c r="C11" s="19"/>
      <c r="D11" s="18"/>
      <c r="E11" s="20">
        <f>+E8+E10</f>
        <v>5689000</v>
      </c>
      <c r="F11" s="18"/>
      <c r="G11" s="20">
        <f>+G8+G10</f>
        <v>0</v>
      </c>
      <c r="H11" s="20">
        <f>+H8+H10</f>
        <v>5300000</v>
      </c>
      <c r="I11" s="20">
        <f>+I8+I10</f>
        <v>0</v>
      </c>
      <c r="J11" s="20">
        <f>+J8+J10</f>
        <v>0</v>
      </c>
      <c r="K11" s="20">
        <f>+K8+K10</f>
        <v>389000</v>
      </c>
      <c r="L11" s="20">
        <f>SUM(G11:K11)</f>
        <v>5689000</v>
      </c>
    </row>
    <row r="12" spans="1:13" ht="15" x14ac:dyDescent="0.2">
      <c r="A12" s="18"/>
      <c r="B12" s="18"/>
      <c r="C12" s="19"/>
      <c r="D12" s="18"/>
      <c r="E12" s="20"/>
      <c r="F12" s="18"/>
      <c r="G12" s="20"/>
      <c r="H12" s="20"/>
      <c r="I12" s="20"/>
      <c r="J12" s="20"/>
      <c r="K12" s="20"/>
      <c r="L12" s="18"/>
    </row>
    <row r="13" spans="1:13" ht="15" x14ac:dyDescent="0.2">
      <c r="A13" s="18"/>
      <c r="B13" s="18"/>
      <c r="C13" s="19"/>
      <c r="D13" s="18"/>
      <c r="E13" s="20"/>
      <c r="F13" s="18"/>
      <c r="G13" s="20"/>
      <c r="H13" s="20"/>
      <c r="I13" s="20"/>
      <c r="J13" s="20"/>
      <c r="K13" s="20"/>
      <c r="L13" s="18"/>
    </row>
    <row r="14" spans="1:13" ht="15" x14ac:dyDescent="0.2">
      <c r="A14" s="18" t="s">
        <v>1</v>
      </c>
      <c r="B14" s="18" t="s">
        <v>12</v>
      </c>
      <c r="C14" s="19" t="s">
        <v>27</v>
      </c>
      <c r="D14" s="18" t="s">
        <v>9</v>
      </c>
      <c r="E14" s="20">
        <f>SUM(G14:K14)</f>
        <v>375000</v>
      </c>
      <c r="F14" s="18"/>
      <c r="G14" s="20">
        <v>125000</v>
      </c>
      <c r="H14" s="20">
        <v>250000</v>
      </c>
      <c r="I14" s="20"/>
      <c r="J14" s="20"/>
      <c r="K14" s="20"/>
      <c r="L14" s="20">
        <f>SUM(G14:K14)</f>
        <v>375000</v>
      </c>
    </row>
    <row r="15" spans="1:13" ht="15" x14ac:dyDescent="0.2">
      <c r="A15" s="18"/>
      <c r="B15" s="18" t="s">
        <v>12</v>
      </c>
      <c r="C15" s="19" t="s">
        <v>27</v>
      </c>
      <c r="D15" s="18" t="s">
        <v>48</v>
      </c>
      <c r="E15" s="21">
        <f>SUM(G15:K15)</f>
        <v>50000</v>
      </c>
      <c r="F15" s="18"/>
      <c r="G15" s="21"/>
      <c r="H15" s="21">
        <v>50000</v>
      </c>
      <c r="I15" s="21"/>
      <c r="J15" s="21"/>
      <c r="K15" s="21"/>
      <c r="L15" s="21">
        <f>SUM(G15:K15)</f>
        <v>50000</v>
      </c>
    </row>
    <row r="16" spans="1:13" ht="15" x14ac:dyDescent="0.2">
      <c r="A16" s="18"/>
      <c r="B16" s="22" t="s">
        <v>34</v>
      </c>
      <c r="C16" s="19"/>
      <c r="D16" s="18"/>
      <c r="E16" s="20">
        <f>SUM(E14:E15)</f>
        <v>425000</v>
      </c>
      <c r="F16" s="18"/>
      <c r="G16" s="20">
        <f>SUM(G14:G15)</f>
        <v>125000</v>
      </c>
      <c r="H16" s="20">
        <f>SUM(H14:H15)</f>
        <v>300000</v>
      </c>
      <c r="I16" s="20">
        <f>SUM(I14:I15)</f>
        <v>0</v>
      </c>
      <c r="J16" s="20">
        <f>SUM(J14:J15)</f>
        <v>0</v>
      </c>
      <c r="K16" s="20">
        <f>SUM(K14:K15)</f>
        <v>0</v>
      </c>
      <c r="L16" s="20">
        <f>SUM(G16:K16)</f>
        <v>425000</v>
      </c>
    </row>
    <row r="17" spans="1:13" ht="15" x14ac:dyDescent="0.2">
      <c r="A17" s="18"/>
      <c r="B17" s="18"/>
      <c r="C17" s="19"/>
      <c r="D17" s="18"/>
      <c r="E17" s="20"/>
      <c r="F17" s="18"/>
      <c r="G17" s="20"/>
      <c r="H17" s="20"/>
      <c r="I17" s="20"/>
      <c r="J17" s="20"/>
      <c r="K17" s="20"/>
      <c r="L17" s="18"/>
    </row>
    <row r="18" spans="1:13" ht="15" x14ac:dyDescent="0.2">
      <c r="A18" s="18" t="s">
        <v>2</v>
      </c>
      <c r="B18" s="18" t="s">
        <v>13</v>
      </c>
      <c r="C18" s="19" t="s">
        <v>27</v>
      </c>
      <c r="D18" s="18" t="s">
        <v>42</v>
      </c>
      <c r="E18" s="20">
        <f>SUM(G18:K18)</f>
        <v>1404989</v>
      </c>
      <c r="F18" s="18"/>
      <c r="G18" s="20"/>
      <c r="H18" s="20"/>
      <c r="I18" s="20">
        <f>602937+405052+397000</f>
        <v>1404989</v>
      </c>
      <c r="J18" s="20"/>
      <c r="K18" s="20"/>
      <c r="L18" s="20">
        <f>SUM(G18:K18)</f>
        <v>1404989</v>
      </c>
    </row>
    <row r="19" spans="1:13" ht="15" x14ac:dyDescent="0.2">
      <c r="A19" s="18" t="s">
        <v>46</v>
      </c>
      <c r="B19" s="18" t="s">
        <v>13</v>
      </c>
      <c r="C19" s="19" t="s">
        <v>27</v>
      </c>
      <c r="D19" s="18" t="s">
        <v>45</v>
      </c>
      <c r="E19" s="31">
        <f>SUM(G19:K19)</f>
        <v>350000</v>
      </c>
      <c r="F19" s="18"/>
      <c r="G19" s="20"/>
      <c r="H19" s="20"/>
      <c r="I19" s="20"/>
      <c r="J19" s="20">
        <f>166000+184000</f>
        <v>350000</v>
      </c>
      <c r="K19" s="20"/>
      <c r="L19" s="20">
        <f>SUM(G19:K19)</f>
        <v>350000</v>
      </c>
    </row>
    <row r="20" spans="1:13" ht="15" x14ac:dyDescent="0.2">
      <c r="A20" s="18"/>
      <c r="B20" s="22" t="s">
        <v>49</v>
      </c>
      <c r="C20" s="19"/>
      <c r="D20" s="18"/>
      <c r="E20" s="20">
        <f>+E19+E18</f>
        <v>1754989</v>
      </c>
      <c r="F20" s="18"/>
      <c r="G20" s="20"/>
      <c r="H20" s="20"/>
      <c r="I20" s="20"/>
      <c r="J20" s="20"/>
      <c r="K20" s="20"/>
      <c r="L20" s="20"/>
    </row>
    <row r="21" spans="1:13" ht="15" x14ac:dyDescent="0.2">
      <c r="A21" s="18"/>
      <c r="B21" s="18"/>
      <c r="C21" s="19"/>
      <c r="D21" s="18"/>
      <c r="E21" s="20"/>
      <c r="F21" s="18"/>
      <c r="G21" s="20"/>
      <c r="H21" s="20"/>
      <c r="I21" s="20"/>
      <c r="J21" s="20"/>
      <c r="K21" s="20"/>
      <c r="L21" s="18"/>
    </row>
    <row r="22" spans="1:13" ht="15" x14ac:dyDescent="0.2">
      <c r="A22" s="18" t="s">
        <v>3</v>
      </c>
      <c r="B22" s="18" t="s">
        <v>28</v>
      </c>
      <c r="C22" s="19" t="s">
        <v>29</v>
      </c>
      <c r="D22" s="18" t="s">
        <v>44</v>
      </c>
      <c r="E22" s="20">
        <f>SUM(G22:K22)</f>
        <v>4337000</v>
      </c>
      <c r="F22" s="18"/>
      <c r="G22" s="20"/>
      <c r="H22" s="20"/>
      <c r="I22" s="20"/>
      <c r="J22" s="20"/>
      <c r="K22" s="20">
        <f>1310000+3027000</f>
        <v>4337000</v>
      </c>
      <c r="L22" s="20">
        <f>SUM(G22:K22)</f>
        <v>4337000</v>
      </c>
    </row>
    <row r="23" spans="1:13" ht="15" x14ac:dyDescent="0.2">
      <c r="A23" s="18"/>
      <c r="B23" s="18"/>
      <c r="C23" s="19"/>
      <c r="D23" s="18"/>
      <c r="E23" s="20"/>
      <c r="F23" s="18"/>
      <c r="G23" s="20"/>
      <c r="H23" s="20"/>
      <c r="I23" s="20"/>
      <c r="J23" s="20"/>
      <c r="K23" s="20"/>
      <c r="L23" s="18"/>
    </row>
    <row r="24" spans="1:13" ht="15" x14ac:dyDescent="0.2">
      <c r="A24" s="18" t="s">
        <v>4</v>
      </c>
      <c r="B24" s="18" t="s">
        <v>14</v>
      </c>
      <c r="C24" s="19" t="s">
        <v>27</v>
      </c>
      <c r="D24" s="18" t="s">
        <v>9</v>
      </c>
      <c r="E24" s="20">
        <f>SUM(G24:K24)</f>
        <v>3375000</v>
      </c>
      <c r="F24" s="18"/>
      <c r="G24" s="20">
        <v>1125000</v>
      </c>
      <c r="H24" s="20">
        <v>2250000</v>
      </c>
      <c r="I24" s="20"/>
      <c r="J24" s="20"/>
      <c r="K24" s="20"/>
      <c r="L24" s="18"/>
    </row>
    <row r="25" spans="1:13" ht="15" x14ac:dyDescent="0.2">
      <c r="A25" s="18"/>
      <c r="B25" s="18" t="s">
        <v>14</v>
      </c>
      <c r="C25" s="19" t="s">
        <v>27</v>
      </c>
      <c r="D25" s="18" t="s">
        <v>48</v>
      </c>
      <c r="E25" s="21">
        <f>SUM(G25:K25)</f>
        <v>450000</v>
      </c>
      <c r="F25" s="18"/>
      <c r="G25" s="21"/>
      <c r="H25" s="21">
        <v>450000</v>
      </c>
      <c r="I25" s="21"/>
      <c r="J25" s="21"/>
      <c r="K25" s="21"/>
      <c r="L25" s="24"/>
    </row>
    <row r="26" spans="1:13" ht="15" x14ac:dyDescent="0.2">
      <c r="A26" s="18"/>
      <c r="B26" s="22" t="s">
        <v>35</v>
      </c>
      <c r="C26" s="19"/>
      <c r="D26" s="18"/>
      <c r="E26" s="20">
        <f>SUM(E24:E25)</f>
        <v>3825000</v>
      </c>
      <c r="F26" s="18"/>
      <c r="G26" s="20">
        <f>SUM(G24:G25)</f>
        <v>1125000</v>
      </c>
      <c r="H26" s="20">
        <f>SUM(H24:H25)</f>
        <v>2700000</v>
      </c>
      <c r="I26" s="20">
        <f>SUM(I24:I25)</f>
        <v>0</v>
      </c>
      <c r="J26" s="20">
        <f>SUM(J24:J25)</f>
        <v>0</v>
      </c>
      <c r="K26" s="20">
        <f>SUM(K24:K25)</f>
        <v>0</v>
      </c>
      <c r="L26" s="20">
        <f>SUM(G26:K26)</f>
        <v>3825000</v>
      </c>
    </row>
    <row r="27" spans="1:13" ht="15" x14ac:dyDescent="0.2">
      <c r="A27" s="18"/>
      <c r="B27" s="18"/>
      <c r="C27" s="19"/>
      <c r="D27" s="18"/>
      <c r="E27" s="20"/>
      <c r="F27" s="18"/>
      <c r="G27" s="20"/>
      <c r="H27" s="20"/>
      <c r="I27" s="20"/>
      <c r="J27" s="20"/>
      <c r="K27" s="20"/>
      <c r="L27" s="18"/>
    </row>
    <row r="28" spans="1:13" ht="15" x14ac:dyDescent="0.2">
      <c r="A28" s="18"/>
      <c r="B28" s="18" t="s">
        <v>15</v>
      </c>
      <c r="C28" s="19" t="s">
        <v>27</v>
      </c>
      <c r="D28" s="18" t="s">
        <v>11</v>
      </c>
      <c r="E28" s="20">
        <f>SUM(G28:K28)</f>
        <v>393750</v>
      </c>
      <c r="F28" s="18"/>
      <c r="G28" s="20">
        <v>393750</v>
      </c>
      <c r="H28" s="20"/>
      <c r="I28" s="20"/>
      <c r="J28" s="20"/>
      <c r="K28" s="20"/>
      <c r="L28" s="20">
        <f>SUM(G28:K28)</f>
        <v>393750</v>
      </c>
    </row>
    <row r="29" spans="1:13" ht="15" x14ac:dyDescent="0.2">
      <c r="A29" s="18"/>
      <c r="B29" s="18" t="s">
        <v>30</v>
      </c>
      <c r="C29" s="19" t="s">
        <v>27</v>
      </c>
      <c r="D29" s="18" t="s">
        <v>36</v>
      </c>
      <c r="E29" s="26">
        <f>SUM(G29:K29)</f>
        <v>1163000</v>
      </c>
      <c r="F29" s="18"/>
      <c r="G29" s="26"/>
      <c r="H29" s="26"/>
      <c r="I29" s="26"/>
      <c r="J29" s="26"/>
      <c r="K29" s="26">
        <f>612000+551000</f>
        <v>1163000</v>
      </c>
      <c r="L29" s="21">
        <f>SUM(G29:K29)</f>
        <v>1163000</v>
      </c>
      <c r="M29" s="36"/>
    </row>
    <row r="30" spans="1:13" ht="15" x14ac:dyDescent="0.2">
      <c r="A30" s="18"/>
      <c r="B30" s="22" t="s">
        <v>39</v>
      </c>
      <c r="C30" s="19"/>
      <c r="D30" s="18"/>
      <c r="E30" s="20">
        <f>+E26+E28+E29</f>
        <v>5381750</v>
      </c>
      <c r="F30" s="18"/>
      <c r="G30" s="20">
        <f>+G26+G28+G29</f>
        <v>1518750</v>
      </c>
      <c r="H30" s="20">
        <f>+H26+H28+H29</f>
        <v>2700000</v>
      </c>
      <c r="I30" s="20">
        <f>+I26+I28+I29</f>
        <v>0</v>
      </c>
      <c r="J30" s="20">
        <f>+J26+J28+J29</f>
        <v>0</v>
      </c>
      <c r="K30" s="20">
        <f>+K26+K28+K29</f>
        <v>1163000</v>
      </c>
      <c r="L30" s="18"/>
    </row>
    <row r="31" spans="1:13" ht="15" x14ac:dyDescent="0.2">
      <c r="A31" s="18"/>
      <c r="B31" s="18"/>
      <c r="C31" s="19"/>
      <c r="D31" s="18"/>
      <c r="E31" s="20"/>
      <c r="F31" s="18"/>
      <c r="G31" s="20"/>
      <c r="H31" s="20"/>
      <c r="I31" s="20"/>
      <c r="J31" s="20"/>
      <c r="K31" s="20"/>
      <c r="L31" s="18"/>
    </row>
    <row r="32" spans="1:13" ht="16.5" x14ac:dyDescent="0.25">
      <c r="A32" s="30" t="s">
        <v>19</v>
      </c>
      <c r="C32" s="19"/>
      <c r="D32" s="18"/>
      <c r="E32" s="27">
        <f>+E11+E16+E18+E19+E22+E30</f>
        <v>17587739</v>
      </c>
      <c r="F32" s="18"/>
      <c r="G32" s="27">
        <f>+G11+G16+G18+G19+G22+G30</f>
        <v>1643750</v>
      </c>
      <c r="H32" s="27">
        <f>+H11+H16+H18+H19+H22+H30</f>
        <v>8300000</v>
      </c>
      <c r="I32" s="27">
        <f>+I11+I16+I18+I19+I22+I30</f>
        <v>1404989</v>
      </c>
      <c r="J32" s="27">
        <f>+J11+J16+J18+J19+J22+J30</f>
        <v>350000</v>
      </c>
      <c r="K32" s="27">
        <f>+K11+K16+K18+K19+K22+K30</f>
        <v>5889000</v>
      </c>
      <c r="L32" s="27">
        <f>SUM(G32:K32)</f>
        <v>17587739</v>
      </c>
    </row>
    <row r="33" spans="1:13" ht="16.5" x14ac:dyDescent="0.25">
      <c r="A33" s="30"/>
      <c r="C33" s="19"/>
      <c r="D33" s="18"/>
      <c r="E33" s="20"/>
      <c r="F33" s="18"/>
      <c r="G33" s="20"/>
      <c r="H33" s="20"/>
      <c r="I33" s="20"/>
      <c r="J33" s="20"/>
      <c r="K33" s="20"/>
      <c r="L33" s="18"/>
    </row>
    <row r="34" spans="1:13" ht="16.5" x14ac:dyDescent="0.25">
      <c r="A34" s="30" t="s">
        <v>50</v>
      </c>
      <c r="B34" s="18" t="s">
        <v>32</v>
      </c>
      <c r="C34" s="19" t="s">
        <v>24</v>
      </c>
      <c r="D34" s="18"/>
      <c r="E34" s="20">
        <f>SUM(G34:K34)</f>
        <v>7426000</v>
      </c>
      <c r="F34" s="18"/>
      <c r="G34" s="20"/>
      <c r="H34" s="20">
        <v>1000000</v>
      </c>
      <c r="I34" s="20"/>
      <c r="J34" s="20"/>
      <c r="K34" s="20">
        <f>2723000+3497000+206000</f>
        <v>6426000</v>
      </c>
      <c r="L34" s="20">
        <f>SUM(G34:K34)</f>
        <v>7426000</v>
      </c>
    </row>
    <row r="35" spans="1:13" ht="16.5" x14ac:dyDescent="0.25">
      <c r="A35" s="30"/>
      <c r="B35" s="18"/>
      <c r="C35" s="18"/>
      <c r="D35" s="18"/>
      <c r="E35" s="20"/>
      <c r="F35" s="18"/>
      <c r="G35" s="20"/>
      <c r="H35" s="20"/>
      <c r="I35" s="20"/>
      <c r="J35" s="20"/>
      <c r="K35" s="20"/>
      <c r="L35" s="18"/>
    </row>
    <row r="36" spans="1:13" s="5" customFormat="1" ht="17.25" thickBot="1" x14ac:dyDescent="0.3">
      <c r="A36" s="30" t="s">
        <v>20</v>
      </c>
      <c r="B36" s="28"/>
      <c r="C36" s="28"/>
      <c r="D36" s="28"/>
      <c r="E36" s="29">
        <f>+E34+E32</f>
        <v>25013739</v>
      </c>
      <c r="F36" s="28"/>
      <c r="G36" s="29">
        <f>+G34+G32</f>
        <v>1643750</v>
      </c>
      <c r="H36" s="29">
        <f>+H34+H32</f>
        <v>9300000</v>
      </c>
      <c r="I36" s="29">
        <f>+I34+I32</f>
        <v>1404989</v>
      </c>
      <c r="J36" s="29">
        <f>+J34+J32</f>
        <v>350000</v>
      </c>
      <c r="K36" s="29">
        <f>+K34+K32</f>
        <v>12315000</v>
      </c>
      <c r="L36" s="29">
        <f>SUM(G36:K36)</f>
        <v>25013739</v>
      </c>
      <c r="M36" s="9"/>
    </row>
    <row r="37" spans="1:13" ht="15.75" thickTop="1" x14ac:dyDescent="0.2">
      <c r="A37" s="18"/>
      <c r="B37" s="18"/>
      <c r="C37" s="18"/>
      <c r="D37" s="18"/>
      <c r="E37" s="20"/>
      <c r="F37" s="18"/>
      <c r="G37" s="20"/>
      <c r="H37" s="20"/>
      <c r="I37" s="20"/>
      <c r="J37" s="20"/>
      <c r="K37" s="20"/>
      <c r="L37" s="18"/>
    </row>
    <row r="38" spans="1:13" ht="15" x14ac:dyDescent="0.2">
      <c r="A38" s="18"/>
      <c r="B38" s="18"/>
      <c r="C38" s="18"/>
      <c r="D38" s="18"/>
      <c r="E38" s="20"/>
      <c r="F38" s="18"/>
      <c r="G38" s="20"/>
      <c r="H38" s="20"/>
      <c r="I38" s="20"/>
      <c r="J38" s="20"/>
      <c r="K38" s="20"/>
      <c r="L38" s="18"/>
    </row>
  </sheetData>
  <mergeCells count="1">
    <mergeCell ref="G3:L3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2Q</vt:lpstr>
      <vt:lpstr>2Q YTD</vt:lpstr>
      <vt:lpstr>'2Q'!Print_Area</vt:lpstr>
      <vt:lpstr>'2Q YTD'!Print_Area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Felienne</cp:lastModifiedBy>
  <cp:lastPrinted>2001-07-05T21:32:46Z</cp:lastPrinted>
  <dcterms:created xsi:type="dcterms:W3CDTF">2001-07-05T18:49:32Z</dcterms:created>
  <dcterms:modified xsi:type="dcterms:W3CDTF">2014-09-04T08:15:20Z</dcterms:modified>
</cp:coreProperties>
</file>