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315" windowWidth="14205" windowHeight="8235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Projection!$A$1:$I$87</definedName>
    <definedName name="_xlnm.Print_Area" localSheetId="1">Variance!$A$1:$G$43</definedName>
  </definedNames>
  <calcPr calcId="152511"/>
</workbook>
</file>

<file path=xl/calcChain.xml><?xml version="1.0" encoding="utf-8"?>
<calcChain xmlns="http://schemas.openxmlformats.org/spreadsheetml/2006/main">
  <c r="F10" i="9" l="1"/>
  <c r="F11" i="9"/>
  <c r="F12" i="9"/>
  <c r="B15" i="10" s="1"/>
  <c r="B20" i="10" s="1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A135" i="9" s="1"/>
  <c r="F43" i="9"/>
  <c r="A130" i="9"/>
  <c r="L130" i="9"/>
  <c r="N132" i="9"/>
  <c r="A133" i="9"/>
  <c r="G5" i="9" s="1"/>
  <c r="A148" i="9"/>
  <c r="A151" i="9" s="1"/>
  <c r="I151" i="9"/>
  <c r="J151" i="9"/>
  <c r="K154" i="9" s="1"/>
  <c r="K151" i="9"/>
  <c r="L151" i="9"/>
  <c r="M151" i="9"/>
  <c r="N151" i="9"/>
  <c r="K156" i="9" s="1"/>
  <c r="O151" i="9"/>
  <c r="M162" i="9"/>
  <c r="K164" i="9"/>
  <c r="M164" i="9" s="1"/>
  <c r="L164" i="9"/>
  <c r="K165" i="9"/>
  <c r="M165" i="9"/>
  <c r="J166" i="9"/>
  <c r="L166" i="9"/>
  <c r="L169" i="9" s="1"/>
  <c r="L171" i="9" s="1"/>
  <c r="L173" i="9" s="1"/>
  <c r="M167" i="9"/>
  <c r="M170" i="9"/>
  <c r="M172" i="9"/>
  <c r="A1" i="10"/>
  <c r="A2" i="10"/>
  <c r="A3" i="10"/>
  <c r="B10" i="10"/>
  <c r="B16" i="10"/>
  <c r="C34" i="10"/>
  <c r="B34" i="10" s="1"/>
  <c r="B42" i="10" s="1"/>
  <c r="A144" i="9" l="1"/>
  <c r="A155" i="9" s="1"/>
  <c r="J168" i="9"/>
  <c r="G36" i="9"/>
  <c r="A139" i="9"/>
  <c r="G39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K166" i="9"/>
  <c r="K157" i="9"/>
  <c r="K168" i="9" s="1"/>
  <c r="A154" i="9"/>
  <c r="M166" i="9" l="1"/>
  <c r="K169" i="9"/>
  <c r="K171" i="9" s="1"/>
  <c r="K173" i="9" s="1"/>
  <c r="K175" i="9" s="1"/>
  <c r="K158" i="9"/>
  <c r="M168" i="9"/>
  <c r="J169" i="9"/>
  <c r="J171" i="9" l="1"/>
  <c r="M169" i="9"/>
  <c r="M171" i="9" l="1"/>
  <c r="J173" i="9"/>
  <c r="M173" i="9" l="1"/>
  <c r="J175" i="9"/>
  <c r="M175" i="9" s="1"/>
</calcChain>
</file>

<file path=xl/sharedStrings.xml><?xml version="1.0" encoding="utf-8"?>
<sst xmlns="http://schemas.openxmlformats.org/spreadsheetml/2006/main" count="178" uniqueCount="132">
  <si>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</si>
  <si>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</si>
  <si>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</si>
  <si>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</si>
  <si>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</si>
  <si>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</si>
  <si>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</si>
  <si>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</si>
  <si>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</si>
  <si>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</si>
  <si>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</si>
  <si>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</si>
  <si>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</si>
  <si>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</si>
  <si>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</si>
  <si>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</si>
  <si>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</si>
  <si>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</si>
  <si>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</si>
  <si>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</si>
  <si>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</si>
  <si>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</si>
  <si>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</si>
  <si>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</si>
  <si>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</si>
  <si>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</si>
  <si>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</si>
  <si>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</si>
  <si>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</si>
  <si>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</si>
  <si>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</si>
  <si>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</si>
  <si>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</si>
  <si>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</si>
  <si>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</si>
  <si>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</si>
  <si>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</si>
  <si>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</si>
  <si>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</si>
  <si>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</si>
  <si>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</si>
  <si>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</si>
  <si>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</si>
  <si>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</si>
  <si>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</si>
  <si>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</si>
  <si>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</si>
  <si>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</si>
  <si>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</si>
  <si>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</si>
  <si>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</si>
  <si>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</si>
  <si>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</si>
  <si>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</si>
  <si>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</si>
  <si>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</si>
  <si>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</si>
  <si>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</si>
  <si>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</si>
  <si>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</si>
  <si>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</si>
  <si>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</si>
  <si>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</si>
  <si>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</si>
  <si>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</si>
  <si>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</si>
  <si>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</si>
  <si>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</si>
  <si>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</si>
  <si>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</si>
  <si>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</si>
  <si>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</si>
  <si>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</si>
  <si>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</si>
  <si>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</si>
  <si>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</si>
  <si>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</si>
  <si>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</si>
  <si>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</si>
  <si>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</si>
  <si>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</si>
  <si>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</si>
  <si>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</si>
  <si>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</si>
  <si>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</si>
  <si>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</si>
  <si>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</si>
  <si>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</si>
  <si>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</si>
  <si>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</si>
  <si>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</si>
  <si>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</si>
  <si>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</si>
  <si>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</si>
  <si>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</si>
  <si>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</si>
  <si>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</si>
  <si>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</si>
  <si>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</si>
  <si>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</si>
  <si>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</si>
  <si>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</si>
  <si>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</si>
  <si>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</si>
  <si>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</si>
  <si>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</si>
  <si>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</si>
  <si>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</si>
  <si>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</si>
  <si>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</si>
  <si>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</si>
  <si>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</si>
  <si>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</si>
  <si>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</si>
  <si>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</si>
  <si>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</si>
  <si>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</si>
  <si>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</si>
  <si>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</si>
  <si>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</si>
  <si>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>Misc receipts</t>
  </si>
  <si>
    <t xml:space="preserve">Estimate </t>
  </si>
  <si>
    <t xml:space="preserve">Actual for all operations </t>
  </si>
  <si>
    <t>12/31 Forecast as of 11/6</t>
  </si>
  <si>
    <t>EGM Inventory Unwind</t>
  </si>
  <si>
    <t>Duferco (Kent Castleman)</t>
  </si>
  <si>
    <t>End of Day adj</t>
  </si>
  <si>
    <t>As of November 7, 2001</t>
  </si>
  <si>
    <t>Expected Ending 11/7/01</t>
  </si>
  <si>
    <t>12/31 Forecast as of 11/7</t>
  </si>
  <si>
    <t>Projected beginning last night</t>
  </si>
  <si>
    <t>Changes as of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</si>
</sst>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7" fillId="0" borderId="4" xfId="0" applyFont="1" applyBorder="1"/>
    <xf numFmtId="43" fontId="12" fillId="0" borderId="0" xfId="1" applyFont="1"/>
    <xf numFmtId="166" fontId="3" fillId="0" borderId="0" xfId="0" applyNumberFormat="1" applyFo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1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0"/>
    </row>
    <row r="2" spans="1:52" x14ac:dyDescent="0.2">
      <c r="A2" s="1" t="s">
        <v>0</v>
      </c>
    </row>
    <row r="3" spans="1:52" x14ac:dyDescent="0.2">
      <c r="A3" s="1" t="s">
        <v>127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A133+A147</f>
        <v>783.91000000000008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>
        <v>-18.584</v>
      </c>
      <c r="E10" s="55"/>
      <c r="F10" s="32">
        <f>SUM(D10:E10)</f>
        <v>-18.584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/>
      <c r="E11" s="55">
        <v>67.2</v>
      </c>
      <c r="F11" s="32">
        <f t="shared" ref="F11:F34" si="0">SUM(D11:E11)</f>
        <v>67.2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-56.2</v>
      </c>
      <c r="E13" s="56"/>
      <c r="F13" s="32">
        <f t="shared" si="0"/>
        <v>-56.2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-61.362000000000002</v>
      </c>
      <c r="E14" s="56">
        <v>83.546000000000006</v>
      </c>
      <c r="F14" s="32">
        <f t="shared" si="0"/>
        <v>22.184000000000005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-295.87099999999998</v>
      </c>
      <c r="E15" s="56">
        <v>152.654</v>
      </c>
      <c r="F15" s="32">
        <f t="shared" si="0"/>
        <v>-143.21699999999998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-0.748</v>
      </c>
      <c r="E16" s="56">
        <v>20.716000000000001</v>
      </c>
      <c r="F16" s="32">
        <f t="shared" si="0"/>
        <v>19.968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-39.9</v>
      </c>
      <c r="E17" s="56">
        <v>74.400000000000006</v>
      </c>
      <c r="F17" s="32">
        <f t="shared" si="0"/>
        <v>34.500000000000007</v>
      </c>
      <c r="H17" s="99"/>
      <c r="I17" s="112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-1.81</v>
      </c>
      <c r="E18" s="56"/>
      <c r="F18" s="32">
        <f t="shared" si="0"/>
        <v>-1.81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-22.48</v>
      </c>
      <c r="E19" s="56">
        <v>6.6580000000000004</v>
      </c>
      <c r="F19" s="32">
        <f t="shared" si="0"/>
        <v>-15.821999999999999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-86.19280000000002</v>
      </c>
      <c r="E20" s="32">
        <f>SUM(E21:E34)</f>
        <v>2.343</v>
      </c>
      <c r="F20" s="32">
        <f>SUM(D20:E20)</f>
        <v>-83.849800000000016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-1.7350000000000001</v>
      </c>
      <c r="E21" s="56"/>
      <c r="F21" s="32">
        <f t="shared" si="0"/>
        <v>-1.7350000000000001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-2.85</v>
      </c>
      <c r="E22" s="56"/>
      <c r="F22" s="32">
        <f t="shared" si="0"/>
        <v>-2.85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-1E-3</v>
      </c>
      <c r="E23" s="56"/>
      <c r="F23" s="32">
        <f t="shared" si="0"/>
        <v>-1E-3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-22.84</v>
      </c>
      <c r="E24" s="56"/>
      <c r="F24" s="32">
        <f t="shared" si="0"/>
        <v>-22.84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-8.0000000000000002E-3</v>
      </c>
      <c r="E25" s="56"/>
      <c r="F25" s="32">
        <f t="shared" si="0"/>
        <v>-8.0000000000000002E-3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-6.3E-2</v>
      </c>
      <c r="E26" s="56"/>
      <c r="F26" s="32">
        <f t="shared" si="0"/>
        <v>-6.3E-2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-6.7999999999999996E-3</v>
      </c>
      <c r="E27" s="56"/>
      <c r="F27" s="32">
        <f t="shared" si="0"/>
        <v>-6.7999999999999996E-3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-0.01</v>
      </c>
      <c r="E28" s="56"/>
      <c r="F28" s="32">
        <f t="shared" si="0"/>
        <v>-0.01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>
        <v>-53.7</v>
      </c>
      <c r="E29" s="56">
        <v>2.2999999999999998</v>
      </c>
      <c r="F29" s="32">
        <f t="shared" si="0"/>
        <v>-51.400000000000006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-0.23200000000000001</v>
      </c>
      <c r="E30" s="56">
        <v>4.2999999999999997E-2</v>
      </c>
      <c r="F30" s="32">
        <f t="shared" si="0"/>
        <v>-0.189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>
        <v>0</v>
      </c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-0.754</v>
      </c>
      <c r="E32" s="56"/>
      <c r="F32" s="32">
        <f t="shared" si="0"/>
        <v>-0.754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-3.98</v>
      </c>
      <c r="E33" s="56"/>
      <c r="F33" s="32">
        <f t="shared" si="0"/>
        <v>-3.98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-1.2999999999999999E-2</v>
      </c>
      <c r="E34" s="97"/>
      <c r="F34" s="32">
        <f t="shared" si="0"/>
        <v>-1.2999999999999999E-2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-175.63079999999999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K154</f>
        <v>-17.646999999999998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590.63220000000001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37203</v>
      </c>
      <c r="B43" s="6" t="s">
        <v>61</v>
      </c>
      <c r="E43" s="21"/>
      <c r="F43" s="8">
        <f>-128.9-D10-D12</f>
        <v>-110.316</v>
      </c>
      <c r="G43" s="48">
        <f>G39+F43</f>
        <v>480.31619999999998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37203</v>
      </c>
      <c r="B44" s="6" t="s">
        <v>11</v>
      </c>
      <c r="F44" s="11">
        <v>-0.7</v>
      </c>
      <c r="G44" s="48">
        <f>G43+F44</f>
        <v>479.61619999999999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2">
        <v>37204</v>
      </c>
      <c r="B45" s="6" t="s">
        <v>91</v>
      </c>
      <c r="F45" s="11">
        <v>-59.259</v>
      </c>
      <c r="G45" s="48">
        <f t="shared" ref="G45:G87" si="1">G44+F45</f>
        <v>420.35719999999998</v>
      </c>
      <c r="H45" s="12"/>
      <c r="I45" s="12"/>
      <c r="J45" s="12"/>
      <c r="K45" s="12"/>
      <c r="L45" s="12"/>
      <c r="M45" s="12"/>
      <c r="N45" s="12"/>
    </row>
    <row r="46" spans="1:52" x14ac:dyDescent="0.2">
      <c r="A46" s="20">
        <v>37204</v>
      </c>
      <c r="B46" s="6" t="s">
        <v>11</v>
      </c>
      <c r="F46" s="8">
        <v>-0.1</v>
      </c>
      <c r="G46" s="48">
        <f t="shared" si="1"/>
        <v>420.25719999999995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107</v>
      </c>
      <c r="C47" s="14"/>
      <c r="D47" s="14"/>
      <c r="E47" s="9"/>
      <c r="F47" s="85">
        <v>1000</v>
      </c>
      <c r="G47" s="48">
        <f t="shared" si="1"/>
        <v>1420.2572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2">
        <v>37204</v>
      </c>
      <c r="B48" s="14" t="s">
        <v>116</v>
      </c>
      <c r="C48" s="14"/>
      <c r="D48" s="14"/>
      <c r="E48" s="9"/>
      <c r="F48" s="85">
        <v>-40</v>
      </c>
      <c r="G48" s="48">
        <f t="shared" si="1"/>
        <v>1380.2572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37206</v>
      </c>
      <c r="B49" s="6" t="s">
        <v>35</v>
      </c>
      <c r="F49" s="8">
        <v>-42.9</v>
      </c>
      <c r="G49" s="48">
        <f t="shared" si="1"/>
        <v>1337.3571999999999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0">
        <v>37207</v>
      </c>
      <c r="B50" s="6" t="s">
        <v>91</v>
      </c>
      <c r="F50" s="8">
        <v>-134</v>
      </c>
      <c r="G50" s="48">
        <f t="shared" si="1"/>
        <v>1203.3571999999999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</v>
      </c>
      <c r="F51" s="11">
        <v>-0.5</v>
      </c>
      <c r="G51" s="48">
        <f t="shared" si="1"/>
        <v>1202.8571999999999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2">
        <v>37209</v>
      </c>
      <c r="B52" s="6" t="s">
        <v>116</v>
      </c>
      <c r="F52" s="11">
        <v>-10</v>
      </c>
      <c r="G52" s="48">
        <f t="shared" si="1"/>
        <v>1192.8571999999999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30</v>
      </c>
      <c r="C53" s="14"/>
      <c r="D53" s="14"/>
      <c r="F53" s="9">
        <v>-296.7</v>
      </c>
      <c r="G53" s="48">
        <f t="shared" si="1"/>
        <v>896.15719999999988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29</v>
      </c>
      <c r="C54" s="14"/>
      <c r="D54" s="14"/>
      <c r="F54" s="9">
        <v>-40</v>
      </c>
      <c r="G54" s="48">
        <f t="shared" si="1"/>
        <v>856.15719999999988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11</v>
      </c>
      <c r="C55" s="14"/>
      <c r="D55" s="14"/>
      <c r="F55" s="9">
        <v>-78</v>
      </c>
      <c r="G55" s="48">
        <f t="shared" si="1"/>
        <v>778.15719999999988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37210</v>
      </c>
      <c r="B56" s="14" t="s">
        <v>125</v>
      </c>
      <c r="C56" s="14"/>
      <c r="D56" s="14"/>
      <c r="F56" s="9">
        <v>-9.4</v>
      </c>
      <c r="G56" s="48">
        <f t="shared" si="1"/>
        <v>768.7571999999999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37215</v>
      </c>
      <c r="B57" s="6" t="s">
        <v>26</v>
      </c>
      <c r="F57" s="8">
        <v>250</v>
      </c>
      <c r="G57" s="48">
        <f t="shared" si="1"/>
        <v>1018.7571999999999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37215</v>
      </c>
      <c r="B58" s="6" t="s">
        <v>11</v>
      </c>
      <c r="F58" s="11">
        <v>-6</v>
      </c>
      <c r="G58" s="48">
        <f t="shared" si="1"/>
        <v>1012.7571999999999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37222</v>
      </c>
      <c r="B59" s="6" t="s">
        <v>33</v>
      </c>
      <c r="F59" s="11">
        <v>0.3</v>
      </c>
      <c r="G59" s="48">
        <f t="shared" si="1"/>
        <v>1013.0571999999999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37222</v>
      </c>
      <c r="B60" s="14" t="s">
        <v>95</v>
      </c>
      <c r="C60" s="14"/>
      <c r="D60" s="14"/>
      <c r="F60" s="18">
        <v>328</v>
      </c>
      <c r="G60" s="48">
        <f t="shared" si="1"/>
        <v>1341.0571999999997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37224</v>
      </c>
      <c r="B61" s="14" t="s">
        <v>116</v>
      </c>
      <c r="C61" s="14"/>
      <c r="D61" s="14"/>
      <c r="F61" s="18">
        <v>-55</v>
      </c>
      <c r="G61" s="48">
        <f t="shared" si="1"/>
        <v>1286.0571999999997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29</v>
      </c>
      <c r="C62" s="14"/>
      <c r="D62" s="14"/>
      <c r="F62" s="9">
        <v>-40</v>
      </c>
      <c r="G62" s="48">
        <f t="shared" si="1"/>
        <v>1246.0571999999997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0">
        <v>37225</v>
      </c>
      <c r="B63" s="14" t="s">
        <v>25</v>
      </c>
      <c r="C63" s="14"/>
      <c r="D63" s="14"/>
      <c r="F63" s="9">
        <v>260</v>
      </c>
      <c r="G63" s="48">
        <f t="shared" si="1"/>
        <v>1506.0571999999997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2">
        <v>37225</v>
      </c>
      <c r="B64" s="14" t="s">
        <v>31</v>
      </c>
      <c r="C64" s="14"/>
      <c r="D64" s="14"/>
      <c r="F64" s="9">
        <v>130</v>
      </c>
      <c r="G64" s="48">
        <f t="shared" si="1"/>
        <v>1636.0571999999997</v>
      </c>
      <c r="H64" s="14"/>
      <c r="I64" s="12"/>
      <c r="J64" s="14"/>
      <c r="K64" s="12"/>
      <c r="L64" s="12"/>
      <c r="M64" s="12"/>
      <c r="N64" s="12"/>
    </row>
    <row r="65" spans="1:14" x14ac:dyDescent="0.2">
      <c r="A65" s="20">
        <v>37228</v>
      </c>
      <c r="B65" s="14" t="s">
        <v>11</v>
      </c>
      <c r="C65" s="14"/>
      <c r="D65" s="14"/>
      <c r="F65" s="9">
        <v>-8.6999999999999993</v>
      </c>
      <c r="G65" s="48">
        <f t="shared" si="1"/>
        <v>1627.3571999999997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37228</v>
      </c>
      <c r="B66" s="6" t="s">
        <v>92</v>
      </c>
      <c r="F66" s="8">
        <v>-173</v>
      </c>
      <c r="G66" s="48">
        <f t="shared" si="1"/>
        <v>1454.3571999999997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37232</v>
      </c>
      <c r="B67" s="6" t="s">
        <v>17</v>
      </c>
      <c r="F67" s="8">
        <v>-135</v>
      </c>
      <c r="G67" s="48">
        <f t="shared" si="1"/>
        <v>1319.3571999999997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</v>
      </c>
      <c r="F68" s="11">
        <v>-12.3</v>
      </c>
      <c r="G68" s="48">
        <f t="shared" si="1"/>
        <v>1307.0571999999997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37235</v>
      </c>
      <c r="B69" s="6" t="s">
        <v>116</v>
      </c>
      <c r="F69" s="11">
        <v>-15</v>
      </c>
      <c r="G69" s="48">
        <f t="shared" si="1"/>
        <v>1292.0571999999997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2">
        <v>37240</v>
      </c>
      <c r="B70" s="6" t="s">
        <v>94</v>
      </c>
      <c r="F70" s="11">
        <v>-18</v>
      </c>
      <c r="G70" s="48">
        <f t="shared" si="1"/>
        <v>1274.0571999999997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29</v>
      </c>
      <c r="C71" s="14"/>
      <c r="D71" s="14"/>
      <c r="F71" s="9">
        <v>-40</v>
      </c>
      <c r="G71" s="48">
        <f t="shared" si="1"/>
        <v>1234.0571999999997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37240</v>
      </c>
      <c r="B72" s="14" t="s">
        <v>102</v>
      </c>
      <c r="C72" s="14"/>
      <c r="D72" s="14"/>
      <c r="F72" s="9">
        <v>-100</v>
      </c>
      <c r="G72" s="48">
        <f t="shared" si="1"/>
        <v>1134.0571999999997</v>
      </c>
      <c r="H72" s="14"/>
      <c r="I72" s="12"/>
      <c r="J72" s="12"/>
      <c r="K72" s="12"/>
      <c r="L72" s="12"/>
      <c r="M72" s="12"/>
      <c r="N72" s="12"/>
    </row>
    <row r="73" spans="1:14" x14ac:dyDescent="0.2">
      <c r="A73" s="20">
        <v>37243</v>
      </c>
      <c r="B73" s="14" t="s">
        <v>11</v>
      </c>
      <c r="C73" s="14"/>
      <c r="D73" s="14"/>
      <c r="F73" s="9">
        <v>-14.2</v>
      </c>
      <c r="G73" s="48">
        <f t="shared" si="1"/>
        <v>1119.8571999999997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37245</v>
      </c>
      <c r="B74" s="6" t="s">
        <v>27</v>
      </c>
      <c r="F74" s="8">
        <v>-90</v>
      </c>
      <c r="G74" s="48">
        <f t="shared" si="1"/>
        <v>1029.8571999999997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37245</v>
      </c>
      <c r="B75" s="6" t="s">
        <v>11</v>
      </c>
      <c r="F75" s="8">
        <v>-12.46</v>
      </c>
      <c r="G75" s="48">
        <f t="shared" si="1"/>
        <v>1017.3971999999997</v>
      </c>
      <c r="H75" s="14"/>
      <c r="I75" s="12"/>
      <c r="J75" s="12"/>
      <c r="K75" s="12"/>
      <c r="L75" s="12"/>
      <c r="M75" s="12"/>
      <c r="N75" s="12"/>
    </row>
    <row r="76" spans="1:14" x14ac:dyDescent="0.2">
      <c r="A76" s="22">
        <v>37249</v>
      </c>
      <c r="B76" s="6" t="s">
        <v>11</v>
      </c>
      <c r="F76" s="8">
        <v>-12.89</v>
      </c>
      <c r="G76" s="48">
        <f t="shared" si="1"/>
        <v>1004.5071999999997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37252</v>
      </c>
      <c r="B77" s="6" t="s">
        <v>33</v>
      </c>
      <c r="F77" s="8">
        <v>0.3</v>
      </c>
      <c r="G77" s="48">
        <f t="shared" si="1"/>
        <v>1004.8071999999996</v>
      </c>
      <c r="H77" s="14"/>
      <c r="I77" s="12"/>
      <c r="J77" s="14"/>
      <c r="K77" s="12"/>
      <c r="L77" s="12"/>
      <c r="M77" s="12"/>
      <c r="N77" s="12"/>
    </row>
    <row r="78" spans="1:14" x14ac:dyDescent="0.2">
      <c r="A78" s="22">
        <v>37253</v>
      </c>
      <c r="B78" s="6" t="s">
        <v>28</v>
      </c>
      <c r="F78" s="8">
        <v>-250</v>
      </c>
      <c r="G78" s="48">
        <f t="shared" si="1"/>
        <v>754.80719999999963</v>
      </c>
      <c r="H78" s="14"/>
      <c r="I78" s="12"/>
      <c r="L78" s="12"/>
      <c r="M78" s="12"/>
      <c r="N78" s="12"/>
    </row>
    <row r="79" spans="1:14" x14ac:dyDescent="0.2">
      <c r="A79" s="20">
        <v>37254</v>
      </c>
      <c r="B79" s="14" t="s">
        <v>12</v>
      </c>
      <c r="C79" s="14"/>
      <c r="D79" s="14"/>
      <c r="F79" s="18">
        <v>-100</v>
      </c>
      <c r="G79" s="48">
        <f t="shared" si="1"/>
        <v>654.80719999999963</v>
      </c>
      <c r="H79" s="14"/>
      <c r="I79" s="109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113</v>
      </c>
      <c r="C80" s="14"/>
      <c r="D80" s="14"/>
      <c r="F80" s="18">
        <v>-67</v>
      </c>
      <c r="G80" s="48">
        <f t="shared" si="1"/>
        <v>587.80719999999963</v>
      </c>
      <c r="H80" s="14"/>
      <c r="I80" s="109"/>
      <c r="J80" s="14"/>
      <c r="K80" s="12"/>
      <c r="L80" s="12"/>
      <c r="M80" s="12"/>
      <c r="N80" s="12"/>
    </row>
    <row r="81" spans="1:14" x14ac:dyDescent="0.2">
      <c r="A81" s="20">
        <v>37256</v>
      </c>
      <c r="B81" s="14" t="s">
        <v>29</v>
      </c>
      <c r="C81" s="14"/>
      <c r="D81" s="14"/>
      <c r="F81" s="9">
        <v>-40</v>
      </c>
      <c r="G81" s="48">
        <f t="shared" si="1"/>
        <v>547.80719999999963</v>
      </c>
      <c r="H81" s="14"/>
      <c r="I81" s="12"/>
      <c r="J81" s="12"/>
      <c r="K81" s="12"/>
      <c r="L81" s="14"/>
      <c r="M81" s="12"/>
      <c r="N81" s="12"/>
    </row>
    <row r="82" spans="1:14" x14ac:dyDescent="0.2">
      <c r="A82" s="22">
        <v>37256</v>
      </c>
      <c r="B82" s="14" t="s">
        <v>31</v>
      </c>
      <c r="C82" s="14"/>
      <c r="D82" s="14"/>
      <c r="F82" s="9">
        <v>130</v>
      </c>
      <c r="G82" s="48">
        <f t="shared" si="1"/>
        <v>677.80719999999963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109</v>
      </c>
      <c r="C83" s="14"/>
      <c r="D83" s="14"/>
      <c r="F83" s="9">
        <v>-28</v>
      </c>
      <c r="G83" s="48">
        <f t="shared" si="1"/>
        <v>649.80719999999963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110</v>
      </c>
      <c r="C84" s="14"/>
      <c r="D84" s="14"/>
      <c r="F84" s="9">
        <v>1</v>
      </c>
      <c r="G84" s="48">
        <f t="shared" si="1"/>
        <v>650.80719999999963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111</v>
      </c>
      <c r="C85" s="14"/>
      <c r="D85" s="14"/>
      <c r="F85" s="9">
        <v>-206</v>
      </c>
      <c r="G85" s="48">
        <f t="shared" si="1"/>
        <v>444.80719999999963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14" t="s">
        <v>108</v>
      </c>
      <c r="C86" s="14"/>
      <c r="D86" s="14"/>
      <c r="F86" s="9">
        <v>-299</v>
      </c>
      <c r="G86" s="48">
        <f t="shared" si="1"/>
        <v>145.80719999999963</v>
      </c>
      <c r="H86" s="14"/>
      <c r="I86" s="12"/>
      <c r="J86" s="12"/>
      <c r="K86" s="12"/>
      <c r="L86" s="12"/>
      <c r="M86" s="12"/>
      <c r="N86" s="12"/>
    </row>
    <row r="87" spans="1:14" x14ac:dyDescent="0.2">
      <c r="A87" s="22"/>
      <c r="B87" s="6" t="s">
        <v>124</v>
      </c>
      <c r="E87" s="21"/>
      <c r="F87" s="8">
        <v>-100</v>
      </c>
      <c r="G87" s="48">
        <f t="shared" si="1"/>
        <v>45.807199999999625</v>
      </c>
      <c r="H87" s="12"/>
      <c r="I87" s="12"/>
      <c r="J87" s="12"/>
      <c r="K87" s="12"/>
      <c r="L87" s="12"/>
      <c r="M87" s="12"/>
      <c r="N87" s="12"/>
    </row>
    <row r="88" spans="1:14" x14ac:dyDescent="0.2">
      <c r="A88" s="22"/>
      <c r="B88" s="14"/>
      <c r="C88" s="14"/>
      <c r="D88" s="14"/>
      <c r="E88" s="9"/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26"/>
      <c r="G89" s="48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37210</v>
      </c>
      <c r="B90" s="14" t="s">
        <v>14</v>
      </c>
      <c r="C90" s="14"/>
      <c r="D90" s="14"/>
      <c r="E90" s="9">
        <v>750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18</v>
      </c>
      <c r="C91" s="14"/>
      <c r="D91" s="14"/>
      <c r="E91" s="9">
        <v>250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19</v>
      </c>
      <c r="C92" s="14"/>
      <c r="D92" s="14"/>
      <c r="E92" s="9">
        <v>79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16</v>
      </c>
      <c r="C93" s="14"/>
      <c r="D93" s="14"/>
      <c r="E93" s="9">
        <v>50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20</v>
      </c>
      <c r="C94" s="14"/>
      <c r="D94" s="14"/>
      <c r="E94" s="9">
        <v>400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0">
        <v>37225</v>
      </c>
      <c r="B95" s="14" t="s">
        <v>22</v>
      </c>
      <c r="C95" s="14"/>
      <c r="D95" s="14"/>
      <c r="E95" s="9">
        <v>500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 t="s">
        <v>70</v>
      </c>
      <c r="B96" s="14" t="s">
        <v>71</v>
      </c>
      <c r="C96" s="12"/>
      <c r="D96" s="12"/>
      <c r="E96" s="9">
        <v>-38</v>
      </c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4" t="s">
        <v>89</v>
      </c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/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E123" s="12"/>
      <c r="F123" s="26"/>
      <c r="G123" s="12" t="s">
        <v>104</v>
      </c>
      <c r="H123" s="12"/>
      <c r="I123" s="12"/>
      <c r="J123" s="12"/>
      <c r="K123" s="12"/>
      <c r="L123" s="12"/>
      <c r="M123" s="12"/>
      <c r="N123" s="12"/>
    </row>
    <row r="124" spans="1:16" x14ac:dyDescent="0.2">
      <c r="A124" s="12"/>
      <c r="B124" s="12"/>
      <c r="C124" s="12"/>
      <c r="D124" s="12"/>
      <c r="F124" s="26"/>
      <c r="G124" s="88" t="s">
        <v>90</v>
      </c>
      <c r="H124" s="61"/>
      <c r="I124" s="61"/>
      <c r="J124" s="61"/>
      <c r="K124" s="61"/>
      <c r="L124" s="61"/>
      <c r="M124" s="61"/>
      <c r="N124" s="61"/>
      <c r="O124" s="61"/>
      <c r="P124" s="45"/>
    </row>
    <row r="125" spans="1:16" x14ac:dyDescent="0.2">
      <c r="A125" s="12"/>
      <c r="B125" s="12"/>
      <c r="C125" s="12"/>
      <c r="D125" s="12"/>
      <c r="E125" s="12"/>
      <c r="F125" s="26"/>
      <c r="G125" s="62"/>
      <c r="H125" s="12"/>
      <c r="I125" s="28" t="s">
        <v>72</v>
      </c>
      <c r="J125" s="113" t="s">
        <v>73</v>
      </c>
      <c r="K125" s="28" t="s">
        <v>74</v>
      </c>
      <c r="L125" s="114" t="s">
        <v>75</v>
      </c>
      <c r="M125" s="114" t="s">
        <v>76</v>
      </c>
      <c r="N125" s="114" t="s">
        <v>77</v>
      </c>
      <c r="O125" s="115"/>
      <c r="P125" s="52"/>
    </row>
    <row r="126" spans="1:16" x14ac:dyDescent="0.2">
      <c r="A126" s="46"/>
      <c r="B126" s="12"/>
      <c r="C126" s="12"/>
      <c r="D126" s="12"/>
      <c r="E126" s="87"/>
      <c r="F126" s="12"/>
      <c r="G126" s="62"/>
      <c r="H126" s="12"/>
      <c r="I126" s="93"/>
      <c r="J126" s="93"/>
      <c r="K126" s="93"/>
      <c r="L126" s="93"/>
      <c r="M126" s="93"/>
      <c r="N126" s="116" t="s">
        <v>78</v>
      </c>
      <c r="O126" s="116" t="s">
        <v>79</v>
      </c>
      <c r="P126" s="94"/>
    </row>
    <row r="127" spans="1:16" x14ac:dyDescent="0.2">
      <c r="A127" s="46"/>
      <c r="B127" s="60"/>
      <c r="C127" s="12"/>
      <c r="D127" s="12"/>
      <c r="E127" s="87"/>
      <c r="F127" s="4"/>
      <c r="G127" s="62"/>
      <c r="H127" s="12"/>
      <c r="I127" s="93"/>
      <c r="J127" s="93"/>
      <c r="K127" s="93"/>
      <c r="L127" s="93"/>
      <c r="M127" s="93"/>
      <c r="N127" s="93"/>
      <c r="O127" s="93"/>
      <c r="P127" s="94"/>
    </row>
    <row r="128" spans="1:16" x14ac:dyDescent="0.2">
      <c r="A128" s="47" t="s">
        <v>103</v>
      </c>
      <c r="B128" s="66"/>
      <c r="C128" s="66"/>
      <c r="D128" s="12"/>
      <c r="E128" s="12"/>
      <c r="F128" s="4"/>
      <c r="G128" s="83" t="s">
        <v>46</v>
      </c>
      <c r="H128" s="12"/>
      <c r="I128" s="93"/>
      <c r="J128" s="93"/>
      <c r="K128" s="93"/>
      <c r="L128" s="93"/>
      <c r="M128" s="93">
        <v>0.36599999999999999</v>
      </c>
      <c r="N128" s="93"/>
      <c r="O128" s="95">
        <v>0.255</v>
      </c>
      <c r="P128" s="94"/>
    </row>
    <row r="129" spans="1:17" x14ac:dyDescent="0.2">
      <c r="A129" s="44" t="s">
        <v>60</v>
      </c>
      <c r="B129" s="11"/>
      <c r="C129" s="52"/>
      <c r="D129" s="12"/>
      <c r="E129" s="12"/>
      <c r="F129" s="4"/>
      <c r="G129" s="84" t="s">
        <v>8</v>
      </c>
      <c r="H129" s="12"/>
      <c r="I129" s="93">
        <v>296.95400000000001</v>
      </c>
      <c r="J129" s="93">
        <v>1</v>
      </c>
      <c r="K129" s="93">
        <v>173.7</v>
      </c>
      <c r="L129" s="93"/>
      <c r="M129" s="93"/>
      <c r="N129" s="95">
        <v>11.8</v>
      </c>
      <c r="O129" s="93"/>
      <c r="P129" s="94"/>
    </row>
    <row r="130" spans="1:17" x14ac:dyDescent="0.2">
      <c r="A130" s="47" t="str">
        <f>A3</f>
        <v>As of November 7, 2001</v>
      </c>
      <c r="B130" s="11"/>
      <c r="C130" s="52"/>
      <c r="D130" s="12"/>
      <c r="E130" s="12"/>
      <c r="F130" s="4"/>
      <c r="G130" s="84" t="s">
        <v>40</v>
      </c>
      <c r="H130" s="12"/>
      <c r="I130" s="93"/>
      <c r="J130" s="93"/>
      <c r="K130" s="93"/>
      <c r="L130" s="93">
        <f>30+14.8+0.7</f>
        <v>45.5</v>
      </c>
      <c r="M130" s="93"/>
      <c r="N130" s="93"/>
      <c r="O130" s="93"/>
      <c r="P130" s="94"/>
    </row>
    <row r="131" spans="1:17" x14ac:dyDescent="0.2">
      <c r="A131" s="47"/>
      <c r="B131" s="10"/>
      <c r="C131" s="52"/>
      <c r="D131" s="12"/>
      <c r="E131" s="12"/>
      <c r="F131" s="4"/>
      <c r="G131" s="84" t="s">
        <v>52</v>
      </c>
      <c r="H131" s="12"/>
      <c r="I131" s="93"/>
      <c r="J131" s="93"/>
      <c r="K131" s="93"/>
      <c r="L131" s="93"/>
      <c r="M131" s="93"/>
      <c r="N131" s="93"/>
      <c r="O131" s="93"/>
      <c r="P131" s="94"/>
    </row>
    <row r="132" spans="1:17" x14ac:dyDescent="0.2">
      <c r="A132" s="47"/>
      <c r="B132" s="10"/>
      <c r="C132" s="52"/>
      <c r="D132" s="12"/>
      <c r="E132" s="12"/>
      <c r="F132" s="4"/>
      <c r="G132" s="84" t="s">
        <v>5</v>
      </c>
      <c r="H132" s="12"/>
      <c r="I132" s="93">
        <v>1</v>
      </c>
      <c r="J132" s="93"/>
      <c r="K132" s="93">
        <v>7.7</v>
      </c>
      <c r="L132" s="93"/>
      <c r="M132" s="93"/>
      <c r="N132" s="93">
        <f>5.5+2.2</f>
        <v>7.7</v>
      </c>
      <c r="O132" s="93"/>
      <c r="P132" s="94"/>
      <c r="Q132" s="25"/>
    </row>
    <row r="133" spans="1:17" x14ac:dyDescent="0.2">
      <c r="A133" s="105">
        <f>53.24+54.47</f>
        <v>107.71000000000001</v>
      </c>
      <c r="B133" s="10" t="s">
        <v>56</v>
      </c>
      <c r="C133" s="52"/>
      <c r="D133" s="12"/>
      <c r="E133" s="12"/>
      <c r="F133" s="4"/>
      <c r="G133" s="84" t="s">
        <v>55</v>
      </c>
      <c r="H133" s="12"/>
      <c r="I133" s="93"/>
      <c r="J133" s="93"/>
      <c r="K133" s="93"/>
      <c r="L133" s="93"/>
      <c r="M133" s="93"/>
      <c r="N133" s="93"/>
      <c r="O133" s="93"/>
      <c r="P133" s="94"/>
    </row>
    <row r="134" spans="1:17" x14ac:dyDescent="0.2">
      <c r="A134" s="47"/>
      <c r="B134" s="10"/>
      <c r="C134" s="52"/>
      <c r="D134" s="12"/>
      <c r="E134" s="12"/>
      <c r="F134" s="4"/>
      <c r="G134" s="84" t="s">
        <v>21</v>
      </c>
      <c r="H134" s="12"/>
      <c r="I134" s="93">
        <v>4.3</v>
      </c>
      <c r="J134" s="93"/>
      <c r="K134" s="93">
        <v>3.3</v>
      </c>
      <c r="L134" s="93">
        <v>3.35</v>
      </c>
      <c r="M134" s="93">
        <v>1</v>
      </c>
      <c r="N134" s="93">
        <v>4</v>
      </c>
      <c r="O134" s="93">
        <v>0.55400000000000005</v>
      </c>
      <c r="P134" s="94"/>
    </row>
    <row r="135" spans="1:17" x14ac:dyDescent="0.2">
      <c r="A135" s="47">
        <f>G35</f>
        <v>-175.63079999999999</v>
      </c>
      <c r="B135" s="10" t="s">
        <v>87</v>
      </c>
      <c r="C135" s="52"/>
      <c r="D135" s="12"/>
      <c r="E135" s="12"/>
      <c r="F135" s="4"/>
      <c r="G135" s="84" t="s">
        <v>54</v>
      </c>
      <c r="H135" s="12"/>
      <c r="I135" s="93"/>
      <c r="J135" s="93"/>
      <c r="K135" s="93"/>
      <c r="L135" s="93"/>
      <c r="M135" s="93"/>
      <c r="N135" s="93"/>
      <c r="O135" s="93"/>
      <c r="P135" s="94"/>
    </row>
    <row r="136" spans="1:17" x14ac:dyDescent="0.2">
      <c r="A136" s="47"/>
      <c r="B136" s="10"/>
      <c r="C136" s="52"/>
      <c r="D136" s="12"/>
      <c r="E136" s="12"/>
      <c r="F136" s="4"/>
      <c r="G136" s="84" t="s">
        <v>10</v>
      </c>
      <c r="H136" s="12"/>
      <c r="I136" s="93">
        <v>0.214</v>
      </c>
      <c r="J136" s="93"/>
      <c r="K136" s="93"/>
      <c r="L136" s="93"/>
      <c r="M136" s="93"/>
      <c r="N136" s="93">
        <v>0.498</v>
      </c>
      <c r="O136" s="93"/>
      <c r="P136" s="94"/>
    </row>
    <row r="137" spans="1:17" x14ac:dyDescent="0.2">
      <c r="A137" s="47"/>
      <c r="B137" s="10"/>
      <c r="C137" s="52"/>
      <c r="D137" s="12"/>
      <c r="E137" s="12"/>
      <c r="F137" s="4"/>
      <c r="G137" s="84" t="s">
        <v>2</v>
      </c>
      <c r="H137" s="12"/>
      <c r="I137" s="93"/>
      <c r="J137" s="93"/>
      <c r="K137" s="93"/>
      <c r="L137" s="93"/>
      <c r="M137" s="93"/>
      <c r="N137" s="95">
        <v>0.21199999999999999</v>
      </c>
      <c r="O137" s="93"/>
      <c r="P137" s="94"/>
    </row>
    <row r="138" spans="1:17" x14ac:dyDescent="0.2">
      <c r="A138" s="47"/>
      <c r="B138" s="10"/>
      <c r="C138" s="52"/>
      <c r="D138" s="12"/>
      <c r="E138" s="12"/>
      <c r="F138" s="4"/>
      <c r="G138" s="84" t="s">
        <v>4</v>
      </c>
      <c r="H138" s="12"/>
      <c r="I138" s="93"/>
      <c r="J138" s="93"/>
      <c r="K138" s="93"/>
      <c r="L138" s="93"/>
      <c r="M138" s="93"/>
      <c r="N138" s="93"/>
      <c r="O138" s="93"/>
      <c r="P138" s="94"/>
    </row>
    <row r="139" spans="1:17" x14ac:dyDescent="0.2">
      <c r="A139" s="47">
        <f>K154</f>
        <v>-17.646999999999998</v>
      </c>
      <c r="B139" s="10" t="s">
        <v>88</v>
      </c>
      <c r="C139" s="52"/>
      <c r="D139" s="48"/>
      <c r="E139" s="12"/>
      <c r="F139" s="4"/>
      <c r="G139" s="84" t="s">
        <v>3</v>
      </c>
      <c r="H139" s="12"/>
      <c r="I139" s="93">
        <v>19</v>
      </c>
      <c r="J139" s="93"/>
      <c r="K139" s="93"/>
      <c r="L139" s="93"/>
      <c r="M139" s="93"/>
      <c r="N139" s="95"/>
      <c r="O139" s="93"/>
      <c r="P139" s="94"/>
    </row>
    <row r="140" spans="1:17" x14ac:dyDescent="0.2">
      <c r="A140" s="47"/>
      <c r="B140" s="10"/>
      <c r="C140" s="52"/>
      <c r="D140" s="12"/>
      <c r="E140" s="12"/>
      <c r="F140" s="4"/>
      <c r="G140" s="84" t="s">
        <v>47</v>
      </c>
      <c r="H140" s="12"/>
      <c r="I140" s="93"/>
      <c r="J140" s="93"/>
      <c r="K140" s="93"/>
      <c r="L140" s="93"/>
      <c r="M140" s="93"/>
      <c r="N140" s="93"/>
      <c r="O140" s="93"/>
      <c r="P140" s="94"/>
    </row>
    <row r="141" spans="1:17" x14ac:dyDescent="0.2">
      <c r="A141" s="47"/>
      <c r="B141" s="10"/>
      <c r="C141" s="52"/>
      <c r="D141" s="12"/>
      <c r="E141" s="12"/>
      <c r="F141" s="4"/>
      <c r="G141" s="84" t="s">
        <v>9</v>
      </c>
      <c r="H141" s="12"/>
      <c r="I141" s="93"/>
      <c r="J141" s="93"/>
      <c r="K141" s="93"/>
      <c r="L141" s="93"/>
      <c r="M141" s="93"/>
      <c r="N141" s="93"/>
      <c r="O141" s="93"/>
      <c r="P141" s="94"/>
    </row>
    <row r="142" spans="1:17" x14ac:dyDescent="0.2">
      <c r="A142" s="110">
        <v>125</v>
      </c>
      <c r="B142" s="12" t="s">
        <v>118</v>
      </c>
      <c r="C142" s="52"/>
      <c r="D142" s="10"/>
      <c r="E142" s="12"/>
      <c r="F142" s="4"/>
      <c r="G142" s="84" t="s">
        <v>48</v>
      </c>
      <c r="H142" s="12"/>
      <c r="I142" s="93"/>
      <c r="J142" s="93"/>
      <c r="K142" s="93"/>
      <c r="L142" s="93"/>
      <c r="M142" s="93"/>
      <c r="N142" s="93"/>
      <c r="O142" s="93"/>
      <c r="P142" s="94"/>
    </row>
    <row r="143" spans="1:17" x14ac:dyDescent="0.2">
      <c r="A143" s="47"/>
      <c r="B143" s="10"/>
      <c r="C143" s="52"/>
      <c r="D143" s="12"/>
      <c r="E143" s="12"/>
      <c r="F143" s="4"/>
      <c r="G143" s="84" t="s">
        <v>49</v>
      </c>
      <c r="H143" s="12"/>
      <c r="I143" s="93"/>
      <c r="J143" s="93"/>
      <c r="K143" s="93"/>
      <c r="L143" s="93"/>
      <c r="M143" s="93"/>
      <c r="N143" s="93"/>
      <c r="O143" s="93"/>
      <c r="P143" s="94"/>
    </row>
    <row r="144" spans="1:17" x14ac:dyDescent="0.2">
      <c r="A144" s="63">
        <f>SUM(A133:A143)</f>
        <v>39.432200000000023</v>
      </c>
      <c r="B144" s="10" t="s">
        <v>57</v>
      </c>
      <c r="C144" s="52"/>
      <c r="D144" s="12"/>
      <c r="E144" s="12"/>
      <c r="F144" s="4"/>
      <c r="G144" s="84" t="s">
        <v>50</v>
      </c>
      <c r="H144" s="12"/>
      <c r="I144" s="93"/>
      <c r="J144" s="93"/>
      <c r="K144" s="93"/>
      <c r="L144" s="93"/>
      <c r="M144" s="93"/>
      <c r="N144" s="93"/>
      <c r="O144" s="93"/>
      <c r="P144" s="94"/>
    </row>
    <row r="145" spans="1:16" x14ac:dyDescent="0.2">
      <c r="A145" s="106"/>
      <c r="B145" s="107"/>
      <c r="C145" s="108"/>
      <c r="D145" s="12"/>
      <c r="E145" s="12"/>
      <c r="F145" s="4"/>
      <c r="G145" s="84" t="s">
        <v>51</v>
      </c>
      <c r="H145" s="12"/>
      <c r="I145" s="93"/>
      <c r="J145" s="93"/>
      <c r="K145" s="93">
        <v>4.2999999999999997E-2</v>
      </c>
      <c r="L145" s="93"/>
      <c r="M145" s="93"/>
      <c r="N145" s="93">
        <v>3.7</v>
      </c>
      <c r="O145" s="93"/>
      <c r="P145" s="94"/>
    </row>
    <row r="146" spans="1:16" x14ac:dyDescent="0.2">
      <c r="A146" s="47"/>
      <c r="B146" s="10"/>
      <c r="C146" s="52"/>
      <c r="D146" s="12"/>
      <c r="E146" s="12"/>
      <c r="F146" s="4"/>
      <c r="G146" s="84" t="s">
        <v>1</v>
      </c>
      <c r="H146" s="12"/>
      <c r="I146" s="93"/>
      <c r="J146" s="93"/>
      <c r="K146" s="93"/>
      <c r="L146" s="93"/>
      <c r="M146" s="93"/>
      <c r="N146" s="93"/>
      <c r="O146" s="93"/>
      <c r="P146" s="94"/>
    </row>
    <row r="147" spans="1:16" x14ac:dyDescent="0.2">
      <c r="A147" s="105">
        <v>676.2</v>
      </c>
      <c r="B147" s="10" t="s">
        <v>63</v>
      </c>
      <c r="C147" s="52"/>
      <c r="D147" s="12"/>
      <c r="E147" s="12"/>
      <c r="F147" s="4"/>
      <c r="G147" s="84" t="s">
        <v>7</v>
      </c>
      <c r="H147" s="12"/>
      <c r="I147" s="93"/>
      <c r="J147" s="93"/>
      <c r="K147" s="93"/>
      <c r="L147" s="93"/>
      <c r="M147" s="93"/>
      <c r="N147" s="93"/>
      <c r="O147" s="93">
        <v>0.15</v>
      </c>
      <c r="P147" s="94"/>
    </row>
    <row r="148" spans="1:16" x14ac:dyDescent="0.2">
      <c r="A148" s="47">
        <f>-A142</f>
        <v>-125</v>
      </c>
      <c r="B148" s="10" t="s">
        <v>119</v>
      </c>
      <c r="C148" s="52"/>
      <c r="D148" s="12"/>
      <c r="E148" s="12"/>
      <c r="F148" s="4"/>
      <c r="G148" s="84" t="s">
        <v>6</v>
      </c>
      <c r="H148" s="12"/>
      <c r="I148" s="93"/>
      <c r="J148" s="93">
        <v>0.27</v>
      </c>
      <c r="K148" s="93"/>
      <c r="L148" s="93"/>
      <c r="M148" s="93"/>
      <c r="N148" s="93">
        <v>2.4300000000000002</v>
      </c>
      <c r="O148" s="93"/>
      <c r="P148" s="94"/>
    </row>
    <row r="149" spans="1:16" x14ac:dyDescent="0.2">
      <c r="A149" s="47"/>
      <c r="B149" s="10" t="s">
        <v>68</v>
      </c>
      <c r="C149" s="52"/>
      <c r="D149" s="12"/>
      <c r="E149" s="12"/>
      <c r="F149" s="4"/>
      <c r="G149" s="84" t="s">
        <v>13</v>
      </c>
      <c r="H149" s="12"/>
      <c r="I149" s="96"/>
      <c r="J149" s="96"/>
      <c r="K149" s="96"/>
      <c r="L149" s="96"/>
      <c r="M149" s="96"/>
      <c r="N149" s="96"/>
      <c r="O149" s="96"/>
      <c r="P149" s="94"/>
    </row>
    <row r="150" spans="1:16" x14ac:dyDescent="0.2">
      <c r="A150" s="47"/>
      <c r="B150" s="10"/>
      <c r="C150" s="52"/>
      <c r="D150" s="12"/>
      <c r="E150" s="12"/>
      <c r="F150" s="26"/>
      <c r="G150" s="62"/>
      <c r="H150" s="12"/>
      <c r="I150" s="12"/>
      <c r="J150" s="12"/>
      <c r="K150" s="12"/>
      <c r="L150" s="12"/>
      <c r="M150" s="12"/>
      <c r="N150" s="12"/>
      <c r="O150" s="12"/>
      <c r="P150" s="52"/>
    </row>
    <row r="151" spans="1:16" x14ac:dyDescent="0.2">
      <c r="A151" s="63">
        <f>SUM(A147:A150)</f>
        <v>551.20000000000005</v>
      </c>
      <c r="B151" s="10" t="s">
        <v>64</v>
      </c>
      <c r="C151" s="52"/>
      <c r="D151" s="12"/>
      <c r="E151" s="12"/>
      <c r="F151" s="12"/>
      <c r="G151" s="62"/>
      <c r="H151" s="12"/>
      <c r="I151" s="12">
        <f t="shared" ref="I151:O151" si="2">SUM(I126:I149)</f>
        <v>321.46800000000002</v>
      </c>
      <c r="J151" s="12">
        <f t="shared" si="2"/>
        <v>1.27</v>
      </c>
      <c r="K151" s="12">
        <f t="shared" si="2"/>
        <v>184.74299999999999</v>
      </c>
      <c r="L151" s="12">
        <f t="shared" si="2"/>
        <v>48.85</v>
      </c>
      <c r="M151" s="12">
        <f t="shared" si="2"/>
        <v>1.3660000000000001</v>
      </c>
      <c r="N151" s="12">
        <f t="shared" si="2"/>
        <v>30.34</v>
      </c>
      <c r="O151" s="12">
        <f t="shared" si="2"/>
        <v>0.95900000000000007</v>
      </c>
      <c r="P151" s="52"/>
    </row>
    <row r="152" spans="1:16" x14ac:dyDescent="0.2">
      <c r="A152" s="47"/>
      <c r="B152" s="10"/>
      <c r="C152" s="52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106"/>
      <c r="B153" s="107"/>
      <c r="C153" s="108"/>
      <c r="D153" s="12"/>
      <c r="E153" s="12"/>
      <c r="F153" s="12"/>
      <c r="G153" s="62"/>
      <c r="H153" s="12"/>
      <c r="I153" s="12"/>
      <c r="J153" s="12"/>
      <c r="K153" s="12"/>
      <c r="L153" s="12"/>
      <c r="M153" s="12"/>
      <c r="N153" s="12"/>
      <c r="O153" s="12"/>
      <c r="P153" s="52"/>
    </row>
    <row r="154" spans="1:16" x14ac:dyDescent="0.2">
      <c r="A154" s="47">
        <f>A133+A147</f>
        <v>783.91000000000008</v>
      </c>
      <c r="B154" s="10" t="s">
        <v>114</v>
      </c>
      <c r="C154" s="52"/>
      <c r="D154" s="12"/>
      <c r="E154" s="12"/>
      <c r="F154" s="12"/>
      <c r="G154" s="62"/>
      <c r="H154" s="12"/>
      <c r="I154" s="12" t="s">
        <v>80</v>
      </c>
      <c r="J154" s="12"/>
      <c r="K154" s="85">
        <f>J151-L151-M151+N151+O151</f>
        <v>-17.646999999999998</v>
      </c>
      <c r="L154" s="12"/>
      <c r="M154" s="12"/>
      <c r="N154" s="12"/>
      <c r="O154" s="12"/>
      <c r="P154" s="52"/>
    </row>
    <row r="155" spans="1:16" x14ac:dyDescent="0.2">
      <c r="A155" s="51">
        <f>A144+A151</f>
        <v>590.63220000000001</v>
      </c>
      <c r="B155" s="64" t="s">
        <v>115</v>
      </c>
      <c r="C155" s="65"/>
      <c r="D155" s="12"/>
      <c r="E155" s="12"/>
      <c r="F155" s="12"/>
      <c r="G155" s="62"/>
      <c r="H155" s="12"/>
      <c r="I155" s="12"/>
      <c r="J155" s="12"/>
      <c r="K155" s="85"/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78</v>
      </c>
      <c r="J156" s="12"/>
      <c r="K156" s="85">
        <f>-L151+N151</f>
        <v>-18.510000000000002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12"/>
      <c r="D157" s="12"/>
      <c r="E157" s="12"/>
      <c r="F157" s="12"/>
      <c r="G157" s="62"/>
      <c r="H157" s="12"/>
      <c r="I157" s="12" t="s">
        <v>79</v>
      </c>
      <c r="J157" s="12"/>
      <c r="K157" s="86">
        <f>J151-M151+O151</f>
        <v>0.86299999999999999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48"/>
      <c r="D158" s="12"/>
      <c r="E158" s="12"/>
      <c r="F158" s="12"/>
      <c r="G158" s="62"/>
      <c r="H158" s="12"/>
      <c r="I158" s="12"/>
      <c r="J158" s="12"/>
      <c r="K158" s="85">
        <f>SUM(K156:K157)</f>
        <v>-17.647000000000002</v>
      </c>
      <c r="L158" s="12"/>
      <c r="M158" s="12"/>
      <c r="N158" s="12"/>
      <c r="O158" s="12"/>
      <c r="P158" s="52"/>
    </row>
    <row r="159" spans="1:16" x14ac:dyDescent="0.2">
      <c r="A159" s="12"/>
      <c r="B159" s="12"/>
      <c r="C159" s="12"/>
      <c r="D159" s="12"/>
      <c r="E159" s="12"/>
      <c r="F159" s="12"/>
      <c r="G159" s="89"/>
      <c r="H159" s="66"/>
      <c r="I159" s="66"/>
      <c r="J159" s="66"/>
      <c r="K159" s="66"/>
      <c r="L159" s="66"/>
      <c r="M159" s="66"/>
      <c r="N159" s="66"/>
      <c r="O159" s="66"/>
      <c r="P159" s="65"/>
    </row>
    <row r="160" spans="1:16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6:14" x14ac:dyDescent="0.2">
      <c r="F161" s="12"/>
      <c r="G161" s="12" t="s">
        <v>105</v>
      </c>
      <c r="H161" s="12"/>
      <c r="I161" s="67"/>
      <c r="J161" s="68" t="s">
        <v>78</v>
      </c>
      <c r="K161" s="68" t="s">
        <v>79</v>
      </c>
      <c r="L161" s="69" t="s">
        <v>81</v>
      </c>
      <c r="M161" s="70"/>
      <c r="N161" s="12"/>
    </row>
    <row r="162" spans="6:14" x14ac:dyDescent="0.2">
      <c r="F162" s="12"/>
      <c r="G162" s="12"/>
      <c r="H162" s="12"/>
      <c r="I162" s="71" t="s">
        <v>82</v>
      </c>
      <c r="J162" s="72">
        <v>391.18599999999998</v>
      </c>
      <c r="K162" s="72">
        <v>-510.22899999999998</v>
      </c>
      <c r="L162" s="72">
        <v>-16.156500000000001</v>
      </c>
      <c r="M162" s="73">
        <f>SUM(J162:L162)</f>
        <v>-135.1995</v>
      </c>
      <c r="N162" s="12"/>
    </row>
    <row r="163" spans="6:14" x14ac:dyDescent="0.2">
      <c r="F163" s="12"/>
      <c r="G163" s="12"/>
      <c r="H163" s="12"/>
      <c r="I163" s="71" t="s">
        <v>106</v>
      </c>
      <c r="J163" s="72"/>
      <c r="K163" s="72">
        <v>67.2</v>
      </c>
      <c r="L163" s="72"/>
      <c r="M163" s="73"/>
      <c r="N163" s="12"/>
    </row>
    <row r="164" spans="6:14" x14ac:dyDescent="0.2">
      <c r="F164" s="12"/>
      <c r="G164" s="12"/>
      <c r="H164" s="12"/>
      <c r="I164" s="71" t="s">
        <v>83</v>
      </c>
      <c r="J164" s="72"/>
      <c r="K164" s="74">
        <f>-L164</f>
        <v>-16.156500000000001</v>
      </c>
      <c r="L164" s="74">
        <f>-L162</f>
        <v>16.156500000000001</v>
      </c>
      <c r="M164" s="73">
        <f t="shared" ref="M164:M173" si="3">SUM(J164:L164)</f>
        <v>0</v>
      </c>
      <c r="N164" s="12"/>
    </row>
    <row r="165" spans="6:14" x14ac:dyDescent="0.2">
      <c r="F165" s="12"/>
      <c r="G165" s="12"/>
      <c r="H165" s="12"/>
      <c r="I165" s="71"/>
      <c r="J165" s="75">
        <v>-391.1</v>
      </c>
      <c r="K165" s="37">
        <f>-J165</f>
        <v>391.1</v>
      </c>
      <c r="L165" s="37"/>
      <c r="M165" s="73">
        <f t="shared" si="3"/>
        <v>0</v>
      </c>
      <c r="N165" s="12"/>
    </row>
    <row r="166" spans="6:14" x14ac:dyDescent="0.2">
      <c r="F166" s="12"/>
      <c r="G166" s="12"/>
      <c r="H166" s="12"/>
      <c r="I166" s="71"/>
      <c r="J166" s="74">
        <f>SUM(J162:J165)</f>
        <v>8.599999999995589E-2</v>
      </c>
      <c r="K166" s="74">
        <f>SUM(K162:K165)</f>
        <v>-68.085499999999968</v>
      </c>
      <c r="L166" s="74">
        <f>SUM(L162:L165)</f>
        <v>0</v>
      </c>
      <c r="M166" s="73">
        <f t="shared" si="3"/>
        <v>-67.999500000000012</v>
      </c>
      <c r="N166" s="12"/>
    </row>
    <row r="167" spans="6:14" x14ac:dyDescent="0.2">
      <c r="F167" s="12"/>
      <c r="G167" s="12"/>
      <c r="H167" s="12"/>
      <c r="I167" s="71" t="s">
        <v>58</v>
      </c>
      <c r="J167" s="72"/>
      <c r="K167" s="72">
        <v>125</v>
      </c>
      <c r="L167" s="72"/>
      <c r="M167" s="73">
        <f t="shared" si="3"/>
        <v>125</v>
      </c>
      <c r="N167" s="12"/>
    </row>
    <row r="168" spans="6:14" x14ac:dyDescent="0.2">
      <c r="F168" s="12"/>
      <c r="G168" s="12"/>
      <c r="H168" s="12"/>
      <c r="I168" s="71" t="s">
        <v>84</v>
      </c>
      <c r="J168" s="75">
        <f>K156</f>
        <v>-18.510000000000002</v>
      </c>
      <c r="K168" s="75">
        <f>K157</f>
        <v>0.86299999999999999</v>
      </c>
      <c r="L168" s="75"/>
      <c r="M168" s="73">
        <f t="shared" si="3"/>
        <v>-17.647000000000002</v>
      </c>
      <c r="N168" s="12"/>
    </row>
    <row r="169" spans="6:14" x14ac:dyDescent="0.2">
      <c r="F169" s="14"/>
      <c r="G169" s="12"/>
      <c r="H169" s="12"/>
      <c r="I169" s="76"/>
      <c r="J169" s="74">
        <f>SUM(J166:J168)</f>
        <v>-18.424000000000046</v>
      </c>
      <c r="K169" s="74">
        <f>SUM(K166:K168)</f>
        <v>57.777500000000032</v>
      </c>
      <c r="L169" s="74">
        <f>SUM(L166:L168)</f>
        <v>0</v>
      </c>
      <c r="M169" s="73">
        <f t="shared" si="3"/>
        <v>39.353499999999983</v>
      </c>
      <c r="N169" s="12"/>
    </row>
    <row r="170" spans="6:14" x14ac:dyDescent="0.2">
      <c r="F170" s="14"/>
      <c r="G170" s="12"/>
      <c r="H170" s="12"/>
      <c r="I170" s="76" t="s">
        <v>85</v>
      </c>
      <c r="J170" s="97">
        <v>45</v>
      </c>
      <c r="K170" s="97">
        <v>-45</v>
      </c>
      <c r="L170" s="74"/>
      <c r="M170" s="73">
        <f t="shared" si="3"/>
        <v>0</v>
      </c>
      <c r="N170" s="12"/>
    </row>
    <row r="171" spans="6:14" x14ac:dyDescent="0.2">
      <c r="F171" s="12"/>
      <c r="G171" s="12"/>
      <c r="H171" s="12"/>
      <c r="I171" s="76"/>
      <c r="J171" s="77">
        <f>SUM(J169:J170)</f>
        <v>26.575999999999954</v>
      </c>
      <c r="K171" s="77">
        <f>SUM(K169:K170)</f>
        <v>12.777500000000032</v>
      </c>
      <c r="L171" s="77">
        <f>SUM(L169:L170)</f>
        <v>0</v>
      </c>
      <c r="M171" s="73">
        <f t="shared" si="3"/>
        <v>39.353499999999983</v>
      </c>
      <c r="N171" s="12"/>
    </row>
    <row r="172" spans="6:14" x14ac:dyDescent="0.2">
      <c r="F172" s="12"/>
      <c r="G172" s="12"/>
      <c r="I172" s="76" t="s">
        <v>86</v>
      </c>
      <c r="J172" s="78"/>
      <c r="K172" s="78"/>
      <c r="L172" s="79"/>
      <c r="M172" s="73">
        <f t="shared" si="3"/>
        <v>0</v>
      </c>
      <c r="N172" s="12"/>
    </row>
    <row r="173" spans="6:14" x14ac:dyDescent="0.2">
      <c r="F173" s="12"/>
      <c r="G173" s="12"/>
      <c r="I173" s="76"/>
      <c r="J173" s="77">
        <f>SUM(J171:J172)</f>
        <v>26.575999999999954</v>
      </c>
      <c r="K173" s="77">
        <f>SUM(K171:K172)</f>
        <v>12.777500000000032</v>
      </c>
      <c r="L173" s="77">
        <f>SUM(L171:L172)</f>
        <v>0</v>
      </c>
      <c r="M173" s="73">
        <f t="shared" si="3"/>
        <v>39.353499999999983</v>
      </c>
      <c r="N173" s="12"/>
    </row>
    <row r="174" spans="6:14" x14ac:dyDescent="0.2">
      <c r="F174" s="12"/>
      <c r="G174" s="12"/>
      <c r="I174" s="76"/>
      <c r="J174" s="80"/>
      <c r="K174" s="37"/>
      <c r="L174" s="80"/>
      <c r="M174" s="81"/>
    </row>
    <row r="175" spans="6:14" x14ac:dyDescent="0.2">
      <c r="F175" s="12"/>
      <c r="G175" s="12"/>
      <c r="I175" s="76"/>
      <c r="J175" s="77">
        <f>SUM(J173:J174)</f>
        <v>26.575999999999954</v>
      </c>
      <c r="K175" s="77">
        <f>SUM(K173:K174)</f>
        <v>12.777500000000032</v>
      </c>
      <c r="L175" s="4"/>
      <c r="M175" s="73">
        <f>SUM(J175:L175)</f>
        <v>39.353499999999983</v>
      </c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G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82"/>
    </row>
    <row r="179" spans="1:13" x14ac:dyDescent="0.2">
      <c r="F179" s="12"/>
      <c r="I179" s="76"/>
      <c r="J179" s="4"/>
      <c r="K179" s="4"/>
      <c r="L179" s="4"/>
      <c r="M179" s="73"/>
    </row>
    <row r="180" spans="1:13" x14ac:dyDescent="0.2">
      <c r="A180" s="12"/>
      <c r="B180" s="12"/>
      <c r="C180" s="12"/>
      <c r="D180" s="12"/>
      <c r="E180" s="12"/>
      <c r="F180" s="12"/>
    </row>
    <row r="181" spans="1:13" x14ac:dyDescent="0.2">
      <c r="A181" s="12"/>
      <c r="B181" s="12"/>
      <c r="C181" s="12"/>
      <c r="D181" s="12"/>
      <c r="E181" s="12"/>
      <c r="F181" s="12"/>
    </row>
  </sheetData>
  <phoneticPr fontId="0" type="noConversion"/>
  <printOptions horizontalCentered="1"/>
  <pageMargins left="0.5" right="0.5" top="0.25" bottom="0.25" header="0.5" footer="0.5"/>
  <pageSetup scale="81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7, 2001</v>
      </c>
    </row>
    <row r="5" spans="1:8" x14ac:dyDescent="0.2">
      <c r="A5" t="s">
        <v>131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2">
        <v>770.21</v>
      </c>
      <c r="D8" s="91" t="s">
        <v>130</v>
      </c>
      <c r="E8" s="91"/>
    </row>
    <row r="9" spans="1:8" x14ac:dyDescent="0.2">
      <c r="A9" s="38"/>
      <c r="B9" s="37">
        <v>13.7</v>
      </c>
      <c r="C9" s="59"/>
      <c r="D9" s="91" t="s">
        <v>120</v>
      </c>
      <c r="E9" s="59"/>
      <c r="F9" s="32"/>
    </row>
    <row r="10" spans="1:8" x14ac:dyDescent="0.2">
      <c r="A10" s="38"/>
      <c r="B10" s="92">
        <f>SUM(B8:B9)</f>
        <v>783.91000000000008</v>
      </c>
      <c r="C10" s="59"/>
      <c r="D10" s="91" t="s">
        <v>93</v>
      </c>
      <c r="E10" s="59"/>
      <c r="F10" s="32"/>
    </row>
    <row r="11" spans="1:8" x14ac:dyDescent="0.2">
      <c r="A11" s="39"/>
      <c r="B11" s="32"/>
      <c r="C11" s="59"/>
      <c r="D11" s="91"/>
      <c r="E11" s="59"/>
      <c r="F11" s="32"/>
    </row>
    <row r="12" spans="1:8" x14ac:dyDescent="0.2">
      <c r="A12" s="39"/>
      <c r="B12" s="111">
        <v>-224.25</v>
      </c>
      <c r="D12" s="91" t="s">
        <v>96</v>
      </c>
      <c r="E12" s="14"/>
      <c r="F12" s="6"/>
      <c r="H12" s="48"/>
    </row>
    <row r="13" spans="1:8" x14ac:dyDescent="0.2">
      <c r="A13" s="35"/>
      <c r="B13" s="32"/>
      <c r="D13" s="91"/>
      <c r="E13" s="59"/>
      <c r="F13" s="32"/>
    </row>
    <row r="14" spans="1:8" x14ac:dyDescent="0.2">
      <c r="A14" s="35"/>
      <c r="B14" s="111"/>
      <c r="D14" s="91"/>
      <c r="E14" s="59"/>
      <c r="F14" s="32"/>
    </row>
    <row r="15" spans="1:8" x14ac:dyDescent="0.2">
      <c r="B15" s="32">
        <f>Projection!F10+Projection!F12</f>
        <v>-18.584</v>
      </c>
      <c r="D15" s="91" t="s">
        <v>97</v>
      </c>
      <c r="E15" s="98"/>
      <c r="F15" s="98"/>
      <c r="G15" s="98"/>
      <c r="H15" s="98"/>
    </row>
    <row r="16" spans="1:8" x14ac:dyDescent="0.2">
      <c r="B16" s="36">
        <f>Projection!F11</f>
        <v>67.2</v>
      </c>
      <c r="D16" s="91" t="s">
        <v>98</v>
      </c>
      <c r="F16" s="98"/>
      <c r="G16" s="98"/>
      <c r="H16" s="98"/>
    </row>
    <row r="17" spans="1:12" x14ac:dyDescent="0.2">
      <c r="B17" s="36">
        <v>-17.649999999999999</v>
      </c>
      <c r="D17" s="91" t="s">
        <v>62</v>
      </c>
      <c r="F17" s="98"/>
      <c r="G17" s="98"/>
      <c r="H17" s="98"/>
    </row>
    <row r="18" spans="1:12" x14ac:dyDescent="0.2">
      <c r="B18" s="86"/>
      <c r="D18" s="98" t="s">
        <v>99</v>
      </c>
      <c r="E18" s="98"/>
      <c r="F18" s="98"/>
      <c r="G18" s="98"/>
      <c r="H18" s="98"/>
    </row>
    <row r="19" spans="1:12" x14ac:dyDescent="0.2">
      <c r="B19" s="36"/>
      <c r="D19" s="98"/>
      <c r="E19" s="98"/>
      <c r="F19" s="98"/>
      <c r="G19" s="98"/>
      <c r="H19" s="98"/>
    </row>
    <row r="20" spans="1:12" ht="13.5" thickBot="1" x14ac:dyDescent="0.25">
      <c r="B20" s="104">
        <f>SUM(B10:B18)</f>
        <v>590.6260000000002</v>
      </c>
      <c r="D20" s="98" t="s">
        <v>128</v>
      </c>
      <c r="F20" s="98"/>
      <c r="G20" s="98"/>
      <c r="H20" s="98"/>
      <c r="L20" s="98"/>
    </row>
    <row r="21" spans="1:12" ht="13.5" thickTop="1" x14ac:dyDescent="0.2">
      <c r="B21" s="98"/>
      <c r="D21" s="98"/>
      <c r="F21" s="98"/>
      <c r="G21" s="98"/>
      <c r="H21" s="98"/>
      <c r="L21" s="98"/>
    </row>
    <row r="22" spans="1:12" x14ac:dyDescent="0.2">
      <c r="B22" s="98"/>
      <c r="D22" s="98"/>
      <c r="F22" s="98"/>
      <c r="G22" s="98"/>
      <c r="H22" s="98"/>
      <c r="L22" s="98"/>
    </row>
    <row r="23" spans="1:12" x14ac:dyDescent="0.2">
      <c r="B23" s="98"/>
      <c r="D23" s="98"/>
      <c r="F23" s="98"/>
      <c r="G23" s="9"/>
      <c r="I23" s="14"/>
      <c r="L23" s="98"/>
    </row>
    <row r="24" spans="1:12" x14ac:dyDescent="0.2">
      <c r="B24" s="98"/>
      <c r="D24" s="98"/>
      <c r="F24" s="98"/>
      <c r="G24" s="9"/>
      <c r="I24" s="14"/>
      <c r="J24" s="14"/>
      <c r="K24" s="6"/>
    </row>
    <row r="25" spans="1:12" x14ac:dyDescent="0.2">
      <c r="A25" s="5" t="s">
        <v>100</v>
      </c>
      <c r="B25" s="98"/>
      <c r="D25" s="98"/>
      <c r="F25" s="98"/>
      <c r="I25" s="14"/>
      <c r="J25" s="14"/>
      <c r="K25" s="6"/>
    </row>
    <row r="26" spans="1:12" x14ac:dyDescent="0.2">
      <c r="B26" s="98"/>
      <c r="D26" s="98"/>
      <c r="F26" s="98"/>
      <c r="I26" s="14"/>
      <c r="J26" s="14"/>
      <c r="K26" s="6"/>
    </row>
    <row r="27" spans="1:12" x14ac:dyDescent="0.2">
      <c r="B27" s="100">
        <v>274.10000000000002</v>
      </c>
      <c r="C27" s="103" t="s">
        <v>123</v>
      </c>
      <c r="D27" s="98"/>
      <c r="F27" s="98"/>
      <c r="I27" s="14"/>
      <c r="J27" s="14"/>
      <c r="K27" s="6"/>
    </row>
    <row r="28" spans="1:12" x14ac:dyDescent="0.2">
      <c r="B28" s="100"/>
      <c r="C28" s="103"/>
      <c r="D28" s="98"/>
      <c r="F28" s="98"/>
      <c r="I28" s="14"/>
      <c r="J28" s="14"/>
      <c r="K28" s="6"/>
    </row>
    <row r="29" spans="1:12" x14ac:dyDescent="0.2">
      <c r="B29" s="98"/>
      <c r="D29" s="98"/>
      <c r="F29" s="98"/>
      <c r="I29" s="14"/>
      <c r="J29" s="14"/>
      <c r="K29" s="6"/>
    </row>
    <row r="30" spans="1:12" x14ac:dyDescent="0.2">
      <c r="B30" s="98">
        <v>13.7</v>
      </c>
      <c r="C30" t="s">
        <v>112</v>
      </c>
      <c r="D30" s="98"/>
      <c r="F30" s="98"/>
      <c r="G30" s="98"/>
      <c r="H30" s="98"/>
      <c r="L30" s="98"/>
    </row>
    <row r="31" spans="1:12" x14ac:dyDescent="0.2">
      <c r="B31" s="98"/>
      <c r="C31" t="s">
        <v>101</v>
      </c>
      <c r="D31" s="98"/>
      <c r="F31" s="98"/>
      <c r="G31" s="98"/>
      <c r="H31" s="98"/>
      <c r="L31" s="98"/>
    </row>
    <row r="32" spans="1:12" x14ac:dyDescent="0.2">
      <c r="B32" s="98"/>
      <c r="C32" s="98"/>
      <c r="D32" s="98" t="s">
        <v>121</v>
      </c>
      <c r="F32" s="98"/>
      <c r="G32" s="98"/>
      <c r="H32" s="98"/>
      <c r="L32" s="98"/>
    </row>
    <row r="33" spans="2:12" x14ac:dyDescent="0.2">
      <c r="B33" s="98"/>
      <c r="C33" s="101">
        <v>-224.25</v>
      </c>
      <c r="D33" s="98" t="s">
        <v>122</v>
      </c>
      <c r="F33" s="98"/>
      <c r="G33" s="98"/>
      <c r="H33" s="98"/>
      <c r="L33" s="98"/>
    </row>
    <row r="34" spans="2:12" x14ac:dyDescent="0.2">
      <c r="B34" s="98">
        <f>C34</f>
        <v>-224.25</v>
      </c>
      <c r="C34" s="98">
        <f>C33-C32</f>
        <v>-224.25</v>
      </c>
      <c r="D34" s="98"/>
      <c r="F34" s="98"/>
      <c r="G34" s="98"/>
      <c r="H34" s="98"/>
      <c r="L34" s="98"/>
    </row>
    <row r="35" spans="2:12" x14ac:dyDescent="0.2">
      <c r="B35" s="98">
        <v>-17.649999999999999</v>
      </c>
      <c r="C35" s="98" t="s">
        <v>126</v>
      </c>
      <c r="D35" s="98"/>
      <c r="F35" s="98"/>
      <c r="G35" s="98"/>
      <c r="H35" s="98"/>
      <c r="L35" s="98"/>
    </row>
    <row r="36" spans="2:12" x14ac:dyDescent="0.2">
      <c r="B36" s="98"/>
      <c r="C36" s="98"/>
      <c r="D36" s="98"/>
      <c r="F36" s="98"/>
      <c r="G36" s="98"/>
      <c r="H36" s="98"/>
      <c r="L36" s="98"/>
    </row>
    <row r="37" spans="2:12" x14ac:dyDescent="0.2">
      <c r="B37" s="98"/>
      <c r="C37" s="98"/>
      <c r="D37" s="98"/>
      <c r="F37" s="98"/>
      <c r="G37" s="98"/>
      <c r="H37" s="98"/>
      <c r="L37" s="98"/>
    </row>
    <row r="38" spans="2:12" x14ac:dyDescent="0.2">
      <c r="B38" s="98"/>
      <c r="C38" s="98"/>
      <c r="D38" s="98"/>
      <c r="F38" s="98"/>
      <c r="G38" s="98"/>
      <c r="H38" s="98"/>
      <c r="L38" s="98"/>
    </row>
    <row r="39" spans="2:12" x14ac:dyDescent="0.2">
      <c r="B39" s="102"/>
      <c r="D39" s="98"/>
      <c r="F39" s="98"/>
      <c r="G39" s="98"/>
      <c r="H39" s="98"/>
      <c r="L39" s="98"/>
    </row>
    <row r="40" spans="2:12" x14ac:dyDescent="0.2">
      <c r="B40" s="101">
        <v>-0.09</v>
      </c>
      <c r="C40" t="s">
        <v>99</v>
      </c>
      <c r="D40" s="98"/>
      <c r="F40" s="98"/>
      <c r="G40" s="98"/>
      <c r="H40" s="98"/>
      <c r="L40" s="98"/>
    </row>
    <row r="41" spans="2:12" x14ac:dyDescent="0.2">
      <c r="B41" s="98"/>
      <c r="D41" s="98"/>
      <c r="F41" s="98"/>
      <c r="G41" s="98"/>
      <c r="H41" s="98"/>
      <c r="L41" s="98"/>
    </row>
    <row r="42" spans="2:12" ht="13.5" thickBot="1" x14ac:dyDescent="0.25">
      <c r="B42" s="104">
        <f>SUM(B27:B40)</f>
        <v>45.810000000000009</v>
      </c>
      <c r="C42" s="103" t="s">
        <v>129</v>
      </c>
      <c r="D42" s="98"/>
      <c r="F42" s="98"/>
      <c r="G42" s="98"/>
      <c r="H42" s="98"/>
      <c r="L42" s="98"/>
    </row>
    <row r="43" spans="2:12" ht="13.5" thickTop="1" x14ac:dyDescent="0.2">
      <c r="B43" s="98"/>
      <c r="D43" s="98"/>
      <c r="F43" s="98"/>
      <c r="G43" s="98"/>
      <c r="H43" s="98"/>
      <c r="L43" s="98"/>
    </row>
    <row r="44" spans="2:12" x14ac:dyDescent="0.2">
      <c r="B44" s="98"/>
      <c r="D44" s="98"/>
      <c r="F44" s="98"/>
      <c r="G44" s="98"/>
      <c r="H44" s="98"/>
      <c r="L44" s="98"/>
    </row>
    <row r="45" spans="2:12" x14ac:dyDescent="0.2">
      <c r="B45" s="98"/>
      <c r="D45" s="98"/>
      <c r="F45" s="98"/>
      <c r="G45" s="98"/>
      <c r="H45" s="98"/>
      <c r="L45" s="98"/>
    </row>
    <row r="46" spans="2:12" x14ac:dyDescent="0.2">
      <c r="B46" s="98"/>
      <c r="D46" s="98"/>
      <c r="F46" s="98"/>
      <c r="G46" s="98"/>
      <c r="H46" s="98"/>
      <c r="L46" s="98"/>
    </row>
    <row r="47" spans="2:12" x14ac:dyDescent="0.2">
      <c r="B47" s="98"/>
      <c r="D47" s="98"/>
      <c r="F47" s="98"/>
      <c r="G47" s="98"/>
      <c r="H47" s="98"/>
      <c r="L47" s="98"/>
    </row>
    <row r="48" spans="2:12" x14ac:dyDescent="0.2">
      <c r="B48" s="98"/>
      <c r="D48" s="98"/>
      <c r="F48" s="98"/>
      <c r="G48" s="98"/>
      <c r="H48" s="98"/>
      <c r="L48" s="9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Felienne</cp:lastModifiedBy>
  <cp:lastPrinted>2001-11-07T23:34:23Z</cp:lastPrinted>
  <dcterms:created xsi:type="dcterms:W3CDTF">2001-01-03T16:58:45Z</dcterms:created>
  <dcterms:modified xsi:type="dcterms:W3CDTF">2014-09-04T09:51:05Z</dcterms:modified>
</cp:coreProperties>
</file>