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Recon" sheetId="2" r:id="rId1"/>
    <sheet name="Canada Cap Chg" sheetId="4" r:id="rId2"/>
  </sheets>
  <calcPr calcId="152511"/>
</workbook>
</file>

<file path=xl/calcChain.xml><?xml version="1.0" encoding="utf-8"?>
<calcChain xmlns="http://schemas.openxmlformats.org/spreadsheetml/2006/main">
  <c r="E7" i="4" l="1"/>
  <c r="E9" i="4" s="1"/>
  <c r="E29" i="4" s="1"/>
  <c r="E41" i="4" s="1"/>
  <c r="E8" i="4"/>
  <c r="D9" i="4"/>
  <c r="D13" i="4" s="1"/>
  <c r="E19" i="4"/>
  <c r="E20" i="4"/>
  <c r="D21" i="4"/>
  <c r="D23" i="4" s="1"/>
  <c r="E21" i="4"/>
  <c r="E25" i="4"/>
  <c r="D27" i="4"/>
  <c r="E37" i="4"/>
  <c r="D39" i="4"/>
  <c r="D7" i="2"/>
  <c r="D8" i="2"/>
  <c r="D9" i="2"/>
  <c r="D10" i="2"/>
  <c r="D11" i="2"/>
  <c r="E12" i="2"/>
  <c r="E19" i="2" s="1"/>
  <c r="D16" i="2"/>
  <c r="E17" i="2" s="1"/>
  <c r="D22" i="2"/>
  <c r="D23" i="2"/>
  <c r="D24" i="2"/>
  <c r="D25" i="2"/>
  <c r="D26" i="2"/>
  <c r="E35" i="2" s="1"/>
  <c r="D27" i="2"/>
  <c r="D28" i="2"/>
  <c r="D29" i="2"/>
  <c r="D30" i="2"/>
  <c r="D31" i="2"/>
  <c r="D32" i="2"/>
  <c r="E38" i="2" l="1"/>
  <c r="D29" i="4"/>
  <c r="D41" i="4" s="1"/>
</calcChain>
</file>

<file path=xl/sharedStrings.xml><?xml version="1.0" encoding="utf-8"?>
<sst xmlns="http://schemas.openxmlformats.org/spreadsheetml/2006/main" count="77" uniqueCount="58">
  <si>
    <t>Finance</t>
  </si>
  <si>
    <t>Startech Common</t>
  </si>
  <si>
    <t>Invasion Debt</t>
  </si>
  <si>
    <t>Papier Masson (Canada)</t>
  </si>
  <si>
    <t>Startech Common Flow Through</t>
  </si>
  <si>
    <t>Invasion</t>
  </si>
  <si>
    <t>Invasion (Raptor)</t>
  </si>
  <si>
    <t>Executive/Natural Gas</t>
  </si>
  <si>
    <t>Canadian Gas Storage</t>
  </si>
  <si>
    <t>Turbines</t>
  </si>
  <si>
    <t>Impact Energy</t>
  </si>
  <si>
    <t>Capital charge for 6 months @ 15%</t>
  </si>
  <si>
    <t>Capital charge for 1 year @ 8.5%</t>
  </si>
  <si>
    <t>Startech Flow Through</t>
  </si>
  <si>
    <t>Capital charge for 1 year @ 15%</t>
  </si>
  <si>
    <t>Moore Project</t>
  </si>
  <si>
    <t>Capital charge for 1 year @ 15%.  Is this a merchant or strategic investment?</t>
  </si>
  <si>
    <t>Papier Masson</t>
  </si>
  <si>
    <t>Capital charge for additional 6 months @ 15%</t>
  </si>
  <si>
    <t>Reduce capital charge due to lower carry value, 6 months at 15%</t>
  </si>
  <si>
    <t>Reduce capital charge due to lower carry value, 1 year at 15%</t>
  </si>
  <si>
    <t>Reduce capital charge due to sale on 2/7/01, 143 days @ 15%</t>
  </si>
  <si>
    <t>Capital charge for 1 year @ additional 6.5%</t>
  </si>
  <si>
    <t>Reduce capital charge due to lower carry value, 1 year at 8.5%</t>
  </si>
  <si>
    <t>Reduce capital charge due to estimated sale in 2Q, 3 months @ 15%</t>
  </si>
  <si>
    <t>Rounding</t>
  </si>
  <si>
    <t>TOTAL PER DELAINEY</t>
  </si>
  <si>
    <t>Total Adjustments</t>
  </si>
  <si>
    <t>TOTAL PER CANADA</t>
  </si>
  <si>
    <t>Capital charge for 6 months @ 15%, balance per 9/30/00 rollforward</t>
  </si>
  <si>
    <t>Reconciliation between Delainey &amp; Canada</t>
  </si>
  <si>
    <t>Carry Value</t>
  </si>
  <si>
    <t>Capital Charge</t>
  </si>
  <si>
    <t>Canada Capital Charge - 2001 Plan</t>
  </si>
  <si>
    <t>Enron Canada 2001 Capital Charge Calculation (US $000s)</t>
  </si>
  <si>
    <t>Assets</t>
  </si>
  <si>
    <t>Planned Capital Charge</t>
  </si>
  <si>
    <t>Kitagawa</t>
  </si>
  <si>
    <t>Startech*</t>
  </si>
  <si>
    <t xml:space="preserve"> - Flowthrough Stock</t>
  </si>
  <si>
    <t xml:space="preserve"> - Common Stock</t>
  </si>
  <si>
    <t>IDC</t>
  </si>
  <si>
    <t>Sales - Q1</t>
  </si>
  <si>
    <t>-</t>
  </si>
  <si>
    <t xml:space="preserve"> - Royalty Interest</t>
  </si>
  <si>
    <t xml:space="preserve"> - Equity (Raptor)</t>
  </si>
  <si>
    <t xml:space="preserve"> - Senior Debt**</t>
  </si>
  <si>
    <t>Sales - Q2</t>
  </si>
  <si>
    <t>Sales - Q4</t>
  </si>
  <si>
    <t>Total</t>
  </si>
  <si>
    <t>* Position liquidated on 02/07/01</t>
  </si>
  <si>
    <t>**Debt scheduled to be retired 03/01/01</t>
  </si>
  <si>
    <t>Nat Gas</t>
  </si>
  <si>
    <t>McKay/Le Dain</t>
  </si>
  <si>
    <t>Storage</t>
  </si>
  <si>
    <t>East</t>
  </si>
  <si>
    <t>DeVries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</si>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</sst>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3" fillId="0" borderId="0" xfId="0" applyFont="1"/>
    <xf numFmtId="167" fontId="0" fillId="0" borderId="0" xfId="1" applyNumberFormat="1" applyFont="1" applyFill="1"/>
    <xf numFmtId="167" fontId="0" fillId="0" borderId="1" xfId="1" applyNumberFormat="1" applyFont="1" applyBorder="1"/>
    <xf numFmtId="0" fontId="0" fillId="0" borderId="0" xfId="0" applyFill="1"/>
    <xf numFmtId="167" fontId="0" fillId="0" borderId="0" xfId="1" applyNumberFormat="1" applyFont="1" applyFill="1" applyBorder="1"/>
    <xf numFmtId="167" fontId="0" fillId="0" borderId="1" xfId="1" applyNumberFormat="1" applyFont="1" applyFill="1" applyBorder="1"/>
    <xf numFmtId="167" fontId="2" fillId="0" borderId="1" xfId="1" applyNumberFormat="1" applyFont="1" applyBorder="1" applyAlignment="1">
      <alignment horizontal="center" wrapText="1"/>
    </xf>
    <xf numFmtId="0" fontId="0" fillId="2" borderId="0" xfId="0" applyFill="1"/>
    <xf numFmtId="167" fontId="0" fillId="2" borderId="0" xfId="0" applyNumberFormat="1" applyFill="1" applyBorder="1"/>
    <xf numFmtId="167" fontId="0" fillId="2" borderId="2" xfId="0" applyNumberFormat="1" applyFill="1" applyBorder="1"/>
    <xf numFmtId="0" fontId="0" fillId="0" borderId="0" xfId="0" applyAlignment="1">
      <alignment vertical="top" wrapText="1"/>
    </xf>
    <xf numFmtId="0" fontId="2" fillId="0" borderId="0" xfId="0" applyFont="1" applyBorder="1" applyAlignment="1">
      <alignment vertical="top" wrapText="1"/>
    </xf>
    <xf numFmtId="171" fontId="1" fillId="0" borderId="0" xfId="2" applyNumberFormat="1" applyAlignment="1">
      <alignment horizontal="right"/>
    </xf>
    <xf numFmtId="171" fontId="1" fillId="0" borderId="0" xfId="2" applyNumberFormat="1"/>
    <xf numFmtId="171" fontId="4" fillId="0" borderId="0" xfId="2" applyNumberFormat="1" applyFont="1" applyAlignment="1">
      <alignment horizontal="right"/>
    </xf>
    <xf numFmtId="171" fontId="1" fillId="0" borderId="0" xfId="2" applyNumberFormat="1" applyFont="1" applyAlignment="1">
      <alignment horizontal="right"/>
    </xf>
    <xf numFmtId="171" fontId="2" fillId="0" borderId="3" xfId="2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workbookViewId="0">
      <selection activeCell="A4" sqref="A4"/>
    </sheetView>
  </sheetViews>
  <sheetFormatPr defaultRowHeight="12.75" x14ac:dyDescent="0.2"/>
  <cols>
    <col min="1" max="1" width="28.140625" bestFit="1" customWidth="1"/>
    <col min="2" max="2" width="2.85546875" customWidth="1"/>
    <col min="3" max="3" width="12.85546875" bestFit="1" customWidth="1"/>
    <col min="4" max="4" width="10.85546875" bestFit="1" customWidth="1"/>
    <col min="5" max="5" width="10.28515625" bestFit="1" customWidth="1"/>
  </cols>
  <sheetData>
    <row r="1" spans="1:7" ht="15.75" x14ac:dyDescent="0.25">
      <c r="A1" s="21" t="s">
        <v>33</v>
      </c>
    </row>
    <row r="2" spans="1:7" ht="15.75" x14ac:dyDescent="0.25">
      <c r="A2" s="21" t="s">
        <v>30</v>
      </c>
    </row>
    <row r="4" spans="1:7" x14ac:dyDescent="0.2">
      <c r="C4" s="2"/>
      <c r="D4" s="2"/>
      <c r="E4" s="2"/>
      <c r="F4" s="2"/>
      <c r="G4" s="2"/>
    </row>
    <row r="5" spans="1:7" ht="25.5" x14ac:dyDescent="0.2">
      <c r="C5" s="9" t="s">
        <v>31</v>
      </c>
      <c r="D5" s="9" t="s">
        <v>32</v>
      </c>
      <c r="E5" s="2"/>
      <c r="F5" s="2"/>
      <c r="G5" s="2"/>
    </row>
    <row r="6" spans="1:7" x14ac:dyDescent="0.2">
      <c r="A6" s="1" t="s">
        <v>0</v>
      </c>
      <c r="C6" s="2"/>
      <c r="D6" s="2"/>
      <c r="E6" s="2"/>
      <c r="F6" s="2"/>
      <c r="G6" s="2"/>
    </row>
    <row r="7" spans="1:7" x14ac:dyDescent="0.2">
      <c r="A7" t="s">
        <v>1</v>
      </c>
      <c r="C7" s="2">
        <v>2860000</v>
      </c>
      <c r="D7" s="4">
        <f>C7*0.15*(6/12)</f>
        <v>214500</v>
      </c>
      <c r="E7" s="2"/>
      <c r="F7" s="2"/>
      <c r="G7" s="2" t="s">
        <v>11</v>
      </c>
    </row>
    <row r="8" spans="1:7" x14ac:dyDescent="0.2">
      <c r="A8" t="s">
        <v>2</v>
      </c>
      <c r="C8" s="2">
        <v>16390000</v>
      </c>
      <c r="D8" s="4">
        <f>C8*0.15*(6/12)</f>
        <v>1229250</v>
      </c>
      <c r="E8" s="2"/>
      <c r="F8" s="2"/>
      <c r="G8" s="2" t="s">
        <v>29</v>
      </c>
    </row>
    <row r="9" spans="1:7" x14ac:dyDescent="0.2">
      <c r="A9" t="s">
        <v>3</v>
      </c>
      <c r="C9" s="2">
        <v>11920000</v>
      </c>
      <c r="D9" s="4">
        <f>C9*0.15*(6/12)</f>
        <v>894000</v>
      </c>
      <c r="E9" s="2"/>
      <c r="F9" s="2"/>
      <c r="G9" s="2" t="s">
        <v>11</v>
      </c>
    </row>
    <row r="10" spans="1:7" x14ac:dyDescent="0.2">
      <c r="A10" t="s">
        <v>4</v>
      </c>
      <c r="C10" s="2">
        <v>3050000</v>
      </c>
      <c r="D10" s="4">
        <f>C10*0.15*(6/12)</f>
        <v>228750</v>
      </c>
      <c r="E10" s="2"/>
      <c r="F10" s="2"/>
      <c r="G10" s="2" t="s">
        <v>11</v>
      </c>
    </row>
    <row r="11" spans="1:7" x14ac:dyDescent="0.2">
      <c r="A11" t="s">
        <v>6</v>
      </c>
      <c r="C11" s="2">
        <v>5920000</v>
      </c>
      <c r="D11" s="8">
        <f>C11*0.15*(6/12)</f>
        <v>444000</v>
      </c>
      <c r="E11" s="2"/>
      <c r="F11" s="2"/>
      <c r="G11" s="2" t="s">
        <v>29</v>
      </c>
    </row>
    <row r="12" spans="1:7" x14ac:dyDescent="0.2">
      <c r="C12" s="2"/>
      <c r="D12" s="4"/>
      <c r="E12" s="2">
        <f>SUM(D7:D11)</f>
        <v>3010500</v>
      </c>
      <c r="F12" s="2"/>
      <c r="G12" s="2"/>
    </row>
    <row r="13" spans="1:7" x14ac:dyDescent="0.2">
      <c r="C13" s="2"/>
      <c r="D13" s="4"/>
      <c r="E13" s="2"/>
      <c r="F13" s="2"/>
      <c r="G13" s="2"/>
    </row>
    <row r="14" spans="1:7" x14ac:dyDescent="0.2">
      <c r="A14" s="1" t="s">
        <v>7</v>
      </c>
      <c r="C14" s="2"/>
      <c r="D14" s="4"/>
      <c r="E14" s="2"/>
      <c r="F14" s="2"/>
      <c r="G14" s="2"/>
    </row>
    <row r="15" spans="1:7" x14ac:dyDescent="0.2">
      <c r="A15" s="3" t="s">
        <v>9</v>
      </c>
      <c r="C15" s="2">
        <v>35000000</v>
      </c>
      <c r="D15" s="4">
        <v>0</v>
      </c>
      <c r="E15" s="2"/>
      <c r="F15" s="2"/>
      <c r="G15" s="2"/>
    </row>
    <row r="16" spans="1:7" x14ac:dyDescent="0.2">
      <c r="A16" t="s">
        <v>8</v>
      </c>
      <c r="C16" s="2">
        <v>3000000</v>
      </c>
      <c r="D16" s="8">
        <f>C16*0.085</f>
        <v>255000.00000000003</v>
      </c>
      <c r="E16" s="2"/>
      <c r="F16" s="2"/>
      <c r="G16" s="2" t="s">
        <v>12</v>
      </c>
    </row>
    <row r="17" spans="1:7" x14ac:dyDescent="0.2">
      <c r="C17" s="2"/>
      <c r="D17" s="4"/>
      <c r="E17" s="5">
        <f>SUM(D15:D16)</f>
        <v>255000.00000000003</v>
      </c>
      <c r="F17" s="2"/>
      <c r="G17" s="2"/>
    </row>
    <row r="18" spans="1:7" x14ac:dyDescent="0.2">
      <c r="B18" s="6"/>
      <c r="C18" s="6"/>
      <c r="D18" s="6"/>
      <c r="E18" s="6"/>
    </row>
    <row r="19" spans="1:7" x14ac:dyDescent="0.2">
      <c r="A19" s="10" t="s">
        <v>26</v>
      </c>
      <c r="B19" s="10"/>
      <c r="C19" s="10"/>
      <c r="D19" s="10"/>
      <c r="E19" s="11">
        <f>SUM(E12:E17)</f>
        <v>3265500</v>
      </c>
    </row>
    <row r="20" spans="1:7" x14ac:dyDescent="0.2">
      <c r="D20" s="6"/>
    </row>
    <row r="21" spans="1:7" x14ac:dyDescent="0.2">
      <c r="D21" s="6"/>
    </row>
    <row r="22" spans="1:7" x14ac:dyDescent="0.2">
      <c r="A22" t="s">
        <v>13</v>
      </c>
      <c r="C22" s="2">
        <v>3050000</v>
      </c>
      <c r="D22" s="4">
        <f>-C22*0.15*(143/365)</f>
        <v>-179239.72602739726</v>
      </c>
      <c r="G22" t="s">
        <v>21</v>
      </c>
    </row>
    <row r="23" spans="1:7" x14ac:dyDescent="0.2">
      <c r="A23" t="s">
        <v>1</v>
      </c>
      <c r="C23" s="2">
        <v>2860000</v>
      </c>
      <c r="D23" s="4">
        <f>-C23*0.15*(143/365)</f>
        <v>-168073.97260273973</v>
      </c>
      <c r="E23" s="2"/>
      <c r="G23" t="s">
        <v>21</v>
      </c>
    </row>
    <row r="24" spans="1:7" x14ac:dyDescent="0.2">
      <c r="A24" t="s">
        <v>10</v>
      </c>
      <c r="C24" s="2">
        <v>200000</v>
      </c>
      <c r="D24" s="4">
        <f>C24*0.15</f>
        <v>30000</v>
      </c>
      <c r="E24" s="2"/>
      <c r="G24" t="s">
        <v>14</v>
      </c>
    </row>
    <row r="25" spans="1:7" x14ac:dyDescent="0.2">
      <c r="A25" t="s">
        <v>6</v>
      </c>
      <c r="C25" s="2">
        <v>420000</v>
      </c>
      <c r="D25" s="4">
        <f>-C25*0.15*(6/12)</f>
        <v>-31500</v>
      </c>
      <c r="E25" s="2"/>
      <c r="G25" t="s">
        <v>19</v>
      </c>
    </row>
    <row r="26" spans="1:7" x14ac:dyDescent="0.2">
      <c r="A26" t="s">
        <v>2</v>
      </c>
      <c r="C26" s="2">
        <v>2700000</v>
      </c>
      <c r="D26" s="4">
        <f>-C26*0.15*(6/12)</f>
        <v>-202500</v>
      </c>
      <c r="E26" s="2"/>
      <c r="G26" t="s">
        <v>19</v>
      </c>
    </row>
    <row r="27" spans="1:7" x14ac:dyDescent="0.2">
      <c r="A27" t="s">
        <v>2</v>
      </c>
      <c r="C27" s="2">
        <v>13690000</v>
      </c>
      <c r="D27" s="4">
        <f>-C27*0.15*(3/12)</f>
        <v>-513375</v>
      </c>
      <c r="E27" s="2"/>
      <c r="G27" t="s">
        <v>24</v>
      </c>
    </row>
    <row r="28" spans="1:7" x14ac:dyDescent="0.2">
      <c r="A28" t="s">
        <v>15</v>
      </c>
      <c r="C28" s="2">
        <v>2400000</v>
      </c>
      <c r="D28" s="4">
        <f>C28*0.15</f>
        <v>360000</v>
      </c>
      <c r="E28" s="2"/>
      <c r="G28" t="s">
        <v>16</v>
      </c>
    </row>
    <row r="29" spans="1:7" x14ac:dyDescent="0.2">
      <c r="A29" t="s">
        <v>17</v>
      </c>
      <c r="C29" s="2">
        <v>11920000</v>
      </c>
      <c r="D29" s="4">
        <f>C29*0.15*(6/12)</f>
        <v>894000</v>
      </c>
      <c r="E29" s="2"/>
      <c r="G29" t="s">
        <v>18</v>
      </c>
    </row>
    <row r="30" spans="1:7" x14ac:dyDescent="0.2">
      <c r="A30" t="s">
        <v>17</v>
      </c>
      <c r="C30" s="2">
        <v>10000</v>
      </c>
      <c r="D30" s="7">
        <f>-C30*0.15</f>
        <v>-1500</v>
      </c>
      <c r="E30" s="2"/>
      <c r="G30" t="s">
        <v>20</v>
      </c>
    </row>
    <row r="31" spans="1:7" x14ac:dyDescent="0.2">
      <c r="A31" t="s">
        <v>8</v>
      </c>
      <c r="C31" s="2">
        <v>360000</v>
      </c>
      <c r="D31" s="7">
        <f>-C31*0.085</f>
        <v>-30600.000000000004</v>
      </c>
      <c r="E31" s="2"/>
      <c r="G31" t="s">
        <v>23</v>
      </c>
    </row>
    <row r="32" spans="1:7" x14ac:dyDescent="0.2">
      <c r="A32" t="s">
        <v>8</v>
      </c>
      <c r="C32" s="2">
        <v>2640000</v>
      </c>
      <c r="D32" s="7">
        <f>C32*0.065</f>
        <v>171600</v>
      </c>
      <c r="G32" t="s">
        <v>22</v>
      </c>
    </row>
    <row r="33" spans="1:5" x14ac:dyDescent="0.2">
      <c r="A33" t="s">
        <v>25</v>
      </c>
      <c r="C33" s="2"/>
      <c r="D33" s="8">
        <v>-3311</v>
      </c>
    </row>
    <row r="34" spans="1:5" x14ac:dyDescent="0.2">
      <c r="C34" s="2"/>
      <c r="D34" s="7"/>
    </row>
    <row r="35" spans="1:5" x14ac:dyDescent="0.2">
      <c r="A35" t="s">
        <v>27</v>
      </c>
      <c r="C35" s="2"/>
      <c r="D35" s="2"/>
      <c r="E35" s="5">
        <f>SUM(D22:D35)</f>
        <v>325500.3013698631</v>
      </c>
    </row>
    <row r="36" spans="1:5" x14ac:dyDescent="0.2">
      <c r="C36" s="2"/>
      <c r="D36" s="2"/>
      <c r="E36" s="2"/>
    </row>
    <row r="38" spans="1:5" ht="13.5" thickBot="1" x14ac:dyDescent="0.25">
      <c r="A38" s="10" t="s">
        <v>28</v>
      </c>
      <c r="B38" s="10"/>
      <c r="C38" s="10"/>
      <c r="D38" s="10"/>
      <c r="E38" s="12">
        <f>E19+E35</f>
        <v>3591000.3013698631</v>
      </c>
    </row>
    <row r="39" spans="1:5" ht="13.5" thickTop="1" x14ac:dyDescent="0.2"/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abSelected="1" workbookViewId="0">
      <selection activeCell="F4" sqref="F4"/>
    </sheetView>
  </sheetViews>
  <sheetFormatPr defaultRowHeight="12.75" x14ac:dyDescent="0.2"/>
  <cols>
    <col min="2" max="2" width="13.7109375" bestFit="1" customWidth="1"/>
    <col min="3" max="3" width="18.140625" bestFit="1" customWidth="1"/>
    <col min="4" max="4" width="11.85546875" bestFit="1" customWidth="1"/>
    <col min="5" max="5" width="11.7109375" customWidth="1"/>
  </cols>
  <sheetData>
    <row r="1" spans="1:5" ht="15.75" x14ac:dyDescent="0.25">
      <c r="A1" s="22" t="s">
        <v>34</v>
      </c>
      <c r="B1" s="22"/>
      <c r="C1" s="22"/>
      <c r="D1" s="22"/>
      <c r="E1" s="22"/>
    </row>
    <row r="4" spans="1:5" s="13" customFormat="1" ht="38.25" x14ac:dyDescent="0.2">
      <c r="C4" s="20" t="s">
        <v>35</v>
      </c>
      <c r="D4" s="20" t="s">
        <v>31</v>
      </c>
      <c r="E4" s="20" t="s">
        <v>36</v>
      </c>
    </row>
    <row r="5" spans="1:5" s="13" customFormat="1" x14ac:dyDescent="0.2">
      <c r="C5" s="14"/>
      <c r="D5" s="14"/>
      <c r="E5" s="14"/>
    </row>
    <row r="6" spans="1:5" x14ac:dyDescent="0.2">
      <c r="A6" s="1" t="s">
        <v>0</v>
      </c>
      <c r="B6" t="s">
        <v>37</v>
      </c>
      <c r="C6" t="s">
        <v>38</v>
      </c>
    </row>
    <row r="7" spans="1:5" x14ac:dyDescent="0.2">
      <c r="C7" t="s">
        <v>39</v>
      </c>
      <c r="D7" s="15">
        <v>3050</v>
      </c>
      <c r="E7" s="15">
        <f>D7*0.15*(38/365)</f>
        <v>47.630136986301373</v>
      </c>
    </row>
    <row r="8" spans="1:5" ht="15" x14ac:dyDescent="0.35">
      <c r="C8" t="s">
        <v>40</v>
      </c>
      <c r="D8" s="17">
        <v>2860</v>
      </c>
      <c r="E8" s="17">
        <f>D8*0.15*(38/365)</f>
        <v>44.663013698630138</v>
      </c>
    </row>
    <row r="9" spans="1:5" x14ac:dyDescent="0.2">
      <c r="D9" s="15">
        <f>SUM(D7:D8)</f>
        <v>5910</v>
      </c>
      <c r="E9" s="15">
        <f>SUM(E7:E8)</f>
        <v>92.293150684931504</v>
      </c>
    </row>
    <row r="10" spans="1:5" x14ac:dyDescent="0.2">
      <c r="D10" s="15"/>
      <c r="E10" s="15"/>
    </row>
    <row r="11" spans="1:5" x14ac:dyDescent="0.2">
      <c r="C11" t="s">
        <v>9</v>
      </c>
      <c r="D11" s="15">
        <v>35000</v>
      </c>
      <c r="E11" s="15" t="s">
        <v>41</v>
      </c>
    </row>
    <row r="12" spans="1:5" x14ac:dyDescent="0.2">
      <c r="D12" s="15"/>
      <c r="E12" s="15"/>
    </row>
    <row r="13" spans="1:5" x14ac:dyDescent="0.2">
      <c r="C13" t="s">
        <v>42</v>
      </c>
      <c r="D13" s="15">
        <f>-(D9+D11)</f>
        <v>-40910</v>
      </c>
      <c r="E13" s="15"/>
    </row>
    <row r="14" spans="1:5" x14ac:dyDescent="0.2">
      <c r="D14" s="15"/>
      <c r="E14" s="15"/>
    </row>
    <row r="15" spans="1:5" x14ac:dyDescent="0.2">
      <c r="C15" t="s">
        <v>10</v>
      </c>
      <c r="D15" s="18">
        <v>200</v>
      </c>
      <c r="E15" s="18">
        <v>30</v>
      </c>
    </row>
    <row r="16" spans="1:5" x14ac:dyDescent="0.2">
      <c r="D16" s="15"/>
      <c r="E16" s="15"/>
    </row>
    <row r="17" spans="1:5" x14ac:dyDescent="0.2">
      <c r="C17" t="s">
        <v>5</v>
      </c>
      <c r="D17" s="15"/>
      <c r="E17" s="15"/>
    </row>
    <row r="18" spans="1:5" x14ac:dyDescent="0.2">
      <c r="C18" t="s">
        <v>44</v>
      </c>
      <c r="D18" s="15">
        <v>1600</v>
      </c>
      <c r="E18" s="15" t="s">
        <v>43</v>
      </c>
    </row>
    <row r="19" spans="1:5" x14ac:dyDescent="0.2">
      <c r="C19" t="s">
        <v>45</v>
      </c>
      <c r="D19" s="15">
        <v>5500</v>
      </c>
      <c r="E19" s="15">
        <f>D19*0.5*0.15</f>
        <v>412.5</v>
      </c>
    </row>
    <row r="20" spans="1:5" ht="15" x14ac:dyDescent="0.35">
      <c r="C20" t="s">
        <v>46</v>
      </c>
      <c r="D20" s="17">
        <v>13690</v>
      </c>
      <c r="E20" s="17">
        <f>D20*0.25*0.15</f>
        <v>513.375</v>
      </c>
    </row>
    <row r="21" spans="1:5" x14ac:dyDescent="0.2">
      <c r="D21" s="15">
        <f>SUM(D18:D20)</f>
        <v>20790</v>
      </c>
      <c r="E21" s="15">
        <f>SUM(E18:E20)</f>
        <v>925.875</v>
      </c>
    </row>
    <row r="22" spans="1:5" x14ac:dyDescent="0.2">
      <c r="D22" s="15"/>
      <c r="E22" s="15"/>
    </row>
    <row r="23" spans="1:5" x14ac:dyDescent="0.2">
      <c r="C23" t="s">
        <v>47</v>
      </c>
      <c r="D23" s="15">
        <f>-D21</f>
        <v>-20790</v>
      </c>
      <c r="E23" s="15"/>
    </row>
    <row r="24" spans="1:5" x14ac:dyDescent="0.2">
      <c r="D24" s="15"/>
      <c r="E24" s="15"/>
    </row>
    <row r="25" spans="1:5" x14ac:dyDescent="0.2">
      <c r="C25" t="s">
        <v>15</v>
      </c>
      <c r="D25" s="15">
        <v>2400</v>
      </c>
      <c r="E25" s="15">
        <f>D25*0.15</f>
        <v>360</v>
      </c>
    </row>
    <row r="26" spans="1:5" x14ac:dyDescent="0.2">
      <c r="D26" s="15"/>
      <c r="E26" s="15"/>
    </row>
    <row r="27" spans="1:5" x14ac:dyDescent="0.2">
      <c r="C27" t="s">
        <v>48</v>
      </c>
      <c r="D27" s="15">
        <f>-D25</f>
        <v>-2400</v>
      </c>
      <c r="E27" s="15"/>
    </row>
    <row r="28" spans="1:5" x14ac:dyDescent="0.2">
      <c r="D28" s="15"/>
      <c r="E28" s="15"/>
    </row>
    <row r="29" spans="1:5" ht="13.5" thickBot="1" x14ac:dyDescent="0.25">
      <c r="C29" s="1" t="s">
        <v>49</v>
      </c>
      <c r="D29" s="19">
        <f>D9+D11+D13+D15+D21+D23+D25+D27</f>
        <v>200</v>
      </c>
      <c r="E29" s="19">
        <f>E9+E15+E21+E25</f>
        <v>1408.1681506849316</v>
      </c>
    </row>
    <row r="30" spans="1:5" ht="13.5" thickTop="1" x14ac:dyDescent="0.2">
      <c r="D30" s="15"/>
      <c r="E30" s="15"/>
    </row>
    <row r="31" spans="1:5" x14ac:dyDescent="0.2">
      <c r="A31" t="s">
        <v>50</v>
      </c>
      <c r="D31" s="15"/>
      <c r="E31" s="15"/>
    </row>
    <row r="32" spans="1:5" x14ac:dyDescent="0.2">
      <c r="A32" t="s">
        <v>51</v>
      </c>
      <c r="D32" s="15"/>
      <c r="E32" s="15"/>
    </row>
    <row r="33" spans="1:5" x14ac:dyDescent="0.2">
      <c r="D33" s="15"/>
      <c r="E33" s="15"/>
    </row>
    <row r="34" spans="1:5" x14ac:dyDescent="0.2">
      <c r="D34" s="15"/>
      <c r="E34" s="15"/>
    </row>
    <row r="35" spans="1:5" x14ac:dyDescent="0.2">
      <c r="A35" s="1" t="s">
        <v>52</v>
      </c>
      <c r="B35" t="s">
        <v>53</v>
      </c>
      <c r="C35" t="s">
        <v>54</v>
      </c>
      <c r="D35" s="15">
        <v>2640</v>
      </c>
      <c r="E35" s="15">
        <v>396</v>
      </c>
    </row>
    <row r="36" spans="1:5" x14ac:dyDescent="0.2">
      <c r="D36" s="15"/>
      <c r="E36" s="15"/>
    </row>
    <row r="37" spans="1:5" x14ac:dyDescent="0.2">
      <c r="A37" s="1" t="s">
        <v>55</v>
      </c>
      <c r="B37" t="s">
        <v>56</v>
      </c>
      <c r="C37" t="s">
        <v>17</v>
      </c>
      <c r="D37" s="15">
        <v>11910</v>
      </c>
      <c r="E37" s="15">
        <f>D37*0.15</f>
        <v>1786.5</v>
      </c>
    </row>
    <row r="38" spans="1:5" x14ac:dyDescent="0.2">
      <c r="D38" s="15"/>
      <c r="E38" s="15"/>
    </row>
    <row r="39" spans="1:5" x14ac:dyDescent="0.2">
      <c r="C39" t="s">
        <v>48</v>
      </c>
      <c r="D39" s="15">
        <f>-D37</f>
        <v>-11910</v>
      </c>
      <c r="E39" s="15"/>
    </row>
    <row r="40" spans="1:5" x14ac:dyDescent="0.2">
      <c r="D40" s="15"/>
      <c r="E40" s="15"/>
    </row>
    <row r="41" spans="1:5" ht="13.5" thickBot="1" x14ac:dyDescent="0.25">
      <c r="C41" s="1" t="s">
        <v>57</v>
      </c>
      <c r="D41" s="19">
        <f xml:space="preserve"> D29+D35</f>
        <v>2840</v>
      </c>
      <c r="E41" s="19">
        <f xml:space="preserve"> E29+E35+E37</f>
        <v>3590.6681506849318</v>
      </c>
    </row>
    <row r="42" spans="1:5" ht="13.5" thickTop="1" x14ac:dyDescent="0.2">
      <c r="D42" s="15"/>
      <c r="E42" s="15"/>
    </row>
    <row r="43" spans="1:5" x14ac:dyDescent="0.2">
      <c r="D43" s="15"/>
      <c r="E43" s="15"/>
    </row>
    <row r="44" spans="1:5" x14ac:dyDescent="0.2">
      <c r="D44" s="15"/>
      <c r="E44" s="15"/>
    </row>
    <row r="45" spans="1:5" x14ac:dyDescent="0.2">
      <c r="D45" s="15"/>
      <c r="E45" s="15"/>
    </row>
    <row r="46" spans="1:5" x14ac:dyDescent="0.2">
      <c r="D46" s="15"/>
      <c r="E46" s="15"/>
    </row>
    <row r="47" spans="1:5" x14ac:dyDescent="0.2">
      <c r="D47" s="15"/>
      <c r="E47" s="15"/>
    </row>
    <row r="48" spans="1:5" x14ac:dyDescent="0.2">
      <c r="D48" s="15"/>
      <c r="E48" s="15"/>
    </row>
    <row r="49" spans="4:5" x14ac:dyDescent="0.2">
      <c r="D49" s="15"/>
      <c r="E49" s="15"/>
    </row>
    <row r="50" spans="4:5" x14ac:dyDescent="0.2">
      <c r="D50" s="15"/>
      <c r="E50" s="15"/>
    </row>
    <row r="51" spans="4:5" x14ac:dyDescent="0.2">
      <c r="D51" s="15"/>
      <c r="E51" s="15"/>
    </row>
    <row r="52" spans="4:5" x14ac:dyDescent="0.2">
      <c r="D52" s="15"/>
      <c r="E52" s="15"/>
    </row>
    <row r="53" spans="4:5" x14ac:dyDescent="0.2">
      <c r="D53" s="15"/>
      <c r="E53" s="15"/>
    </row>
    <row r="54" spans="4:5" x14ac:dyDescent="0.2">
      <c r="D54" s="15"/>
      <c r="E54" s="15"/>
    </row>
    <row r="55" spans="4:5" x14ac:dyDescent="0.2">
      <c r="D55" s="15"/>
      <c r="E55" s="15"/>
    </row>
    <row r="56" spans="4:5" x14ac:dyDescent="0.2">
      <c r="D56" s="15"/>
      <c r="E56" s="15"/>
    </row>
    <row r="57" spans="4:5" x14ac:dyDescent="0.2">
      <c r="D57" s="15"/>
      <c r="E57" s="15"/>
    </row>
    <row r="58" spans="4:5" x14ac:dyDescent="0.2">
      <c r="D58" s="15"/>
      <c r="E58" s="15"/>
    </row>
    <row r="59" spans="4:5" x14ac:dyDescent="0.2">
      <c r="D59" s="15"/>
      <c r="E59" s="15"/>
    </row>
    <row r="60" spans="4:5" x14ac:dyDescent="0.2">
      <c r="D60" s="15"/>
      <c r="E60" s="15"/>
    </row>
    <row r="61" spans="4:5" x14ac:dyDescent="0.2">
      <c r="D61" s="15"/>
      <c r="E61" s="15"/>
    </row>
    <row r="62" spans="4:5" x14ac:dyDescent="0.2">
      <c r="D62" s="15"/>
      <c r="E62" s="15"/>
    </row>
    <row r="63" spans="4:5" x14ac:dyDescent="0.2">
      <c r="D63" s="15"/>
      <c r="E63" s="15"/>
    </row>
    <row r="64" spans="4:5" x14ac:dyDescent="0.2">
      <c r="D64" s="15"/>
      <c r="E64" s="15"/>
    </row>
    <row r="65" spans="4:5" x14ac:dyDescent="0.2">
      <c r="D65" s="16"/>
      <c r="E65" s="16"/>
    </row>
    <row r="66" spans="4:5" x14ac:dyDescent="0.2">
      <c r="D66" s="16"/>
      <c r="E66" s="16"/>
    </row>
    <row r="67" spans="4:5" x14ac:dyDescent="0.2">
      <c r="D67" s="16"/>
      <c r="E67" s="16"/>
    </row>
    <row r="68" spans="4:5" x14ac:dyDescent="0.2">
      <c r="D68" s="16"/>
      <c r="E68" s="16"/>
    </row>
    <row r="69" spans="4:5" x14ac:dyDescent="0.2">
      <c r="D69" s="16"/>
      <c r="E69" s="16"/>
    </row>
    <row r="70" spans="4:5" x14ac:dyDescent="0.2">
      <c r="D70" s="16"/>
      <c r="E70" s="16"/>
    </row>
    <row r="71" spans="4:5" x14ac:dyDescent="0.2">
      <c r="D71" s="16"/>
      <c r="E71" s="16"/>
    </row>
    <row r="72" spans="4:5" x14ac:dyDescent="0.2">
      <c r="D72" s="16"/>
      <c r="E72" s="16"/>
    </row>
    <row r="73" spans="4:5" x14ac:dyDescent="0.2">
      <c r="D73" s="16"/>
      <c r="E73" s="16"/>
    </row>
    <row r="74" spans="4:5" x14ac:dyDescent="0.2">
      <c r="D74" s="16"/>
      <c r="E74" s="16"/>
    </row>
    <row r="75" spans="4:5" x14ac:dyDescent="0.2">
      <c r="D75" s="16"/>
      <c r="E75" s="16"/>
    </row>
    <row r="76" spans="4:5" x14ac:dyDescent="0.2">
      <c r="D76" s="16"/>
      <c r="E76" s="16"/>
    </row>
    <row r="77" spans="4:5" x14ac:dyDescent="0.2">
      <c r="D77" s="16"/>
      <c r="E77" s="16"/>
    </row>
    <row r="78" spans="4:5" x14ac:dyDescent="0.2">
      <c r="D78" s="16"/>
      <c r="E78" s="16"/>
    </row>
    <row r="79" spans="4:5" x14ac:dyDescent="0.2">
      <c r="D79" s="16"/>
      <c r="E79" s="16"/>
    </row>
    <row r="80" spans="4:5" x14ac:dyDescent="0.2">
      <c r="D80" s="16"/>
      <c r="E80" s="16"/>
    </row>
    <row r="81" spans="4:5" x14ac:dyDescent="0.2">
      <c r="D81" s="16"/>
      <c r="E81" s="16"/>
    </row>
    <row r="82" spans="4:5" x14ac:dyDescent="0.2">
      <c r="D82" s="16"/>
      <c r="E82" s="16"/>
    </row>
    <row r="83" spans="4:5" x14ac:dyDescent="0.2">
      <c r="D83" s="16"/>
      <c r="E83" s="16"/>
    </row>
    <row r="84" spans="4:5" x14ac:dyDescent="0.2">
      <c r="D84" s="16"/>
      <c r="E84" s="16"/>
    </row>
    <row r="85" spans="4:5" x14ac:dyDescent="0.2">
      <c r="D85" s="16"/>
      <c r="E85" s="16"/>
    </row>
    <row r="86" spans="4:5" x14ac:dyDescent="0.2">
      <c r="D86" s="16"/>
      <c r="E86" s="16"/>
    </row>
    <row r="87" spans="4:5" x14ac:dyDescent="0.2">
      <c r="D87" s="16"/>
      <c r="E87" s="16"/>
    </row>
    <row r="88" spans="4:5" x14ac:dyDescent="0.2">
      <c r="D88" s="16"/>
      <c r="E88" s="16"/>
    </row>
    <row r="89" spans="4:5" x14ac:dyDescent="0.2">
      <c r="D89" s="16"/>
      <c r="E89" s="16"/>
    </row>
    <row r="90" spans="4:5" x14ac:dyDescent="0.2">
      <c r="D90" s="16"/>
      <c r="E90" s="16"/>
    </row>
    <row r="91" spans="4:5" x14ac:dyDescent="0.2">
      <c r="D91" s="16"/>
      <c r="E91" s="16"/>
    </row>
    <row r="92" spans="4:5" x14ac:dyDescent="0.2">
      <c r="D92" s="16"/>
      <c r="E92" s="16"/>
    </row>
    <row r="93" spans="4:5" x14ac:dyDescent="0.2">
      <c r="D93" s="16"/>
      <c r="E93" s="16"/>
    </row>
    <row r="94" spans="4:5" x14ac:dyDescent="0.2">
      <c r="D94" s="16"/>
      <c r="E94" s="16"/>
    </row>
    <row r="95" spans="4:5" x14ac:dyDescent="0.2">
      <c r="D95" s="16"/>
      <c r="E95" s="16"/>
    </row>
    <row r="96" spans="4:5" x14ac:dyDescent="0.2">
      <c r="D96" s="16"/>
      <c r="E96" s="16"/>
    </row>
    <row r="97" spans="4:5" x14ac:dyDescent="0.2">
      <c r="D97" s="16"/>
      <c r="E97" s="16"/>
    </row>
    <row r="98" spans="4:5" x14ac:dyDescent="0.2">
      <c r="D98" s="16"/>
      <c r="E98" s="16"/>
    </row>
    <row r="99" spans="4:5" x14ac:dyDescent="0.2">
      <c r="D99" s="16"/>
      <c r="E99" s="16"/>
    </row>
    <row r="100" spans="4:5" x14ac:dyDescent="0.2">
      <c r="D100" s="16"/>
      <c r="E100" s="16"/>
    </row>
    <row r="101" spans="4:5" x14ac:dyDescent="0.2">
      <c r="D101" s="16"/>
      <c r="E101" s="16"/>
    </row>
    <row r="102" spans="4:5" x14ac:dyDescent="0.2">
      <c r="D102" s="16"/>
      <c r="E102" s="16"/>
    </row>
    <row r="103" spans="4:5" x14ac:dyDescent="0.2">
      <c r="D103" s="16"/>
      <c r="E103" s="16"/>
    </row>
    <row r="104" spans="4:5" x14ac:dyDescent="0.2">
      <c r="D104" s="16"/>
      <c r="E104" s="16"/>
    </row>
    <row r="105" spans="4:5" x14ac:dyDescent="0.2">
      <c r="D105" s="16"/>
      <c r="E105" s="16"/>
    </row>
    <row r="106" spans="4:5" x14ac:dyDescent="0.2">
      <c r="D106" s="16"/>
      <c r="E106" s="16"/>
    </row>
    <row r="107" spans="4:5" x14ac:dyDescent="0.2">
      <c r="D107" s="16"/>
      <c r="E107" s="16"/>
    </row>
    <row r="108" spans="4:5" x14ac:dyDescent="0.2">
      <c r="D108" s="16"/>
      <c r="E108" s="16"/>
    </row>
    <row r="109" spans="4:5" x14ac:dyDescent="0.2">
      <c r="D109" s="16"/>
      <c r="E109" s="16"/>
    </row>
    <row r="110" spans="4:5" x14ac:dyDescent="0.2">
      <c r="D110" s="16"/>
      <c r="E110" s="16"/>
    </row>
    <row r="111" spans="4:5" x14ac:dyDescent="0.2">
      <c r="D111" s="16"/>
      <c r="E111" s="16"/>
    </row>
    <row r="112" spans="4:5" x14ac:dyDescent="0.2">
      <c r="D112" s="16"/>
      <c r="E112" s="16"/>
    </row>
    <row r="113" spans="4:5" x14ac:dyDescent="0.2">
      <c r="D113" s="16"/>
      <c r="E113" s="16"/>
    </row>
    <row r="114" spans="4:5" x14ac:dyDescent="0.2">
      <c r="D114" s="16"/>
      <c r="E114" s="16"/>
    </row>
    <row r="115" spans="4:5" x14ac:dyDescent="0.2">
      <c r="D115" s="16"/>
      <c r="E115" s="16"/>
    </row>
    <row r="116" spans="4:5" x14ac:dyDescent="0.2">
      <c r="D116" s="16"/>
      <c r="E116" s="16"/>
    </row>
    <row r="117" spans="4:5" x14ac:dyDescent="0.2">
      <c r="D117" s="16"/>
      <c r="E117" s="16"/>
    </row>
    <row r="118" spans="4:5" x14ac:dyDescent="0.2">
      <c r="D118" s="16"/>
      <c r="E118" s="16"/>
    </row>
    <row r="119" spans="4:5" x14ac:dyDescent="0.2">
      <c r="D119" s="16"/>
      <c r="E119" s="16"/>
    </row>
    <row r="120" spans="4:5" x14ac:dyDescent="0.2">
      <c r="D120" s="16"/>
      <c r="E120" s="16"/>
    </row>
    <row r="121" spans="4:5" x14ac:dyDescent="0.2">
      <c r="D121" s="16"/>
      <c r="E121" s="16"/>
    </row>
    <row r="122" spans="4:5" x14ac:dyDescent="0.2">
      <c r="D122" s="16"/>
      <c r="E122" s="16"/>
    </row>
    <row r="123" spans="4:5" x14ac:dyDescent="0.2">
      <c r="D123" s="16"/>
      <c r="E123" s="16"/>
    </row>
    <row r="124" spans="4:5" x14ac:dyDescent="0.2">
      <c r="D124" s="16"/>
      <c r="E124" s="16"/>
    </row>
    <row r="125" spans="4:5" x14ac:dyDescent="0.2">
      <c r="D125" s="16"/>
      <c r="E125" s="16"/>
    </row>
    <row r="126" spans="4:5" x14ac:dyDescent="0.2">
      <c r="D126" s="16"/>
      <c r="E126" s="16"/>
    </row>
    <row r="127" spans="4:5" x14ac:dyDescent="0.2">
      <c r="D127" s="16"/>
      <c r="E127" s="16"/>
    </row>
    <row r="128" spans="4:5" x14ac:dyDescent="0.2">
      <c r="D128" s="16"/>
      <c r="E128" s="16"/>
    </row>
    <row r="129" spans="4:5" x14ac:dyDescent="0.2">
      <c r="D129" s="16"/>
      <c r="E129" s="16"/>
    </row>
    <row r="130" spans="4:5" x14ac:dyDescent="0.2">
      <c r="D130" s="16"/>
      <c r="E130" s="16"/>
    </row>
    <row r="131" spans="4:5" x14ac:dyDescent="0.2">
      <c r="D131" s="16"/>
      <c r="E131" s="16"/>
    </row>
    <row r="132" spans="4:5" x14ac:dyDescent="0.2">
      <c r="D132" s="16"/>
      <c r="E132" s="16"/>
    </row>
    <row r="133" spans="4:5" x14ac:dyDescent="0.2">
      <c r="D133" s="16"/>
      <c r="E133" s="16"/>
    </row>
    <row r="134" spans="4:5" x14ac:dyDescent="0.2">
      <c r="D134" s="16"/>
      <c r="E134" s="16"/>
    </row>
    <row r="135" spans="4:5" x14ac:dyDescent="0.2">
      <c r="D135" s="16"/>
      <c r="E135" s="16"/>
    </row>
    <row r="136" spans="4:5" x14ac:dyDescent="0.2">
      <c r="D136" s="16"/>
      <c r="E136" s="16"/>
    </row>
    <row r="137" spans="4:5" x14ac:dyDescent="0.2">
      <c r="D137" s="16"/>
      <c r="E137" s="16"/>
    </row>
    <row r="138" spans="4:5" x14ac:dyDescent="0.2">
      <c r="D138" s="16"/>
      <c r="E138" s="16"/>
    </row>
    <row r="139" spans="4:5" x14ac:dyDescent="0.2">
      <c r="D139" s="16"/>
      <c r="E139" s="16"/>
    </row>
    <row r="140" spans="4:5" x14ac:dyDescent="0.2">
      <c r="D140" s="16"/>
      <c r="E140" s="16"/>
    </row>
    <row r="141" spans="4:5" x14ac:dyDescent="0.2">
      <c r="D141" s="16"/>
      <c r="E141" s="16"/>
    </row>
    <row r="142" spans="4:5" x14ac:dyDescent="0.2">
      <c r="D142" s="16"/>
      <c r="E142" s="16"/>
    </row>
    <row r="143" spans="4:5" x14ac:dyDescent="0.2">
      <c r="D143" s="16"/>
      <c r="E143" s="16"/>
    </row>
    <row r="144" spans="4:5" x14ac:dyDescent="0.2">
      <c r="D144" s="16"/>
      <c r="E144" s="16"/>
    </row>
    <row r="145" spans="4:5" x14ac:dyDescent="0.2">
      <c r="D145" s="16"/>
      <c r="E145" s="16"/>
    </row>
    <row r="146" spans="4:5" x14ac:dyDescent="0.2">
      <c r="D146" s="16"/>
      <c r="E146" s="16"/>
    </row>
    <row r="147" spans="4:5" x14ac:dyDescent="0.2">
      <c r="D147" s="16"/>
      <c r="E147" s="16"/>
    </row>
    <row r="148" spans="4:5" x14ac:dyDescent="0.2">
      <c r="D148" s="16"/>
      <c r="E148" s="16"/>
    </row>
    <row r="149" spans="4:5" x14ac:dyDescent="0.2">
      <c r="D149" s="16"/>
      <c r="E149" s="16"/>
    </row>
    <row r="150" spans="4:5" x14ac:dyDescent="0.2">
      <c r="D150" s="16"/>
      <c r="E150" s="16"/>
    </row>
    <row r="151" spans="4:5" x14ac:dyDescent="0.2">
      <c r="D151" s="16"/>
      <c r="E151" s="16"/>
    </row>
    <row r="152" spans="4:5" x14ac:dyDescent="0.2">
      <c r="D152" s="16"/>
      <c r="E152" s="16"/>
    </row>
    <row r="153" spans="4:5" x14ac:dyDescent="0.2">
      <c r="D153" s="16"/>
      <c r="E153" s="16"/>
    </row>
    <row r="154" spans="4:5" x14ac:dyDescent="0.2">
      <c r="D154" s="16"/>
      <c r="E154" s="16"/>
    </row>
    <row r="155" spans="4:5" x14ac:dyDescent="0.2">
      <c r="D155" s="16"/>
      <c r="E155" s="16"/>
    </row>
    <row r="156" spans="4:5" x14ac:dyDescent="0.2">
      <c r="D156" s="16"/>
      <c r="E156" s="16"/>
    </row>
    <row r="157" spans="4:5" x14ac:dyDescent="0.2">
      <c r="D157" s="16"/>
      <c r="E157" s="16"/>
    </row>
    <row r="158" spans="4:5" x14ac:dyDescent="0.2">
      <c r="D158" s="16"/>
      <c r="E158" s="16"/>
    </row>
    <row r="159" spans="4:5" x14ac:dyDescent="0.2">
      <c r="D159" s="16"/>
      <c r="E159" s="16"/>
    </row>
    <row r="160" spans="4:5" x14ac:dyDescent="0.2">
      <c r="D160" s="16"/>
      <c r="E160" s="16"/>
    </row>
    <row r="161" spans="4:5" x14ac:dyDescent="0.2">
      <c r="D161" s="16"/>
      <c r="E161" s="16"/>
    </row>
    <row r="162" spans="4:5" x14ac:dyDescent="0.2">
      <c r="D162" s="16"/>
      <c r="E162" s="16"/>
    </row>
    <row r="163" spans="4:5" x14ac:dyDescent="0.2">
      <c r="D163" s="16"/>
      <c r="E163" s="16"/>
    </row>
    <row r="164" spans="4:5" x14ac:dyDescent="0.2">
      <c r="D164" s="16"/>
      <c r="E164" s="16"/>
    </row>
    <row r="165" spans="4:5" x14ac:dyDescent="0.2">
      <c r="D165" s="16"/>
      <c r="E165" s="16"/>
    </row>
    <row r="166" spans="4:5" x14ac:dyDescent="0.2">
      <c r="D166" s="16"/>
      <c r="E166" s="16"/>
    </row>
    <row r="167" spans="4:5" x14ac:dyDescent="0.2">
      <c r="D167" s="16"/>
      <c r="E167" s="16"/>
    </row>
    <row r="168" spans="4:5" x14ac:dyDescent="0.2">
      <c r="D168" s="16"/>
      <c r="E168" s="16"/>
    </row>
    <row r="169" spans="4:5" x14ac:dyDescent="0.2">
      <c r="D169" s="16"/>
      <c r="E169" s="16"/>
    </row>
    <row r="170" spans="4:5" x14ac:dyDescent="0.2">
      <c r="D170" s="16"/>
      <c r="E170" s="16"/>
    </row>
    <row r="171" spans="4:5" x14ac:dyDescent="0.2">
      <c r="D171" s="16"/>
      <c r="E171" s="16"/>
    </row>
    <row r="172" spans="4:5" x14ac:dyDescent="0.2">
      <c r="D172" s="16"/>
      <c r="E172" s="16"/>
    </row>
    <row r="173" spans="4:5" x14ac:dyDescent="0.2">
      <c r="D173" s="16"/>
      <c r="E173" s="16"/>
    </row>
    <row r="174" spans="4:5" x14ac:dyDescent="0.2">
      <c r="D174" s="16"/>
      <c r="E174" s="16"/>
    </row>
    <row r="175" spans="4:5" x14ac:dyDescent="0.2">
      <c r="D175" s="16"/>
      <c r="E175" s="16"/>
    </row>
    <row r="176" spans="4:5" x14ac:dyDescent="0.2">
      <c r="D176" s="16"/>
      <c r="E176" s="16"/>
    </row>
    <row r="177" spans="4:5" x14ac:dyDescent="0.2">
      <c r="D177" s="16"/>
      <c r="E177" s="16"/>
    </row>
    <row r="178" spans="4:5" x14ac:dyDescent="0.2">
      <c r="D178" s="16"/>
      <c r="E178" s="16"/>
    </row>
    <row r="179" spans="4:5" x14ac:dyDescent="0.2">
      <c r="D179" s="16"/>
      <c r="E179" s="16"/>
    </row>
    <row r="180" spans="4:5" x14ac:dyDescent="0.2">
      <c r="D180" s="16"/>
      <c r="E180" s="16"/>
    </row>
    <row r="181" spans="4:5" x14ac:dyDescent="0.2">
      <c r="D181" s="16"/>
      <c r="E181" s="16"/>
    </row>
    <row r="182" spans="4:5" x14ac:dyDescent="0.2">
      <c r="D182" s="16"/>
      <c r="E182" s="16"/>
    </row>
    <row r="183" spans="4:5" x14ac:dyDescent="0.2">
      <c r="D183" s="16"/>
      <c r="E183" s="16"/>
    </row>
    <row r="184" spans="4:5" x14ac:dyDescent="0.2">
      <c r="D184" s="16"/>
      <c r="E184" s="16"/>
    </row>
    <row r="185" spans="4:5" x14ac:dyDescent="0.2">
      <c r="D185" s="16"/>
      <c r="E185" s="16"/>
    </row>
    <row r="186" spans="4:5" x14ac:dyDescent="0.2">
      <c r="D186" s="16"/>
      <c r="E186" s="16"/>
    </row>
    <row r="187" spans="4:5" x14ac:dyDescent="0.2">
      <c r="D187" s="16"/>
      <c r="E187" s="16"/>
    </row>
    <row r="188" spans="4:5" x14ac:dyDescent="0.2">
      <c r="D188" s="16"/>
      <c r="E188" s="16"/>
    </row>
    <row r="189" spans="4:5" x14ac:dyDescent="0.2">
      <c r="D189" s="16"/>
      <c r="E189" s="16"/>
    </row>
    <row r="190" spans="4:5" x14ac:dyDescent="0.2">
      <c r="D190" s="16"/>
      <c r="E190" s="16"/>
    </row>
    <row r="191" spans="4:5" x14ac:dyDescent="0.2">
      <c r="D191" s="16"/>
      <c r="E191" s="16"/>
    </row>
    <row r="192" spans="4:5" x14ac:dyDescent="0.2">
      <c r="D192" s="16"/>
      <c r="E192" s="16"/>
    </row>
    <row r="193" spans="4:5" x14ac:dyDescent="0.2">
      <c r="D193" s="16"/>
      <c r="E193" s="16"/>
    </row>
    <row r="194" spans="4:5" x14ac:dyDescent="0.2">
      <c r="D194" s="16"/>
      <c r="E194" s="16"/>
    </row>
    <row r="195" spans="4:5" x14ac:dyDescent="0.2">
      <c r="D195" s="16"/>
      <c r="E195" s="16"/>
    </row>
    <row r="196" spans="4:5" x14ac:dyDescent="0.2">
      <c r="D196" s="16"/>
      <c r="E196" s="16"/>
    </row>
    <row r="197" spans="4:5" x14ac:dyDescent="0.2">
      <c r="D197" s="16"/>
      <c r="E197" s="16"/>
    </row>
    <row r="198" spans="4:5" x14ac:dyDescent="0.2">
      <c r="D198" s="16"/>
      <c r="E198" s="16"/>
    </row>
    <row r="199" spans="4:5" x14ac:dyDescent="0.2">
      <c r="D199" s="16"/>
      <c r="E199" s="16"/>
    </row>
    <row r="200" spans="4:5" x14ac:dyDescent="0.2">
      <c r="D200" s="16"/>
      <c r="E200" s="16"/>
    </row>
    <row r="201" spans="4:5" x14ac:dyDescent="0.2">
      <c r="D201" s="16"/>
      <c r="E201" s="16"/>
    </row>
    <row r="202" spans="4:5" x14ac:dyDescent="0.2">
      <c r="D202" s="16"/>
      <c r="E202" s="16"/>
    </row>
    <row r="203" spans="4:5" x14ac:dyDescent="0.2">
      <c r="D203" s="16"/>
      <c r="E203" s="16"/>
    </row>
    <row r="204" spans="4:5" x14ac:dyDescent="0.2">
      <c r="D204" s="16"/>
      <c r="E204" s="16"/>
    </row>
    <row r="205" spans="4:5" x14ac:dyDescent="0.2">
      <c r="D205" s="16"/>
      <c r="E205" s="16"/>
    </row>
    <row r="206" spans="4:5" x14ac:dyDescent="0.2">
      <c r="D206" s="16"/>
      <c r="E206" s="16"/>
    </row>
    <row r="207" spans="4:5" x14ac:dyDescent="0.2">
      <c r="D207" s="16"/>
      <c r="E207" s="16"/>
    </row>
    <row r="208" spans="4:5" x14ac:dyDescent="0.2">
      <c r="D208" s="16"/>
      <c r="E208" s="16"/>
    </row>
    <row r="209" spans="4:5" x14ac:dyDescent="0.2">
      <c r="D209" s="16"/>
      <c r="E209" s="16"/>
    </row>
    <row r="210" spans="4:5" x14ac:dyDescent="0.2">
      <c r="D210" s="16"/>
      <c r="E210" s="16"/>
    </row>
    <row r="211" spans="4:5" x14ac:dyDescent="0.2">
      <c r="D211" s="16"/>
      <c r="E211" s="16"/>
    </row>
    <row r="212" spans="4:5" x14ac:dyDescent="0.2">
      <c r="D212" s="16"/>
      <c r="E212" s="16"/>
    </row>
    <row r="213" spans="4:5" x14ac:dyDescent="0.2">
      <c r="D213" s="16"/>
      <c r="E213" s="16"/>
    </row>
    <row r="214" spans="4:5" x14ac:dyDescent="0.2">
      <c r="D214" s="16"/>
      <c r="E214" s="16"/>
    </row>
    <row r="215" spans="4:5" x14ac:dyDescent="0.2">
      <c r="D215" s="16"/>
      <c r="E215" s="16"/>
    </row>
    <row r="216" spans="4:5" x14ac:dyDescent="0.2">
      <c r="D216" s="16"/>
      <c r="E216" s="16"/>
    </row>
    <row r="217" spans="4:5" x14ac:dyDescent="0.2">
      <c r="D217" s="16"/>
      <c r="E217" s="16"/>
    </row>
    <row r="218" spans="4:5" x14ac:dyDescent="0.2">
      <c r="D218" s="16"/>
      <c r="E218" s="16"/>
    </row>
    <row r="219" spans="4:5" x14ac:dyDescent="0.2">
      <c r="D219" s="16"/>
      <c r="E219" s="16"/>
    </row>
    <row r="220" spans="4:5" x14ac:dyDescent="0.2">
      <c r="D220" s="16"/>
      <c r="E220" s="16"/>
    </row>
    <row r="221" spans="4:5" x14ac:dyDescent="0.2">
      <c r="D221" s="16"/>
      <c r="E221" s="16"/>
    </row>
    <row r="222" spans="4:5" x14ac:dyDescent="0.2">
      <c r="D222" s="16"/>
      <c r="E222" s="16"/>
    </row>
    <row r="223" spans="4:5" x14ac:dyDescent="0.2">
      <c r="D223" s="16"/>
      <c r="E223" s="16"/>
    </row>
    <row r="224" spans="4:5" x14ac:dyDescent="0.2">
      <c r="D224" s="16"/>
      <c r="E224" s="16"/>
    </row>
    <row r="225" spans="4:5" x14ac:dyDescent="0.2">
      <c r="D225" s="16"/>
      <c r="E225" s="16"/>
    </row>
    <row r="226" spans="4:5" x14ac:dyDescent="0.2">
      <c r="D226" s="16"/>
      <c r="E226" s="16"/>
    </row>
    <row r="227" spans="4:5" x14ac:dyDescent="0.2">
      <c r="D227" s="16"/>
      <c r="E227" s="16"/>
    </row>
    <row r="228" spans="4:5" x14ac:dyDescent="0.2">
      <c r="D228" s="16"/>
      <c r="E228" s="16"/>
    </row>
    <row r="229" spans="4:5" x14ac:dyDescent="0.2">
      <c r="D229" s="16"/>
      <c r="E229" s="16"/>
    </row>
    <row r="230" spans="4:5" x14ac:dyDescent="0.2">
      <c r="D230" s="16"/>
      <c r="E230" s="16"/>
    </row>
    <row r="231" spans="4:5" x14ac:dyDescent="0.2">
      <c r="D231" s="16"/>
      <c r="E231" s="16"/>
    </row>
    <row r="232" spans="4:5" x14ac:dyDescent="0.2">
      <c r="D232" s="16"/>
      <c r="E232" s="16"/>
    </row>
    <row r="233" spans="4:5" x14ac:dyDescent="0.2">
      <c r="D233" s="16"/>
      <c r="E233" s="16"/>
    </row>
    <row r="234" spans="4:5" x14ac:dyDescent="0.2">
      <c r="D234" s="16"/>
      <c r="E234" s="16"/>
    </row>
    <row r="235" spans="4:5" x14ac:dyDescent="0.2">
      <c r="D235" s="16"/>
      <c r="E235" s="16"/>
    </row>
    <row r="236" spans="4:5" x14ac:dyDescent="0.2">
      <c r="D236" s="16"/>
      <c r="E236" s="16"/>
    </row>
    <row r="237" spans="4:5" x14ac:dyDescent="0.2">
      <c r="D237" s="16"/>
      <c r="E237" s="16"/>
    </row>
    <row r="238" spans="4:5" x14ac:dyDescent="0.2">
      <c r="D238" s="16"/>
      <c r="E238" s="16"/>
    </row>
    <row r="239" spans="4:5" x14ac:dyDescent="0.2">
      <c r="D239" s="16"/>
      <c r="E239" s="16"/>
    </row>
    <row r="240" spans="4:5" x14ac:dyDescent="0.2">
      <c r="D240" s="16"/>
      <c r="E240" s="16"/>
    </row>
    <row r="241" spans="4:5" x14ac:dyDescent="0.2">
      <c r="D241" s="16"/>
      <c r="E241" s="16"/>
    </row>
    <row r="242" spans="4:5" x14ac:dyDescent="0.2">
      <c r="D242" s="16"/>
      <c r="E242" s="16"/>
    </row>
    <row r="243" spans="4:5" x14ac:dyDescent="0.2">
      <c r="D243" s="16"/>
      <c r="E243" s="16"/>
    </row>
    <row r="244" spans="4:5" x14ac:dyDescent="0.2">
      <c r="D244" s="16"/>
      <c r="E244" s="16"/>
    </row>
    <row r="245" spans="4:5" x14ac:dyDescent="0.2">
      <c r="D245" s="16"/>
      <c r="E245" s="16"/>
    </row>
    <row r="246" spans="4:5" x14ac:dyDescent="0.2">
      <c r="D246" s="16"/>
      <c r="E246" s="16"/>
    </row>
    <row r="247" spans="4:5" x14ac:dyDescent="0.2">
      <c r="D247" s="16"/>
      <c r="E247" s="16"/>
    </row>
    <row r="248" spans="4:5" x14ac:dyDescent="0.2">
      <c r="D248" s="16"/>
      <c r="E248" s="16"/>
    </row>
    <row r="249" spans="4:5" x14ac:dyDescent="0.2">
      <c r="D249" s="16"/>
      <c r="E249" s="16"/>
    </row>
    <row r="250" spans="4:5" x14ac:dyDescent="0.2">
      <c r="D250" s="16"/>
      <c r="E250" s="16"/>
    </row>
    <row r="251" spans="4:5" x14ac:dyDescent="0.2">
      <c r="D251" s="16"/>
      <c r="E251" s="16"/>
    </row>
    <row r="252" spans="4:5" x14ac:dyDescent="0.2">
      <c r="D252" s="16"/>
      <c r="E252" s="16"/>
    </row>
    <row r="253" spans="4:5" x14ac:dyDescent="0.2">
      <c r="D253" s="16"/>
      <c r="E253" s="16"/>
    </row>
    <row r="254" spans="4:5" x14ac:dyDescent="0.2">
      <c r="D254" s="16"/>
      <c r="E254" s="16"/>
    </row>
    <row r="255" spans="4:5" x14ac:dyDescent="0.2">
      <c r="D255" s="16"/>
      <c r="E255" s="16"/>
    </row>
    <row r="256" spans="4:5" x14ac:dyDescent="0.2">
      <c r="D256" s="16"/>
      <c r="E256" s="16"/>
    </row>
    <row r="257" spans="4:5" x14ac:dyDescent="0.2">
      <c r="D257" s="16"/>
      <c r="E257" s="16"/>
    </row>
    <row r="258" spans="4:5" x14ac:dyDescent="0.2">
      <c r="D258" s="16"/>
      <c r="E258" s="16"/>
    </row>
    <row r="259" spans="4:5" x14ac:dyDescent="0.2">
      <c r="D259" s="16"/>
      <c r="E259" s="16"/>
    </row>
    <row r="260" spans="4:5" x14ac:dyDescent="0.2">
      <c r="D260" s="16"/>
      <c r="E260" s="16"/>
    </row>
    <row r="261" spans="4:5" x14ac:dyDescent="0.2">
      <c r="D261" s="16"/>
      <c r="E261" s="16"/>
    </row>
    <row r="262" spans="4:5" x14ac:dyDescent="0.2">
      <c r="D262" s="16"/>
      <c r="E262" s="16"/>
    </row>
    <row r="263" spans="4:5" x14ac:dyDescent="0.2">
      <c r="D263" s="16"/>
      <c r="E263" s="16"/>
    </row>
    <row r="264" spans="4:5" x14ac:dyDescent="0.2">
      <c r="D264" s="16"/>
      <c r="E264" s="16"/>
    </row>
    <row r="265" spans="4:5" x14ac:dyDescent="0.2">
      <c r="D265" s="16"/>
      <c r="E265" s="16"/>
    </row>
    <row r="266" spans="4:5" x14ac:dyDescent="0.2">
      <c r="D266" s="16"/>
      <c r="E266" s="16"/>
    </row>
    <row r="267" spans="4:5" x14ac:dyDescent="0.2">
      <c r="D267" s="16"/>
      <c r="E267" s="16"/>
    </row>
    <row r="268" spans="4:5" x14ac:dyDescent="0.2">
      <c r="D268" s="16"/>
      <c r="E268" s="16"/>
    </row>
    <row r="269" spans="4:5" x14ac:dyDescent="0.2">
      <c r="D269" s="16"/>
      <c r="E269" s="16"/>
    </row>
    <row r="270" spans="4:5" x14ac:dyDescent="0.2">
      <c r="D270" s="16"/>
      <c r="E270" s="16"/>
    </row>
    <row r="271" spans="4:5" x14ac:dyDescent="0.2">
      <c r="D271" s="16"/>
      <c r="E271" s="16"/>
    </row>
    <row r="272" spans="4:5" x14ac:dyDescent="0.2">
      <c r="D272" s="16"/>
      <c r="E272" s="16"/>
    </row>
    <row r="273" spans="4:5" x14ac:dyDescent="0.2">
      <c r="D273" s="16"/>
      <c r="E273" s="16"/>
    </row>
    <row r="274" spans="4:5" x14ac:dyDescent="0.2">
      <c r="D274" s="16"/>
      <c r="E274" s="16"/>
    </row>
    <row r="275" spans="4:5" x14ac:dyDescent="0.2">
      <c r="D275" s="16"/>
      <c r="E275" s="16"/>
    </row>
    <row r="276" spans="4:5" x14ac:dyDescent="0.2">
      <c r="D276" s="16"/>
      <c r="E276" s="16"/>
    </row>
    <row r="277" spans="4:5" x14ac:dyDescent="0.2">
      <c r="D277" s="16"/>
      <c r="E277" s="16"/>
    </row>
    <row r="278" spans="4:5" x14ac:dyDescent="0.2">
      <c r="D278" s="16"/>
      <c r="E278" s="16"/>
    </row>
    <row r="279" spans="4:5" x14ac:dyDescent="0.2">
      <c r="D279" s="16"/>
      <c r="E279" s="16"/>
    </row>
    <row r="280" spans="4:5" x14ac:dyDescent="0.2">
      <c r="D280" s="16"/>
      <c r="E280" s="16"/>
    </row>
    <row r="281" spans="4:5" x14ac:dyDescent="0.2">
      <c r="D281" s="16"/>
      <c r="E281" s="16"/>
    </row>
    <row r="282" spans="4:5" x14ac:dyDescent="0.2">
      <c r="D282" s="16"/>
      <c r="E282" s="16"/>
    </row>
    <row r="283" spans="4:5" x14ac:dyDescent="0.2">
      <c r="D283" s="16"/>
      <c r="E283" s="16"/>
    </row>
    <row r="284" spans="4:5" x14ac:dyDescent="0.2">
      <c r="D284" s="16"/>
      <c r="E284" s="16"/>
    </row>
    <row r="285" spans="4:5" x14ac:dyDescent="0.2">
      <c r="D285" s="16"/>
      <c r="E285" s="16"/>
    </row>
    <row r="286" spans="4:5" x14ac:dyDescent="0.2">
      <c r="D286" s="16"/>
      <c r="E286" s="16"/>
    </row>
    <row r="287" spans="4:5" x14ac:dyDescent="0.2">
      <c r="D287" s="16"/>
      <c r="E287" s="16"/>
    </row>
    <row r="288" spans="4:5" x14ac:dyDescent="0.2">
      <c r="D288" s="16"/>
      <c r="E288" s="16"/>
    </row>
    <row r="289" spans="4:5" x14ac:dyDescent="0.2">
      <c r="D289" s="16"/>
      <c r="E289" s="16"/>
    </row>
    <row r="290" spans="4:5" x14ac:dyDescent="0.2">
      <c r="D290" s="16"/>
      <c r="E290" s="16"/>
    </row>
    <row r="291" spans="4:5" x14ac:dyDescent="0.2">
      <c r="D291" s="16"/>
      <c r="E291" s="16"/>
    </row>
    <row r="292" spans="4:5" x14ac:dyDescent="0.2">
      <c r="D292" s="16"/>
      <c r="E292" s="16"/>
    </row>
    <row r="293" spans="4:5" x14ac:dyDescent="0.2">
      <c r="D293" s="16"/>
      <c r="E293" s="16"/>
    </row>
    <row r="294" spans="4:5" x14ac:dyDescent="0.2">
      <c r="D294" s="16"/>
      <c r="E294" s="16"/>
    </row>
    <row r="295" spans="4:5" x14ac:dyDescent="0.2">
      <c r="D295" s="16"/>
      <c r="E295" s="16"/>
    </row>
    <row r="296" spans="4:5" x14ac:dyDescent="0.2">
      <c r="D296" s="16"/>
      <c r="E296" s="16"/>
    </row>
    <row r="297" spans="4:5" x14ac:dyDescent="0.2">
      <c r="D297" s="16"/>
      <c r="E297" s="16"/>
    </row>
    <row r="298" spans="4:5" x14ac:dyDescent="0.2">
      <c r="D298" s="16"/>
      <c r="E298" s="16"/>
    </row>
    <row r="299" spans="4:5" x14ac:dyDescent="0.2">
      <c r="D299" s="16"/>
      <c r="E299" s="16"/>
    </row>
    <row r="300" spans="4:5" x14ac:dyDescent="0.2">
      <c r="D300" s="16"/>
      <c r="E300" s="16"/>
    </row>
    <row r="301" spans="4:5" x14ac:dyDescent="0.2">
      <c r="D301" s="16"/>
      <c r="E301" s="16"/>
    </row>
    <row r="302" spans="4:5" x14ac:dyDescent="0.2">
      <c r="D302" s="16"/>
      <c r="E302" s="16"/>
    </row>
    <row r="303" spans="4:5" x14ac:dyDescent="0.2">
      <c r="D303" s="16"/>
      <c r="E303" s="16"/>
    </row>
    <row r="304" spans="4:5" x14ac:dyDescent="0.2">
      <c r="D304" s="16"/>
      <c r="E304" s="16"/>
    </row>
    <row r="305" spans="4:5" x14ac:dyDescent="0.2">
      <c r="D305" s="16"/>
      <c r="E305" s="16"/>
    </row>
    <row r="306" spans="4:5" x14ac:dyDescent="0.2">
      <c r="D306" s="16"/>
      <c r="E306" s="16"/>
    </row>
    <row r="307" spans="4:5" x14ac:dyDescent="0.2">
      <c r="D307" s="16"/>
      <c r="E307" s="16"/>
    </row>
    <row r="308" spans="4:5" x14ac:dyDescent="0.2">
      <c r="D308" s="16"/>
      <c r="E308" s="16"/>
    </row>
    <row r="309" spans="4:5" x14ac:dyDescent="0.2">
      <c r="D309" s="16"/>
      <c r="E309" s="16"/>
    </row>
    <row r="310" spans="4:5" x14ac:dyDescent="0.2">
      <c r="D310" s="16"/>
      <c r="E310" s="16"/>
    </row>
    <row r="311" spans="4:5" x14ac:dyDescent="0.2">
      <c r="D311" s="16"/>
      <c r="E311" s="16"/>
    </row>
    <row r="312" spans="4:5" x14ac:dyDescent="0.2">
      <c r="D312" s="16"/>
      <c r="E312" s="16"/>
    </row>
    <row r="313" spans="4:5" x14ac:dyDescent="0.2">
      <c r="D313" s="16"/>
      <c r="E313" s="16"/>
    </row>
    <row r="314" spans="4:5" x14ac:dyDescent="0.2">
      <c r="D314" s="16"/>
      <c r="E314" s="16"/>
    </row>
    <row r="315" spans="4:5" x14ac:dyDescent="0.2">
      <c r="D315" s="16"/>
      <c r="E315" s="16"/>
    </row>
    <row r="316" spans="4:5" x14ac:dyDescent="0.2">
      <c r="D316" s="16"/>
      <c r="E316" s="16"/>
    </row>
    <row r="317" spans="4:5" x14ac:dyDescent="0.2">
      <c r="D317" s="16"/>
      <c r="E317" s="16"/>
    </row>
    <row r="318" spans="4:5" x14ac:dyDescent="0.2">
      <c r="D318" s="16"/>
      <c r="E318" s="16"/>
    </row>
    <row r="319" spans="4:5" x14ac:dyDescent="0.2">
      <c r="D319" s="16"/>
      <c r="E319" s="16"/>
    </row>
    <row r="320" spans="4:5" x14ac:dyDescent="0.2">
      <c r="D320" s="16"/>
      <c r="E320" s="16"/>
    </row>
    <row r="321" spans="4:5" x14ac:dyDescent="0.2">
      <c r="D321" s="16"/>
      <c r="E321" s="16"/>
    </row>
    <row r="322" spans="4:5" x14ac:dyDescent="0.2">
      <c r="D322" s="16"/>
      <c r="E322" s="16"/>
    </row>
    <row r="323" spans="4:5" x14ac:dyDescent="0.2">
      <c r="D323" s="16"/>
      <c r="E323" s="16"/>
    </row>
    <row r="324" spans="4:5" x14ac:dyDescent="0.2">
      <c r="D324" s="16"/>
      <c r="E324" s="16"/>
    </row>
    <row r="325" spans="4:5" x14ac:dyDescent="0.2">
      <c r="D325" s="16"/>
      <c r="E325" s="16"/>
    </row>
    <row r="326" spans="4:5" x14ac:dyDescent="0.2">
      <c r="D326" s="16"/>
      <c r="E326" s="16"/>
    </row>
    <row r="327" spans="4:5" x14ac:dyDescent="0.2">
      <c r="D327" s="16"/>
      <c r="E327" s="16"/>
    </row>
    <row r="328" spans="4:5" x14ac:dyDescent="0.2">
      <c r="D328" s="16"/>
      <c r="E328" s="16"/>
    </row>
    <row r="329" spans="4:5" x14ac:dyDescent="0.2">
      <c r="D329" s="16"/>
      <c r="E329" s="16"/>
    </row>
    <row r="330" spans="4:5" x14ac:dyDescent="0.2">
      <c r="D330" s="16"/>
      <c r="E330" s="16"/>
    </row>
    <row r="331" spans="4:5" x14ac:dyDescent="0.2">
      <c r="D331" s="16"/>
      <c r="E331" s="16"/>
    </row>
    <row r="332" spans="4:5" x14ac:dyDescent="0.2">
      <c r="D332" s="16"/>
      <c r="E332" s="16"/>
    </row>
    <row r="333" spans="4:5" x14ac:dyDescent="0.2">
      <c r="D333" s="16"/>
      <c r="E333" s="16"/>
    </row>
    <row r="334" spans="4:5" x14ac:dyDescent="0.2">
      <c r="D334" s="16"/>
      <c r="E334" s="16"/>
    </row>
    <row r="335" spans="4:5" x14ac:dyDescent="0.2">
      <c r="D335" s="16"/>
      <c r="E335" s="16"/>
    </row>
    <row r="336" spans="4:5" x14ac:dyDescent="0.2">
      <c r="D336" s="16"/>
      <c r="E336" s="16"/>
    </row>
    <row r="337" spans="4:5" x14ac:dyDescent="0.2">
      <c r="D337" s="16"/>
      <c r="E337" s="16"/>
    </row>
    <row r="338" spans="4:5" x14ac:dyDescent="0.2">
      <c r="D338" s="16"/>
      <c r="E338" s="16"/>
    </row>
    <row r="339" spans="4:5" x14ac:dyDescent="0.2">
      <c r="D339" s="16"/>
      <c r="E339" s="16"/>
    </row>
    <row r="340" spans="4:5" x14ac:dyDescent="0.2">
      <c r="D340" s="16"/>
      <c r="E340" s="16"/>
    </row>
    <row r="341" spans="4:5" x14ac:dyDescent="0.2">
      <c r="D341" s="16"/>
      <c r="E341" s="16"/>
    </row>
    <row r="342" spans="4:5" x14ac:dyDescent="0.2">
      <c r="D342" s="16"/>
      <c r="E342" s="16"/>
    </row>
    <row r="343" spans="4:5" x14ac:dyDescent="0.2">
      <c r="D343" s="16"/>
      <c r="E343" s="16"/>
    </row>
    <row r="344" spans="4:5" x14ac:dyDescent="0.2">
      <c r="D344" s="16"/>
      <c r="E344" s="16"/>
    </row>
    <row r="345" spans="4:5" x14ac:dyDescent="0.2">
      <c r="D345" s="16"/>
      <c r="E345" s="16"/>
    </row>
    <row r="346" spans="4:5" x14ac:dyDescent="0.2">
      <c r="D346" s="16"/>
      <c r="E346" s="16"/>
    </row>
    <row r="347" spans="4:5" x14ac:dyDescent="0.2">
      <c r="D347" s="16"/>
      <c r="E347" s="16"/>
    </row>
    <row r="348" spans="4:5" x14ac:dyDescent="0.2">
      <c r="D348" s="16"/>
      <c r="E348" s="16"/>
    </row>
    <row r="349" spans="4:5" x14ac:dyDescent="0.2">
      <c r="D349" s="16"/>
      <c r="E349" s="16"/>
    </row>
    <row r="350" spans="4:5" x14ac:dyDescent="0.2">
      <c r="D350" s="16"/>
      <c r="E350" s="16"/>
    </row>
    <row r="351" spans="4:5" x14ac:dyDescent="0.2">
      <c r="D351" s="16"/>
      <c r="E351" s="16"/>
    </row>
    <row r="352" spans="4:5" x14ac:dyDescent="0.2">
      <c r="D352" s="16"/>
      <c r="E352" s="16"/>
    </row>
    <row r="353" spans="4:5" x14ac:dyDescent="0.2">
      <c r="D353" s="16"/>
      <c r="E353" s="16"/>
    </row>
    <row r="354" spans="4:5" x14ac:dyDescent="0.2">
      <c r="D354" s="16"/>
      <c r="E354" s="16"/>
    </row>
    <row r="355" spans="4:5" x14ac:dyDescent="0.2">
      <c r="D355" s="16"/>
      <c r="E355" s="16"/>
    </row>
    <row r="356" spans="4:5" x14ac:dyDescent="0.2">
      <c r="D356" s="16"/>
      <c r="E356" s="16"/>
    </row>
    <row r="357" spans="4:5" x14ac:dyDescent="0.2">
      <c r="D357" s="16"/>
      <c r="E357" s="16"/>
    </row>
    <row r="358" spans="4:5" x14ac:dyDescent="0.2">
      <c r="D358" s="16"/>
      <c r="E358" s="16"/>
    </row>
    <row r="359" spans="4:5" x14ac:dyDescent="0.2">
      <c r="D359" s="16"/>
      <c r="E359" s="16"/>
    </row>
    <row r="360" spans="4:5" x14ac:dyDescent="0.2">
      <c r="D360" s="16"/>
      <c r="E360" s="16"/>
    </row>
    <row r="361" spans="4:5" x14ac:dyDescent="0.2">
      <c r="D361" s="16"/>
      <c r="E361" s="16"/>
    </row>
    <row r="362" spans="4:5" x14ac:dyDescent="0.2">
      <c r="D362" s="16"/>
      <c r="E362" s="16"/>
    </row>
    <row r="363" spans="4:5" x14ac:dyDescent="0.2">
      <c r="D363" s="16"/>
      <c r="E363" s="16"/>
    </row>
    <row r="364" spans="4:5" x14ac:dyDescent="0.2">
      <c r="D364" s="16"/>
      <c r="E364" s="16"/>
    </row>
    <row r="365" spans="4:5" x14ac:dyDescent="0.2">
      <c r="D365" s="16"/>
      <c r="E365" s="16"/>
    </row>
    <row r="366" spans="4:5" x14ac:dyDescent="0.2">
      <c r="D366" s="16"/>
      <c r="E366" s="16"/>
    </row>
    <row r="367" spans="4:5" x14ac:dyDescent="0.2">
      <c r="D367" s="16"/>
      <c r="E367" s="16"/>
    </row>
    <row r="368" spans="4:5" x14ac:dyDescent="0.2">
      <c r="D368" s="16"/>
      <c r="E368" s="16"/>
    </row>
    <row r="369" spans="4:5" x14ac:dyDescent="0.2">
      <c r="D369" s="16"/>
      <c r="E369" s="16"/>
    </row>
    <row r="370" spans="4:5" x14ac:dyDescent="0.2">
      <c r="D370" s="16"/>
      <c r="E370" s="16"/>
    </row>
    <row r="371" spans="4:5" x14ac:dyDescent="0.2">
      <c r="D371" s="16"/>
      <c r="E371" s="16"/>
    </row>
    <row r="372" spans="4:5" x14ac:dyDescent="0.2">
      <c r="D372" s="16"/>
      <c r="E372" s="16"/>
    </row>
    <row r="373" spans="4:5" x14ac:dyDescent="0.2">
      <c r="D373" s="16"/>
      <c r="E373" s="16"/>
    </row>
    <row r="374" spans="4:5" x14ac:dyDescent="0.2">
      <c r="D374" s="16"/>
      <c r="E374" s="16"/>
    </row>
    <row r="375" spans="4:5" x14ac:dyDescent="0.2">
      <c r="D375" s="16"/>
      <c r="E375" s="16"/>
    </row>
    <row r="376" spans="4:5" x14ac:dyDescent="0.2">
      <c r="D376" s="16"/>
      <c r="E376" s="16"/>
    </row>
    <row r="377" spans="4:5" x14ac:dyDescent="0.2">
      <c r="D377" s="16"/>
      <c r="E377" s="16"/>
    </row>
    <row r="378" spans="4:5" x14ac:dyDescent="0.2">
      <c r="D378" s="16"/>
      <c r="E378" s="16"/>
    </row>
    <row r="379" spans="4:5" x14ac:dyDescent="0.2">
      <c r="D379" s="16"/>
      <c r="E379" s="16"/>
    </row>
    <row r="380" spans="4:5" x14ac:dyDescent="0.2">
      <c r="D380" s="16"/>
      <c r="E380" s="16"/>
    </row>
    <row r="381" spans="4:5" x14ac:dyDescent="0.2">
      <c r="D381" s="16"/>
      <c r="E381" s="16"/>
    </row>
    <row r="382" spans="4:5" x14ac:dyDescent="0.2">
      <c r="D382" s="16"/>
      <c r="E382" s="16"/>
    </row>
    <row r="383" spans="4:5" x14ac:dyDescent="0.2">
      <c r="D383" s="16"/>
      <c r="E383" s="16"/>
    </row>
    <row r="384" spans="4:5" x14ac:dyDescent="0.2">
      <c r="D384" s="16"/>
      <c r="E384" s="16"/>
    </row>
    <row r="385" spans="4:5" x14ac:dyDescent="0.2">
      <c r="D385" s="16"/>
      <c r="E385" s="16"/>
    </row>
    <row r="386" spans="4:5" x14ac:dyDescent="0.2">
      <c r="D386" s="16"/>
      <c r="E386" s="16"/>
    </row>
    <row r="387" spans="4:5" x14ac:dyDescent="0.2">
      <c r="D387" s="16"/>
      <c r="E387" s="16"/>
    </row>
    <row r="388" spans="4:5" x14ac:dyDescent="0.2">
      <c r="D388" s="16"/>
      <c r="E388" s="16"/>
    </row>
    <row r="389" spans="4:5" x14ac:dyDescent="0.2">
      <c r="D389" s="16"/>
      <c r="E389" s="16"/>
    </row>
    <row r="390" spans="4:5" x14ac:dyDescent="0.2">
      <c r="D390" s="16"/>
      <c r="E390" s="16"/>
    </row>
    <row r="391" spans="4:5" x14ac:dyDescent="0.2">
      <c r="D391" s="16"/>
      <c r="E391" s="16"/>
    </row>
    <row r="392" spans="4:5" x14ac:dyDescent="0.2">
      <c r="D392" s="16"/>
      <c r="E392" s="16"/>
    </row>
    <row r="393" spans="4:5" x14ac:dyDescent="0.2">
      <c r="D393" s="16"/>
      <c r="E393" s="16"/>
    </row>
    <row r="394" spans="4:5" x14ac:dyDescent="0.2">
      <c r="D394" s="16"/>
      <c r="E394" s="16"/>
    </row>
    <row r="395" spans="4:5" x14ac:dyDescent="0.2">
      <c r="D395" s="16"/>
      <c r="E395" s="16"/>
    </row>
    <row r="396" spans="4:5" x14ac:dyDescent="0.2">
      <c r="D396" s="16"/>
      <c r="E396" s="16"/>
    </row>
    <row r="397" spans="4:5" x14ac:dyDescent="0.2">
      <c r="D397" s="16"/>
      <c r="E397" s="16"/>
    </row>
    <row r="398" spans="4:5" x14ac:dyDescent="0.2">
      <c r="D398" s="16"/>
      <c r="E398" s="16"/>
    </row>
    <row r="399" spans="4:5" x14ac:dyDescent="0.2">
      <c r="D399" s="16"/>
      <c r="E399" s="16"/>
    </row>
    <row r="400" spans="4:5" x14ac:dyDescent="0.2">
      <c r="D400" s="16"/>
      <c r="E400" s="16"/>
    </row>
    <row r="401" spans="4:5" x14ac:dyDescent="0.2">
      <c r="D401" s="16"/>
      <c r="E401" s="16"/>
    </row>
    <row r="402" spans="4:5" x14ac:dyDescent="0.2">
      <c r="D402" s="16"/>
      <c r="E402" s="16"/>
    </row>
    <row r="403" spans="4:5" x14ac:dyDescent="0.2">
      <c r="D403" s="16"/>
      <c r="E403" s="16"/>
    </row>
    <row r="404" spans="4:5" x14ac:dyDescent="0.2">
      <c r="D404" s="16"/>
      <c r="E404" s="16"/>
    </row>
    <row r="405" spans="4:5" x14ac:dyDescent="0.2">
      <c r="D405" s="16"/>
      <c r="E405" s="16"/>
    </row>
    <row r="406" spans="4:5" x14ac:dyDescent="0.2">
      <c r="D406" s="16"/>
      <c r="E406" s="16"/>
    </row>
    <row r="407" spans="4:5" x14ac:dyDescent="0.2">
      <c r="D407" s="16"/>
      <c r="E407" s="16"/>
    </row>
    <row r="408" spans="4:5" x14ac:dyDescent="0.2">
      <c r="D408" s="16"/>
      <c r="E408" s="16"/>
    </row>
    <row r="409" spans="4:5" x14ac:dyDescent="0.2">
      <c r="D409" s="16"/>
      <c r="E409" s="16"/>
    </row>
    <row r="410" spans="4:5" x14ac:dyDescent="0.2">
      <c r="D410" s="16"/>
      <c r="E410" s="16"/>
    </row>
    <row r="411" spans="4:5" x14ac:dyDescent="0.2">
      <c r="D411" s="16"/>
      <c r="E411" s="16"/>
    </row>
    <row r="412" spans="4:5" x14ac:dyDescent="0.2">
      <c r="D412" s="16"/>
      <c r="E412" s="16"/>
    </row>
    <row r="413" spans="4:5" x14ac:dyDescent="0.2">
      <c r="D413" s="16"/>
      <c r="E413" s="16"/>
    </row>
    <row r="414" spans="4:5" x14ac:dyDescent="0.2">
      <c r="D414" s="16"/>
      <c r="E414" s="16"/>
    </row>
    <row r="415" spans="4:5" x14ac:dyDescent="0.2">
      <c r="D415" s="16"/>
      <c r="E415" s="16"/>
    </row>
    <row r="416" spans="4:5" x14ac:dyDescent="0.2">
      <c r="D416" s="16"/>
      <c r="E416" s="16"/>
    </row>
    <row r="417" spans="4:5" x14ac:dyDescent="0.2">
      <c r="D417" s="16"/>
      <c r="E417" s="16"/>
    </row>
    <row r="418" spans="4:5" x14ac:dyDescent="0.2">
      <c r="D418" s="16"/>
      <c r="E418" s="16"/>
    </row>
    <row r="419" spans="4:5" x14ac:dyDescent="0.2">
      <c r="D419" s="16"/>
      <c r="E419" s="16"/>
    </row>
    <row r="420" spans="4:5" x14ac:dyDescent="0.2">
      <c r="D420" s="16"/>
      <c r="E420" s="16"/>
    </row>
    <row r="421" spans="4:5" x14ac:dyDescent="0.2">
      <c r="D421" s="16"/>
      <c r="E421" s="16"/>
    </row>
    <row r="422" spans="4:5" x14ac:dyDescent="0.2">
      <c r="D422" s="16"/>
      <c r="E422" s="16"/>
    </row>
    <row r="423" spans="4:5" x14ac:dyDescent="0.2">
      <c r="D423" s="16"/>
      <c r="E423" s="16"/>
    </row>
    <row r="424" spans="4:5" x14ac:dyDescent="0.2">
      <c r="D424" s="16"/>
      <c r="E424" s="16"/>
    </row>
    <row r="425" spans="4:5" x14ac:dyDescent="0.2">
      <c r="D425" s="16"/>
      <c r="E425" s="16"/>
    </row>
    <row r="426" spans="4:5" x14ac:dyDescent="0.2">
      <c r="D426" s="16"/>
      <c r="E426" s="16"/>
    </row>
    <row r="427" spans="4:5" x14ac:dyDescent="0.2">
      <c r="D427" s="16"/>
      <c r="E427" s="16"/>
    </row>
    <row r="428" spans="4:5" x14ac:dyDescent="0.2">
      <c r="D428" s="16"/>
      <c r="E428" s="16"/>
    </row>
    <row r="429" spans="4:5" x14ac:dyDescent="0.2">
      <c r="D429" s="16"/>
      <c r="E429" s="16"/>
    </row>
    <row r="430" spans="4:5" x14ac:dyDescent="0.2">
      <c r="D430" s="16"/>
      <c r="E430" s="16"/>
    </row>
    <row r="431" spans="4:5" x14ac:dyDescent="0.2">
      <c r="D431" s="16"/>
      <c r="E431" s="16"/>
    </row>
    <row r="432" spans="4:5" x14ac:dyDescent="0.2">
      <c r="D432" s="16"/>
      <c r="E432" s="16"/>
    </row>
    <row r="433" spans="4:5" x14ac:dyDescent="0.2">
      <c r="D433" s="16"/>
      <c r="E433" s="16"/>
    </row>
    <row r="434" spans="4:5" x14ac:dyDescent="0.2">
      <c r="D434" s="16"/>
      <c r="E434" s="16"/>
    </row>
    <row r="435" spans="4:5" x14ac:dyDescent="0.2">
      <c r="D435" s="16"/>
      <c r="E435" s="16"/>
    </row>
    <row r="436" spans="4:5" x14ac:dyDescent="0.2">
      <c r="D436" s="16"/>
      <c r="E436" s="16"/>
    </row>
    <row r="437" spans="4:5" x14ac:dyDescent="0.2">
      <c r="D437" s="16"/>
      <c r="E437" s="16"/>
    </row>
    <row r="438" spans="4:5" x14ac:dyDescent="0.2">
      <c r="D438" s="16"/>
      <c r="E438" s="16"/>
    </row>
    <row r="439" spans="4:5" x14ac:dyDescent="0.2">
      <c r="D439" s="16"/>
      <c r="E439" s="16"/>
    </row>
    <row r="440" spans="4:5" x14ac:dyDescent="0.2">
      <c r="D440" s="16"/>
      <c r="E440" s="16"/>
    </row>
    <row r="441" spans="4:5" x14ac:dyDescent="0.2">
      <c r="D441" s="16"/>
      <c r="E441" s="16"/>
    </row>
    <row r="442" spans="4:5" x14ac:dyDescent="0.2">
      <c r="D442" s="16"/>
      <c r="E442" s="16"/>
    </row>
    <row r="443" spans="4:5" x14ac:dyDescent="0.2">
      <c r="D443" s="16"/>
      <c r="E443" s="16"/>
    </row>
    <row r="444" spans="4:5" x14ac:dyDescent="0.2">
      <c r="D444" s="16"/>
      <c r="E444" s="16"/>
    </row>
    <row r="445" spans="4:5" x14ac:dyDescent="0.2">
      <c r="D445" s="16"/>
      <c r="E445" s="16"/>
    </row>
    <row r="446" spans="4:5" x14ac:dyDescent="0.2">
      <c r="D446" s="16"/>
      <c r="E446" s="16"/>
    </row>
    <row r="447" spans="4:5" x14ac:dyDescent="0.2">
      <c r="D447" s="16"/>
      <c r="E447" s="16"/>
    </row>
    <row r="448" spans="4:5" x14ac:dyDescent="0.2">
      <c r="D448" s="16"/>
      <c r="E448" s="16"/>
    </row>
    <row r="449" spans="4:5" x14ac:dyDescent="0.2">
      <c r="D449" s="16"/>
      <c r="E449" s="16"/>
    </row>
    <row r="450" spans="4:5" x14ac:dyDescent="0.2">
      <c r="D450" s="16"/>
      <c r="E450" s="16"/>
    </row>
    <row r="451" spans="4:5" x14ac:dyDescent="0.2">
      <c r="D451" s="16"/>
      <c r="E451" s="16"/>
    </row>
    <row r="452" spans="4:5" x14ac:dyDescent="0.2">
      <c r="D452" s="16"/>
      <c r="E452" s="16"/>
    </row>
    <row r="453" spans="4:5" x14ac:dyDescent="0.2">
      <c r="D453" s="16"/>
      <c r="E453" s="16"/>
    </row>
    <row r="454" spans="4:5" x14ac:dyDescent="0.2">
      <c r="D454" s="16"/>
      <c r="E454" s="16"/>
    </row>
    <row r="455" spans="4:5" x14ac:dyDescent="0.2">
      <c r="D455" s="16"/>
      <c r="E455" s="16"/>
    </row>
    <row r="456" spans="4:5" x14ac:dyDescent="0.2">
      <c r="D456" s="16"/>
      <c r="E456" s="16"/>
    </row>
    <row r="457" spans="4:5" x14ac:dyDescent="0.2">
      <c r="D457" s="16"/>
      <c r="E457" s="16"/>
    </row>
    <row r="458" spans="4:5" x14ac:dyDescent="0.2">
      <c r="D458" s="16"/>
      <c r="E458" s="16"/>
    </row>
    <row r="459" spans="4:5" x14ac:dyDescent="0.2">
      <c r="D459" s="16"/>
      <c r="E459" s="16"/>
    </row>
    <row r="460" spans="4:5" x14ac:dyDescent="0.2">
      <c r="D460" s="16"/>
      <c r="E460" s="16"/>
    </row>
    <row r="461" spans="4:5" x14ac:dyDescent="0.2">
      <c r="D461" s="16"/>
      <c r="E461" s="16"/>
    </row>
    <row r="462" spans="4:5" x14ac:dyDescent="0.2">
      <c r="D462" s="16"/>
      <c r="E462" s="16"/>
    </row>
    <row r="463" spans="4:5" x14ac:dyDescent="0.2">
      <c r="D463" s="16"/>
      <c r="E463" s="16"/>
    </row>
    <row r="464" spans="4:5" x14ac:dyDescent="0.2">
      <c r="D464" s="16"/>
      <c r="E464" s="16"/>
    </row>
    <row r="465" spans="4:5" x14ac:dyDescent="0.2">
      <c r="D465" s="16"/>
      <c r="E465" s="16"/>
    </row>
    <row r="466" spans="4:5" x14ac:dyDescent="0.2">
      <c r="D466" s="16"/>
      <c r="E466" s="16"/>
    </row>
    <row r="467" spans="4:5" x14ac:dyDescent="0.2">
      <c r="D467" s="16"/>
      <c r="E467" s="16"/>
    </row>
    <row r="468" spans="4:5" x14ac:dyDescent="0.2">
      <c r="D468" s="16"/>
      <c r="E468" s="16"/>
    </row>
    <row r="469" spans="4:5" x14ac:dyDescent="0.2">
      <c r="D469" s="16"/>
      <c r="E469" s="16"/>
    </row>
    <row r="470" spans="4:5" x14ac:dyDescent="0.2">
      <c r="D470" s="16"/>
      <c r="E470" s="16"/>
    </row>
    <row r="471" spans="4:5" x14ac:dyDescent="0.2">
      <c r="D471" s="16"/>
      <c r="E471" s="16"/>
    </row>
    <row r="472" spans="4:5" x14ac:dyDescent="0.2">
      <c r="D472" s="16"/>
      <c r="E472" s="16"/>
    </row>
    <row r="473" spans="4:5" x14ac:dyDescent="0.2">
      <c r="D473" s="16"/>
      <c r="E473" s="16"/>
    </row>
    <row r="474" spans="4:5" x14ac:dyDescent="0.2">
      <c r="D474" s="16"/>
      <c r="E474" s="16"/>
    </row>
    <row r="475" spans="4:5" x14ac:dyDescent="0.2">
      <c r="D475" s="16"/>
      <c r="E475" s="16"/>
    </row>
    <row r="476" spans="4:5" x14ac:dyDescent="0.2">
      <c r="D476" s="16"/>
      <c r="E476" s="16"/>
    </row>
    <row r="477" spans="4:5" x14ac:dyDescent="0.2">
      <c r="D477" s="16"/>
      <c r="E477" s="16"/>
    </row>
    <row r="478" spans="4:5" x14ac:dyDescent="0.2">
      <c r="D478" s="16"/>
      <c r="E478" s="16"/>
    </row>
    <row r="479" spans="4:5" x14ac:dyDescent="0.2">
      <c r="D479" s="16"/>
      <c r="E479" s="16"/>
    </row>
    <row r="480" spans="4:5" x14ac:dyDescent="0.2">
      <c r="D480" s="16"/>
      <c r="E480" s="16"/>
    </row>
    <row r="481" spans="4:5" x14ac:dyDescent="0.2">
      <c r="D481" s="16"/>
      <c r="E481" s="16"/>
    </row>
    <row r="482" spans="4:5" x14ac:dyDescent="0.2">
      <c r="D482" s="16"/>
      <c r="E482" s="16"/>
    </row>
    <row r="483" spans="4:5" x14ac:dyDescent="0.2">
      <c r="D483" s="16"/>
      <c r="E483" s="16"/>
    </row>
    <row r="484" spans="4:5" x14ac:dyDescent="0.2">
      <c r="D484" s="16"/>
      <c r="E484" s="16"/>
    </row>
    <row r="485" spans="4:5" x14ac:dyDescent="0.2">
      <c r="D485" s="16"/>
      <c r="E485" s="16"/>
    </row>
    <row r="486" spans="4:5" x14ac:dyDescent="0.2">
      <c r="D486" s="16"/>
      <c r="E486" s="16"/>
    </row>
    <row r="487" spans="4:5" x14ac:dyDescent="0.2">
      <c r="D487" s="16"/>
      <c r="E487" s="16"/>
    </row>
    <row r="488" spans="4:5" x14ac:dyDescent="0.2">
      <c r="D488" s="16"/>
      <c r="E488" s="16"/>
    </row>
    <row r="489" spans="4:5" x14ac:dyDescent="0.2">
      <c r="D489" s="16"/>
      <c r="E489" s="16"/>
    </row>
    <row r="490" spans="4:5" x14ac:dyDescent="0.2">
      <c r="D490" s="16"/>
      <c r="E490" s="16"/>
    </row>
    <row r="491" spans="4:5" x14ac:dyDescent="0.2">
      <c r="D491" s="16"/>
      <c r="E491" s="16"/>
    </row>
    <row r="492" spans="4:5" x14ac:dyDescent="0.2">
      <c r="D492" s="16"/>
      <c r="E492" s="16"/>
    </row>
    <row r="493" spans="4:5" x14ac:dyDescent="0.2">
      <c r="D493" s="16"/>
      <c r="E493" s="16"/>
    </row>
    <row r="494" spans="4:5" x14ac:dyDescent="0.2">
      <c r="D494" s="16"/>
      <c r="E494" s="16"/>
    </row>
    <row r="495" spans="4:5" x14ac:dyDescent="0.2">
      <c r="D495" s="16"/>
      <c r="E495" s="16"/>
    </row>
    <row r="496" spans="4:5" x14ac:dyDescent="0.2">
      <c r="D496" s="16"/>
      <c r="E496" s="16"/>
    </row>
    <row r="497" spans="4:5" x14ac:dyDescent="0.2">
      <c r="D497" s="16"/>
      <c r="E497" s="16"/>
    </row>
    <row r="498" spans="4:5" x14ac:dyDescent="0.2">
      <c r="D498" s="16"/>
      <c r="E498" s="16"/>
    </row>
    <row r="499" spans="4:5" x14ac:dyDescent="0.2">
      <c r="D499" s="16"/>
      <c r="E499" s="16"/>
    </row>
    <row r="500" spans="4:5" x14ac:dyDescent="0.2">
      <c r="D500" s="16"/>
      <c r="E500" s="16"/>
    </row>
    <row r="501" spans="4:5" x14ac:dyDescent="0.2">
      <c r="D501" s="16"/>
      <c r="E501" s="16"/>
    </row>
    <row r="502" spans="4:5" x14ac:dyDescent="0.2">
      <c r="D502" s="16"/>
      <c r="E502" s="16"/>
    </row>
    <row r="503" spans="4:5" x14ac:dyDescent="0.2">
      <c r="D503" s="16"/>
      <c r="E503" s="16"/>
    </row>
    <row r="504" spans="4:5" x14ac:dyDescent="0.2">
      <c r="D504" s="16"/>
      <c r="E504" s="16"/>
    </row>
    <row r="505" spans="4:5" x14ac:dyDescent="0.2">
      <c r="D505" s="16"/>
      <c r="E505" s="16"/>
    </row>
    <row r="506" spans="4:5" x14ac:dyDescent="0.2">
      <c r="D506" s="16"/>
      <c r="E506" s="16"/>
    </row>
    <row r="507" spans="4:5" x14ac:dyDescent="0.2">
      <c r="D507" s="16"/>
      <c r="E507" s="16"/>
    </row>
    <row r="508" spans="4:5" x14ac:dyDescent="0.2">
      <c r="D508" s="16"/>
      <c r="E508" s="16"/>
    </row>
    <row r="509" spans="4:5" x14ac:dyDescent="0.2">
      <c r="D509" s="16"/>
      <c r="E509" s="16"/>
    </row>
    <row r="510" spans="4:5" x14ac:dyDescent="0.2">
      <c r="D510" s="16"/>
      <c r="E510" s="16"/>
    </row>
    <row r="511" spans="4:5" x14ac:dyDescent="0.2">
      <c r="D511" s="16"/>
      <c r="E511" s="16"/>
    </row>
    <row r="512" spans="4:5" x14ac:dyDescent="0.2">
      <c r="D512" s="16"/>
      <c r="E512" s="16"/>
    </row>
    <row r="513" spans="4:5" x14ac:dyDescent="0.2">
      <c r="D513" s="16"/>
      <c r="E513" s="16"/>
    </row>
    <row r="514" spans="4:5" x14ac:dyDescent="0.2">
      <c r="D514" s="16"/>
      <c r="E514" s="16"/>
    </row>
    <row r="515" spans="4:5" x14ac:dyDescent="0.2">
      <c r="D515" s="16"/>
      <c r="E515" s="16"/>
    </row>
    <row r="516" spans="4:5" x14ac:dyDescent="0.2">
      <c r="D516" s="16"/>
      <c r="E516" s="16"/>
    </row>
    <row r="517" spans="4:5" x14ac:dyDescent="0.2">
      <c r="D517" s="16"/>
      <c r="E517" s="16"/>
    </row>
    <row r="518" spans="4:5" x14ac:dyDescent="0.2">
      <c r="D518" s="16"/>
      <c r="E518" s="16"/>
    </row>
    <row r="519" spans="4:5" x14ac:dyDescent="0.2">
      <c r="D519" s="16"/>
      <c r="E519" s="16"/>
    </row>
    <row r="520" spans="4:5" x14ac:dyDescent="0.2">
      <c r="D520" s="16"/>
      <c r="E520" s="16"/>
    </row>
    <row r="521" spans="4:5" x14ac:dyDescent="0.2">
      <c r="D521" s="16"/>
      <c r="E521" s="16"/>
    </row>
    <row r="522" spans="4:5" x14ac:dyDescent="0.2">
      <c r="D522" s="16"/>
      <c r="E522" s="16"/>
    </row>
    <row r="523" spans="4:5" x14ac:dyDescent="0.2">
      <c r="D523" s="16"/>
      <c r="E523" s="16"/>
    </row>
    <row r="524" spans="4:5" x14ac:dyDescent="0.2">
      <c r="D524" s="16"/>
      <c r="E524" s="16"/>
    </row>
    <row r="525" spans="4:5" x14ac:dyDescent="0.2">
      <c r="D525" s="16"/>
      <c r="E525" s="16"/>
    </row>
    <row r="526" spans="4:5" x14ac:dyDescent="0.2">
      <c r="D526" s="16"/>
      <c r="E526" s="16"/>
    </row>
    <row r="527" spans="4:5" x14ac:dyDescent="0.2">
      <c r="D527" s="16"/>
      <c r="E527" s="16"/>
    </row>
    <row r="528" spans="4:5" x14ac:dyDescent="0.2">
      <c r="D528" s="16"/>
      <c r="E528" s="16"/>
    </row>
    <row r="529" spans="4:5" x14ac:dyDescent="0.2">
      <c r="D529" s="16"/>
      <c r="E529" s="16"/>
    </row>
    <row r="530" spans="4:5" x14ac:dyDescent="0.2">
      <c r="D530" s="16"/>
      <c r="E530" s="16"/>
    </row>
    <row r="531" spans="4:5" x14ac:dyDescent="0.2">
      <c r="D531" s="16"/>
      <c r="E531" s="16"/>
    </row>
    <row r="532" spans="4:5" x14ac:dyDescent="0.2">
      <c r="D532" s="16"/>
      <c r="E532" s="16"/>
    </row>
    <row r="533" spans="4:5" x14ac:dyDescent="0.2">
      <c r="D533" s="16"/>
      <c r="E533" s="16"/>
    </row>
    <row r="534" spans="4:5" x14ac:dyDescent="0.2">
      <c r="D534" s="16"/>
      <c r="E534" s="16"/>
    </row>
    <row r="535" spans="4:5" x14ac:dyDescent="0.2">
      <c r="D535" s="16"/>
      <c r="E535" s="16"/>
    </row>
    <row r="536" spans="4:5" x14ac:dyDescent="0.2">
      <c r="D536" s="16"/>
      <c r="E536" s="16"/>
    </row>
    <row r="537" spans="4:5" x14ac:dyDescent="0.2">
      <c r="D537" s="16"/>
      <c r="E537" s="16"/>
    </row>
    <row r="538" spans="4:5" x14ac:dyDescent="0.2">
      <c r="D538" s="16"/>
      <c r="E538" s="16"/>
    </row>
    <row r="539" spans="4:5" x14ac:dyDescent="0.2">
      <c r="D539" s="16"/>
      <c r="E539" s="16"/>
    </row>
    <row r="540" spans="4:5" x14ac:dyDescent="0.2">
      <c r="D540" s="16"/>
      <c r="E540" s="16"/>
    </row>
    <row r="541" spans="4:5" x14ac:dyDescent="0.2">
      <c r="D541" s="16"/>
      <c r="E541" s="16"/>
    </row>
    <row r="542" spans="4:5" x14ac:dyDescent="0.2">
      <c r="D542" s="16"/>
      <c r="E542" s="16"/>
    </row>
    <row r="543" spans="4:5" x14ac:dyDescent="0.2">
      <c r="D543" s="16"/>
      <c r="E543" s="16"/>
    </row>
    <row r="544" spans="4:5" x14ac:dyDescent="0.2">
      <c r="D544" s="16"/>
      <c r="E544" s="16"/>
    </row>
    <row r="545" spans="4:5" x14ac:dyDescent="0.2">
      <c r="D545" s="16"/>
      <c r="E545" s="16"/>
    </row>
    <row r="546" spans="4:5" x14ac:dyDescent="0.2">
      <c r="D546" s="16"/>
      <c r="E546" s="16"/>
    </row>
    <row r="547" spans="4:5" x14ac:dyDescent="0.2">
      <c r="D547" s="16"/>
      <c r="E547" s="16"/>
    </row>
    <row r="548" spans="4:5" x14ac:dyDescent="0.2">
      <c r="D548" s="16"/>
      <c r="E548" s="16"/>
    </row>
    <row r="549" spans="4:5" x14ac:dyDescent="0.2">
      <c r="D549" s="16"/>
      <c r="E549" s="16"/>
    </row>
    <row r="550" spans="4:5" x14ac:dyDescent="0.2">
      <c r="D550" s="16"/>
      <c r="E550" s="16"/>
    </row>
    <row r="551" spans="4:5" x14ac:dyDescent="0.2">
      <c r="D551" s="16"/>
      <c r="E551" s="16"/>
    </row>
    <row r="552" spans="4:5" x14ac:dyDescent="0.2">
      <c r="D552" s="16"/>
      <c r="E552" s="16"/>
    </row>
    <row r="553" spans="4:5" x14ac:dyDescent="0.2">
      <c r="D553" s="16"/>
      <c r="E553" s="16"/>
    </row>
    <row r="554" spans="4:5" x14ac:dyDescent="0.2">
      <c r="D554" s="16"/>
      <c r="E554" s="16"/>
    </row>
    <row r="555" spans="4:5" x14ac:dyDescent="0.2">
      <c r="D555" s="16"/>
      <c r="E555" s="16"/>
    </row>
    <row r="556" spans="4:5" x14ac:dyDescent="0.2">
      <c r="D556" s="16"/>
      <c r="E556" s="16"/>
    </row>
    <row r="557" spans="4:5" x14ac:dyDescent="0.2">
      <c r="D557" s="16"/>
      <c r="E557" s="16"/>
    </row>
    <row r="558" spans="4:5" x14ac:dyDescent="0.2">
      <c r="D558" s="16"/>
      <c r="E558" s="16"/>
    </row>
    <row r="559" spans="4:5" x14ac:dyDescent="0.2">
      <c r="D559" s="16"/>
      <c r="E559" s="16"/>
    </row>
    <row r="560" spans="4:5" x14ac:dyDescent="0.2">
      <c r="D560" s="16"/>
      <c r="E560" s="16"/>
    </row>
    <row r="561" spans="4:5" x14ac:dyDescent="0.2">
      <c r="D561" s="16"/>
      <c r="E561" s="16"/>
    </row>
    <row r="562" spans="4:5" x14ac:dyDescent="0.2">
      <c r="D562" s="16"/>
      <c r="E562" s="16"/>
    </row>
    <row r="563" spans="4:5" x14ac:dyDescent="0.2">
      <c r="D563" s="16"/>
      <c r="E563" s="16"/>
    </row>
    <row r="564" spans="4:5" x14ac:dyDescent="0.2">
      <c r="D564" s="16"/>
      <c r="E564" s="16"/>
    </row>
    <row r="565" spans="4:5" x14ac:dyDescent="0.2">
      <c r="D565" s="16"/>
      <c r="E565" s="16"/>
    </row>
    <row r="566" spans="4:5" x14ac:dyDescent="0.2">
      <c r="D566" s="16"/>
      <c r="E566" s="16"/>
    </row>
    <row r="567" spans="4:5" x14ac:dyDescent="0.2">
      <c r="D567" s="16"/>
      <c r="E567" s="16"/>
    </row>
    <row r="568" spans="4:5" x14ac:dyDescent="0.2">
      <c r="D568" s="16"/>
      <c r="E568" s="16"/>
    </row>
    <row r="569" spans="4:5" x14ac:dyDescent="0.2">
      <c r="D569" s="16"/>
      <c r="E569" s="16"/>
    </row>
    <row r="570" spans="4:5" x14ac:dyDescent="0.2">
      <c r="D570" s="16"/>
      <c r="E570" s="16"/>
    </row>
    <row r="571" spans="4:5" x14ac:dyDescent="0.2">
      <c r="D571" s="16"/>
      <c r="E571" s="16"/>
    </row>
    <row r="572" spans="4:5" x14ac:dyDescent="0.2">
      <c r="D572" s="16"/>
      <c r="E572" s="16"/>
    </row>
    <row r="573" spans="4:5" x14ac:dyDescent="0.2">
      <c r="D573" s="16"/>
      <c r="E573" s="16"/>
    </row>
    <row r="574" spans="4:5" x14ac:dyDescent="0.2">
      <c r="D574" s="16"/>
      <c r="E574" s="16"/>
    </row>
    <row r="575" spans="4:5" x14ac:dyDescent="0.2">
      <c r="D575" s="16"/>
      <c r="E575" s="16"/>
    </row>
    <row r="576" spans="4:5" x14ac:dyDescent="0.2">
      <c r="D576" s="16"/>
      <c r="E576" s="16"/>
    </row>
    <row r="577" spans="4:5" x14ac:dyDescent="0.2">
      <c r="D577" s="16"/>
      <c r="E577" s="16"/>
    </row>
    <row r="578" spans="4:5" x14ac:dyDescent="0.2">
      <c r="D578" s="16"/>
      <c r="E578" s="16"/>
    </row>
    <row r="579" spans="4:5" x14ac:dyDescent="0.2">
      <c r="D579" s="16"/>
      <c r="E579" s="16"/>
    </row>
    <row r="580" spans="4:5" x14ac:dyDescent="0.2">
      <c r="D580" s="16"/>
      <c r="E580" s="16"/>
    </row>
    <row r="581" spans="4:5" x14ac:dyDescent="0.2">
      <c r="D581" s="16"/>
      <c r="E581" s="16"/>
    </row>
    <row r="582" spans="4:5" x14ac:dyDescent="0.2">
      <c r="D582" s="16"/>
      <c r="E582" s="16"/>
    </row>
    <row r="583" spans="4:5" x14ac:dyDescent="0.2">
      <c r="D583" s="16"/>
      <c r="E583" s="16"/>
    </row>
    <row r="584" spans="4:5" x14ac:dyDescent="0.2">
      <c r="D584" s="16"/>
      <c r="E584" s="16"/>
    </row>
    <row r="585" spans="4:5" x14ac:dyDescent="0.2">
      <c r="D585" s="16"/>
      <c r="E585" s="16"/>
    </row>
  </sheetData>
  <mergeCells count="1"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Canada Cap Chg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Felienne</cp:lastModifiedBy>
  <cp:lastPrinted>2001-03-28T18:43:05Z</cp:lastPrinted>
  <dcterms:created xsi:type="dcterms:W3CDTF">2001-03-28T15:52:56Z</dcterms:created>
  <dcterms:modified xsi:type="dcterms:W3CDTF">2014-09-04T09:39:43Z</dcterms:modified>
</cp:coreProperties>
</file>