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7620" activeTab="1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Comp'!$A$1:$BT$75</definedName>
    <definedName name="_xlnm.Print_Area" localSheetId="1">'Year Over Year'!$A$1:$BS$91</definedName>
  </definedNames>
  <calcPr calcId="152511"/>
</workbook>
</file>

<file path=xl/calcChain.xml><?xml version="1.0" encoding="utf-8"?>
<calcChain xmlns="http://schemas.openxmlformats.org/spreadsheetml/2006/main">
  <c r="C9" i="3" l="1"/>
  <c r="E9" i="3" s="1"/>
  <c r="G9" i="3"/>
  <c r="K9" i="3"/>
  <c r="M9" i="3" s="1"/>
  <c r="P9" i="3"/>
  <c r="S9" i="3"/>
  <c r="T9" i="3"/>
  <c r="W9" i="3"/>
  <c r="X9" i="3"/>
  <c r="Y9" i="3" s="1"/>
  <c r="AA9" i="3"/>
  <c r="AB9" i="3"/>
  <c r="AE9" i="3"/>
  <c r="AI9" i="3"/>
  <c r="AU9" i="3" s="1"/>
  <c r="AJ9" i="3"/>
  <c r="AK9" i="3"/>
  <c r="AM9" i="3"/>
  <c r="AN9" i="3"/>
  <c r="AO9" i="3"/>
  <c r="AQ9" i="3"/>
  <c r="AR9" i="3"/>
  <c r="AV9" i="3"/>
  <c r="AY9" i="3"/>
  <c r="AZ9" i="3"/>
  <c r="BC9" i="3"/>
  <c r="BD9" i="3"/>
  <c r="BG9" i="3"/>
  <c r="BH9" i="3"/>
  <c r="BI9" i="3" s="1"/>
  <c r="BK9" i="3"/>
  <c r="BP9" i="3"/>
  <c r="C10" i="3"/>
  <c r="D10" i="3"/>
  <c r="G10" i="3"/>
  <c r="H10" i="3"/>
  <c r="I10" i="3" s="1"/>
  <c r="K10" i="3"/>
  <c r="L10" i="3"/>
  <c r="M10" i="3" s="1"/>
  <c r="S10" i="3"/>
  <c r="AE10" i="3" s="1"/>
  <c r="T10" i="3"/>
  <c r="U10" i="3"/>
  <c r="W10" i="3"/>
  <c r="X10" i="3"/>
  <c r="Y10" i="3"/>
  <c r="AA10" i="3"/>
  <c r="AB10" i="3"/>
  <c r="AC10" i="3" s="1"/>
  <c r="AF10" i="3"/>
  <c r="AI10" i="3"/>
  <c r="AJ10" i="3"/>
  <c r="AM10" i="3"/>
  <c r="AN10" i="3"/>
  <c r="AO10" i="3" s="1"/>
  <c r="AQ10" i="3"/>
  <c r="AR10" i="3"/>
  <c r="AY10" i="3"/>
  <c r="BK10" i="3" s="1"/>
  <c r="AZ10" i="3"/>
  <c r="BA10" i="3"/>
  <c r="BC10" i="3"/>
  <c r="BD10" i="3"/>
  <c r="BE10" i="3"/>
  <c r="BG10" i="3"/>
  <c r="BH10" i="3"/>
  <c r="BH36" i="3" s="1"/>
  <c r="BP10" i="3"/>
  <c r="C11" i="3"/>
  <c r="D11" i="3"/>
  <c r="E11" i="3" s="1"/>
  <c r="G11" i="3"/>
  <c r="H11" i="3"/>
  <c r="K11" i="3"/>
  <c r="L11" i="3"/>
  <c r="M11" i="3"/>
  <c r="S11" i="3"/>
  <c r="AE11" i="3" s="1"/>
  <c r="T11" i="3"/>
  <c r="U11" i="3"/>
  <c r="W11" i="3"/>
  <c r="X11" i="3"/>
  <c r="AA11" i="3"/>
  <c r="AB11" i="3"/>
  <c r="AC11" i="3" s="1"/>
  <c r="AF11" i="3"/>
  <c r="AI11" i="3"/>
  <c r="AJ11" i="3"/>
  <c r="AK11" i="3" s="1"/>
  <c r="AM11" i="3"/>
  <c r="AN11" i="3"/>
  <c r="AQ11" i="3"/>
  <c r="AR11" i="3"/>
  <c r="AS11" i="3"/>
  <c r="AY11" i="3"/>
  <c r="BK11" i="3" s="1"/>
  <c r="AZ11" i="3"/>
  <c r="BA11" i="3"/>
  <c r="BC11" i="3"/>
  <c r="BD11" i="3"/>
  <c r="BG11" i="3"/>
  <c r="BH11" i="3"/>
  <c r="BI11" i="3" s="1"/>
  <c r="BL11" i="3"/>
  <c r="BP11" i="3"/>
  <c r="C14" i="3"/>
  <c r="E14" i="3" s="1"/>
  <c r="G14" i="3"/>
  <c r="K14" i="3"/>
  <c r="M14" i="3" s="1"/>
  <c r="P14" i="3"/>
  <c r="S14" i="3"/>
  <c r="T14" i="3"/>
  <c r="W14" i="3"/>
  <c r="AE14" i="3" s="1"/>
  <c r="X14" i="3"/>
  <c r="Y14" i="3" s="1"/>
  <c r="AA14" i="3"/>
  <c r="AB14" i="3"/>
  <c r="AC14" i="3" s="1"/>
  <c r="AI14" i="3"/>
  <c r="AU14" i="3" s="1"/>
  <c r="AJ14" i="3"/>
  <c r="AK14" i="3"/>
  <c r="AM14" i="3"/>
  <c r="AN14" i="3"/>
  <c r="AO14" i="3"/>
  <c r="AQ14" i="3"/>
  <c r="AR14" i="3"/>
  <c r="AS14" i="3" s="1"/>
  <c r="AV14" i="3"/>
  <c r="AW14" i="3" s="1"/>
  <c r="AY14" i="3"/>
  <c r="AZ14" i="3"/>
  <c r="BC14" i="3"/>
  <c r="BK14" i="3" s="1"/>
  <c r="BD14" i="3"/>
  <c r="BG14" i="3"/>
  <c r="BI14" i="3" s="1"/>
  <c r="BH14" i="3"/>
  <c r="BP14" i="3"/>
  <c r="C15" i="3"/>
  <c r="E15" i="3"/>
  <c r="G15" i="3"/>
  <c r="K15" i="3"/>
  <c r="M15" i="3" s="1"/>
  <c r="P15" i="3"/>
  <c r="S15" i="3"/>
  <c r="T15" i="3"/>
  <c r="W15" i="3"/>
  <c r="X15" i="3"/>
  <c r="Y15" i="3" s="1"/>
  <c r="AA15" i="3"/>
  <c r="AC15" i="3" s="1"/>
  <c r="AB15" i="3"/>
  <c r="AE15" i="3"/>
  <c r="AI15" i="3"/>
  <c r="AU15" i="3" s="1"/>
  <c r="AJ15" i="3"/>
  <c r="AK15" i="3"/>
  <c r="AM15" i="3"/>
  <c r="AN15" i="3"/>
  <c r="AO15" i="3"/>
  <c r="AQ15" i="3"/>
  <c r="AR15" i="3"/>
  <c r="AS15" i="3" s="1"/>
  <c r="AY15" i="3"/>
  <c r="AZ15" i="3"/>
  <c r="BC15" i="3"/>
  <c r="BK15" i="3" s="1"/>
  <c r="BD15" i="3"/>
  <c r="BG15" i="3"/>
  <c r="BI15" i="3" s="1"/>
  <c r="BH15" i="3"/>
  <c r="BP15" i="3"/>
  <c r="C16" i="3"/>
  <c r="BO16" i="3" s="1"/>
  <c r="E16" i="3"/>
  <c r="G16" i="3"/>
  <c r="I16" i="3"/>
  <c r="K16" i="3"/>
  <c r="M16" i="3" s="1"/>
  <c r="O16" i="3"/>
  <c r="Q16" i="3" s="1"/>
  <c r="P16" i="3"/>
  <c r="S16" i="3"/>
  <c r="T16" i="3"/>
  <c r="W16" i="3"/>
  <c r="X16" i="3"/>
  <c r="Y16" i="3"/>
  <c r="AA16" i="3"/>
  <c r="AB16" i="3"/>
  <c r="AC16" i="3"/>
  <c r="AF16" i="3"/>
  <c r="AI16" i="3"/>
  <c r="AJ16" i="3"/>
  <c r="AM16" i="3"/>
  <c r="AN16" i="3"/>
  <c r="AQ16" i="3"/>
  <c r="AR16" i="3"/>
  <c r="AS16" i="3" s="1"/>
  <c r="AU16" i="3"/>
  <c r="AY16" i="3"/>
  <c r="AZ16" i="3"/>
  <c r="BC16" i="3"/>
  <c r="BD16" i="3"/>
  <c r="BE16" i="3"/>
  <c r="BG16" i="3"/>
  <c r="BH16" i="3"/>
  <c r="BI16" i="3"/>
  <c r="BL16" i="3"/>
  <c r="BP16" i="3"/>
  <c r="C17" i="3"/>
  <c r="G17" i="3"/>
  <c r="I17" i="3" s="1"/>
  <c r="K17" i="3"/>
  <c r="M17" i="3"/>
  <c r="P17" i="3"/>
  <c r="S17" i="3"/>
  <c r="T17" i="3"/>
  <c r="W17" i="3"/>
  <c r="X17" i="3"/>
  <c r="Y17" i="3" s="1"/>
  <c r="AA17" i="3"/>
  <c r="AB17" i="3"/>
  <c r="AC17" i="3" s="1"/>
  <c r="AE17" i="3"/>
  <c r="AI17" i="3"/>
  <c r="AJ17" i="3"/>
  <c r="AM17" i="3"/>
  <c r="AN17" i="3"/>
  <c r="AO17" i="3"/>
  <c r="AQ17" i="3"/>
  <c r="AR17" i="3"/>
  <c r="AS17" i="3"/>
  <c r="AV17" i="3"/>
  <c r="AY17" i="3"/>
  <c r="AZ17" i="3"/>
  <c r="BC17" i="3"/>
  <c r="BD17" i="3"/>
  <c r="BE17" i="3" s="1"/>
  <c r="BG17" i="3"/>
  <c r="BH17" i="3"/>
  <c r="BI17" i="3" s="1"/>
  <c r="BK17" i="3"/>
  <c r="BP17" i="3"/>
  <c r="C18" i="3"/>
  <c r="E18" i="3"/>
  <c r="G18" i="3"/>
  <c r="O18" i="3" s="1"/>
  <c r="H18" i="3"/>
  <c r="I18" i="3"/>
  <c r="K18" i="3"/>
  <c r="L18" i="3"/>
  <c r="BP18" i="3" s="1"/>
  <c r="M18" i="3"/>
  <c r="P18" i="3"/>
  <c r="S18" i="3"/>
  <c r="T18" i="3"/>
  <c r="W18" i="3"/>
  <c r="X18" i="3"/>
  <c r="Y18" i="3" s="1"/>
  <c r="AA18" i="3"/>
  <c r="AB18" i="3"/>
  <c r="AC18" i="3" s="1"/>
  <c r="AE18" i="3"/>
  <c r="AI18" i="3"/>
  <c r="AU18" i="3" s="1"/>
  <c r="AJ18" i="3"/>
  <c r="AK18" i="3"/>
  <c r="AM18" i="3"/>
  <c r="AN18" i="3"/>
  <c r="AO18" i="3"/>
  <c r="AQ18" i="3"/>
  <c r="AR18" i="3"/>
  <c r="AS18" i="3"/>
  <c r="AV18" i="3"/>
  <c r="AY18" i="3"/>
  <c r="AZ18" i="3"/>
  <c r="BC18" i="3"/>
  <c r="BD18" i="3"/>
  <c r="BE18" i="3" s="1"/>
  <c r="BG18" i="3"/>
  <c r="BH18" i="3"/>
  <c r="BI18" i="3" s="1"/>
  <c r="BK18" i="3"/>
  <c r="BO18" i="3"/>
  <c r="BQ18" i="3"/>
  <c r="C19" i="3"/>
  <c r="G19" i="3"/>
  <c r="K19" i="3"/>
  <c r="M19" i="3"/>
  <c r="P19" i="3"/>
  <c r="S19" i="3"/>
  <c r="T19" i="3"/>
  <c r="W19" i="3"/>
  <c r="X19" i="3"/>
  <c r="Y19" i="3" s="1"/>
  <c r="AA19" i="3"/>
  <c r="AE19" i="3" s="1"/>
  <c r="AB19" i="3"/>
  <c r="AI19" i="3"/>
  <c r="AJ19" i="3"/>
  <c r="AM19" i="3"/>
  <c r="AN19" i="3"/>
  <c r="AO19" i="3"/>
  <c r="AQ19" i="3"/>
  <c r="AR19" i="3"/>
  <c r="AS19" i="3"/>
  <c r="AV19" i="3"/>
  <c r="AY19" i="3"/>
  <c r="AZ19" i="3"/>
  <c r="BC19" i="3"/>
  <c r="BD19" i="3"/>
  <c r="BE19" i="3" s="1"/>
  <c r="BG19" i="3"/>
  <c r="BH19" i="3"/>
  <c r="BI19" i="3" s="1"/>
  <c r="BK19" i="3"/>
  <c r="BP19" i="3"/>
  <c r="K21" i="3"/>
  <c r="L21" i="3"/>
  <c r="O21" i="3"/>
  <c r="S21" i="3"/>
  <c r="T21" i="3"/>
  <c r="W21" i="3"/>
  <c r="X21" i="3"/>
  <c r="AA21" i="3"/>
  <c r="AB21" i="3"/>
  <c r="AF21" i="3" s="1"/>
  <c r="AI21" i="3"/>
  <c r="AU21" i="3" s="1"/>
  <c r="AJ21" i="3"/>
  <c r="AM21" i="3"/>
  <c r="AN21" i="3"/>
  <c r="AQ21" i="3"/>
  <c r="AR21" i="3"/>
  <c r="AV21" i="3" s="1"/>
  <c r="AY21" i="3"/>
  <c r="AZ21" i="3"/>
  <c r="BC21" i="3"/>
  <c r="BD21" i="3"/>
  <c r="BG21" i="3"/>
  <c r="BH21" i="3"/>
  <c r="BL21" i="3" s="1"/>
  <c r="C22" i="3"/>
  <c r="BO22" i="3" s="1"/>
  <c r="BQ22" i="3" s="1"/>
  <c r="BR22" i="3" s="1"/>
  <c r="G22" i="3"/>
  <c r="I22" i="3" s="1"/>
  <c r="K22" i="3"/>
  <c r="M22" i="3"/>
  <c r="P22" i="3"/>
  <c r="S22" i="3"/>
  <c r="T22" i="3"/>
  <c r="W22" i="3"/>
  <c r="X22" i="3"/>
  <c r="Y22" i="3" s="1"/>
  <c r="AA22" i="3"/>
  <c r="AB22" i="3"/>
  <c r="AC22" i="3" s="1"/>
  <c r="AE22" i="3"/>
  <c r="AI22" i="3"/>
  <c r="AJ22" i="3"/>
  <c r="AM22" i="3"/>
  <c r="AO22" i="3" s="1"/>
  <c r="AN22" i="3"/>
  <c r="AQ22" i="3"/>
  <c r="AR22" i="3"/>
  <c r="AS22" i="3"/>
  <c r="AV22" i="3"/>
  <c r="AY22" i="3"/>
  <c r="AZ22" i="3"/>
  <c r="BC22" i="3"/>
  <c r="BD22" i="3"/>
  <c r="BE22" i="3" s="1"/>
  <c r="BG22" i="3"/>
  <c r="BH22" i="3"/>
  <c r="BI22" i="3" s="1"/>
  <c r="BK22" i="3"/>
  <c r="BP22" i="3"/>
  <c r="C23" i="3"/>
  <c r="E23" i="3"/>
  <c r="G23" i="3"/>
  <c r="I23" i="3" s="1"/>
  <c r="K23" i="3"/>
  <c r="P23" i="3"/>
  <c r="S23" i="3"/>
  <c r="T23" i="3"/>
  <c r="U23" i="3" s="1"/>
  <c r="W23" i="3"/>
  <c r="Y23" i="3" s="1"/>
  <c r="X23" i="3"/>
  <c r="AA23" i="3"/>
  <c r="AB23" i="3"/>
  <c r="AC23" i="3"/>
  <c r="AI23" i="3"/>
  <c r="AJ23" i="3"/>
  <c r="AK23" i="3"/>
  <c r="AM23" i="3"/>
  <c r="AN23" i="3"/>
  <c r="AO23" i="3" s="1"/>
  <c r="AQ23" i="3"/>
  <c r="AR23" i="3"/>
  <c r="AS23" i="3" s="1"/>
  <c r="AU23" i="3"/>
  <c r="AY23" i="3"/>
  <c r="BK23" i="3" s="1"/>
  <c r="AZ23" i="3"/>
  <c r="BC23" i="3"/>
  <c r="BE23" i="3" s="1"/>
  <c r="BD23" i="3"/>
  <c r="BG23" i="3"/>
  <c r="BI23" i="3" s="1"/>
  <c r="BH23" i="3"/>
  <c r="BP23" i="3"/>
  <c r="C24" i="3"/>
  <c r="O24" i="3" s="1"/>
  <c r="Q24" i="3" s="1"/>
  <c r="G24" i="3"/>
  <c r="I24" i="3"/>
  <c r="K24" i="3"/>
  <c r="M24" i="3"/>
  <c r="P24" i="3"/>
  <c r="S24" i="3"/>
  <c r="AE24" i="3" s="1"/>
  <c r="T24" i="3"/>
  <c r="U24" i="3"/>
  <c r="W24" i="3"/>
  <c r="X24" i="3"/>
  <c r="Y24" i="3"/>
  <c r="AA24" i="3"/>
  <c r="AB24" i="3"/>
  <c r="AC24" i="3" s="1"/>
  <c r="AI24" i="3"/>
  <c r="AJ24" i="3"/>
  <c r="AM24" i="3"/>
  <c r="AU24" i="3" s="1"/>
  <c r="AN24" i="3"/>
  <c r="AQ24" i="3"/>
  <c r="AS24" i="3" s="1"/>
  <c r="AR24" i="3"/>
  <c r="AY24" i="3"/>
  <c r="BK24" i="3" s="1"/>
  <c r="AZ24" i="3"/>
  <c r="BA24" i="3"/>
  <c r="BC24" i="3"/>
  <c r="BD24" i="3"/>
  <c r="BE24" i="3"/>
  <c r="BG24" i="3"/>
  <c r="BH24" i="3"/>
  <c r="BI24" i="3" s="1"/>
  <c r="BL24" i="3"/>
  <c r="BM24" i="3" s="1"/>
  <c r="BP24" i="3"/>
  <c r="C25" i="3"/>
  <c r="E25" i="3" s="1"/>
  <c r="G25" i="3"/>
  <c r="K25" i="3"/>
  <c r="M25" i="3"/>
  <c r="P25" i="3"/>
  <c r="S25" i="3"/>
  <c r="T25" i="3"/>
  <c r="W25" i="3"/>
  <c r="X25" i="3"/>
  <c r="Y25" i="3" s="1"/>
  <c r="AA25" i="3"/>
  <c r="AB25" i="3"/>
  <c r="AC25" i="3" s="1"/>
  <c r="AE25" i="3"/>
  <c r="AI25" i="3"/>
  <c r="AU25" i="3" s="1"/>
  <c r="AJ25" i="3"/>
  <c r="AK25" i="3"/>
  <c r="AM25" i="3"/>
  <c r="AN25" i="3"/>
  <c r="AO25" i="3"/>
  <c r="AQ25" i="3"/>
  <c r="AR25" i="3"/>
  <c r="AS25" i="3"/>
  <c r="AV25" i="3"/>
  <c r="AW25" i="3" s="1"/>
  <c r="AY25" i="3"/>
  <c r="AZ25" i="3"/>
  <c r="BC25" i="3"/>
  <c r="BD25" i="3"/>
  <c r="BE25" i="3" s="1"/>
  <c r="BG25" i="3"/>
  <c r="BK25" i="3" s="1"/>
  <c r="BH25" i="3"/>
  <c r="BO25" i="3"/>
  <c r="BP25" i="3"/>
  <c r="BQ25" i="3"/>
  <c r="BR25" i="3" s="1"/>
  <c r="K27" i="3"/>
  <c r="L27" i="3"/>
  <c r="P27" i="3" s="1"/>
  <c r="O27" i="3"/>
  <c r="S27" i="3"/>
  <c r="T27" i="3"/>
  <c r="W27" i="3"/>
  <c r="X27" i="3"/>
  <c r="AA27" i="3"/>
  <c r="AB27" i="3"/>
  <c r="AF27" i="3" s="1"/>
  <c r="AI27" i="3"/>
  <c r="AJ27" i="3"/>
  <c r="AM27" i="3"/>
  <c r="AN27" i="3"/>
  <c r="AQ27" i="3"/>
  <c r="AR27" i="3"/>
  <c r="AV27" i="3" s="1"/>
  <c r="AY27" i="3"/>
  <c r="BK27" i="3" s="1"/>
  <c r="AZ27" i="3"/>
  <c r="BC27" i="3"/>
  <c r="BD27" i="3"/>
  <c r="BG27" i="3"/>
  <c r="BH27" i="3"/>
  <c r="BL27" i="3" s="1"/>
  <c r="C28" i="3"/>
  <c r="G28" i="3"/>
  <c r="O28" i="3" s="1"/>
  <c r="Q28" i="3" s="1"/>
  <c r="H28" i="3"/>
  <c r="K28" i="3"/>
  <c r="M28" i="3" s="1"/>
  <c r="L28" i="3"/>
  <c r="P28" i="3"/>
  <c r="S28" i="3"/>
  <c r="AE28" i="3" s="1"/>
  <c r="T28" i="3"/>
  <c r="U28" i="3"/>
  <c r="W28" i="3"/>
  <c r="X28" i="3"/>
  <c r="Y28" i="3"/>
  <c r="AA28" i="3"/>
  <c r="AB28" i="3"/>
  <c r="AC28" i="3" s="1"/>
  <c r="AF28" i="3"/>
  <c r="AG28" i="3" s="1"/>
  <c r="AI28" i="3"/>
  <c r="AJ28" i="3"/>
  <c r="AM28" i="3"/>
  <c r="AN28" i="3"/>
  <c r="AO28" i="3" s="1"/>
  <c r="AQ28" i="3"/>
  <c r="AR28" i="3"/>
  <c r="AY28" i="3"/>
  <c r="BK28" i="3" s="1"/>
  <c r="AZ28" i="3"/>
  <c r="BA28" i="3"/>
  <c r="BC28" i="3"/>
  <c r="BD28" i="3"/>
  <c r="BE28" i="3"/>
  <c r="BG28" i="3"/>
  <c r="BH28" i="3"/>
  <c r="BI28" i="3" s="1"/>
  <c r="BL28" i="3"/>
  <c r="BM28" i="3" s="1"/>
  <c r="BP28" i="3"/>
  <c r="C29" i="3"/>
  <c r="G29" i="3"/>
  <c r="I29" i="3"/>
  <c r="K29" i="3"/>
  <c r="M29" i="3"/>
  <c r="O29" i="3"/>
  <c r="P29" i="3"/>
  <c r="Q29" i="3"/>
  <c r="S29" i="3"/>
  <c r="AE29" i="3" s="1"/>
  <c r="T29" i="3"/>
  <c r="U29" i="3"/>
  <c r="W29" i="3"/>
  <c r="X29" i="3"/>
  <c r="Y29" i="3"/>
  <c r="AA29" i="3"/>
  <c r="AB29" i="3"/>
  <c r="AI29" i="3"/>
  <c r="AJ29" i="3"/>
  <c r="AM29" i="3"/>
  <c r="AN29" i="3"/>
  <c r="AO29" i="3" s="1"/>
  <c r="AQ29" i="3"/>
  <c r="AS29" i="3" s="1"/>
  <c r="AR29" i="3"/>
  <c r="AU29" i="3"/>
  <c r="AY29" i="3"/>
  <c r="BK29" i="3" s="1"/>
  <c r="AZ29" i="3"/>
  <c r="BA29" i="3"/>
  <c r="BC29" i="3"/>
  <c r="BD29" i="3"/>
  <c r="BE29" i="3"/>
  <c r="BG29" i="3"/>
  <c r="BH29" i="3"/>
  <c r="BI29" i="3" s="1"/>
  <c r="BL29" i="3"/>
  <c r="BM29" i="3" s="1"/>
  <c r="BP29" i="3"/>
  <c r="C30" i="3"/>
  <c r="E30" i="3" s="1"/>
  <c r="G30" i="3"/>
  <c r="BO30" i="3" s="1"/>
  <c r="BQ30" i="3" s="1"/>
  <c r="K30" i="3"/>
  <c r="M30" i="3"/>
  <c r="P30" i="3"/>
  <c r="S30" i="3"/>
  <c r="T30" i="3"/>
  <c r="W30" i="3"/>
  <c r="X30" i="3"/>
  <c r="Y30" i="3" s="1"/>
  <c r="AA30" i="3"/>
  <c r="AB30" i="3"/>
  <c r="AC30" i="3" s="1"/>
  <c r="AE30" i="3"/>
  <c r="AI30" i="3"/>
  <c r="AU30" i="3" s="1"/>
  <c r="AJ30" i="3"/>
  <c r="AK30" i="3"/>
  <c r="AM30" i="3"/>
  <c r="AN30" i="3"/>
  <c r="AO30" i="3"/>
  <c r="AQ30" i="3"/>
  <c r="AR30" i="3"/>
  <c r="AS30" i="3"/>
  <c r="AV30" i="3"/>
  <c r="AW30" i="3" s="1"/>
  <c r="AY30" i="3"/>
  <c r="AZ30" i="3"/>
  <c r="BC30" i="3"/>
  <c r="BD30" i="3"/>
  <c r="BE30" i="3" s="1"/>
  <c r="BG30" i="3"/>
  <c r="BK30" i="3" s="1"/>
  <c r="BH30" i="3"/>
  <c r="BI30" i="3" s="1"/>
  <c r="BP30" i="3"/>
  <c r="C32" i="3"/>
  <c r="O32" i="3" s="1"/>
  <c r="D32" i="3"/>
  <c r="E32" i="3"/>
  <c r="G32" i="3"/>
  <c r="H32" i="3"/>
  <c r="I32" i="3"/>
  <c r="K32" i="3"/>
  <c r="L32" i="3"/>
  <c r="M32" i="3" s="1"/>
  <c r="P32" i="3"/>
  <c r="Q32" i="3" s="1"/>
  <c r="S32" i="3"/>
  <c r="T32" i="3"/>
  <c r="W32" i="3"/>
  <c r="AE32" i="3" s="1"/>
  <c r="X32" i="3"/>
  <c r="AA32" i="3"/>
  <c r="AC32" i="3" s="1"/>
  <c r="AB32" i="3"/>
  <c r="AI32" i="3"/>
  <c r="AU32" i="3" s="1"/>
  <c r="AJ32" i="3"/>
  <c r="AK32" i="3"/>
  <c r="AM32" i="3"/>
  <c r="AN32" i="3"/>
  <c r="AO32" i="3"/>
  <c r="AQ32" i="3"/>
  <c r="AR32" i="3"/>
  <c r="AS32" i="3" s="1"/>
  <c r="AV32" i="3"/>
  <c r="AW32" i="3" s="1"/>
  <c r="AY32" i="3"/>
  <c r="AZ32" i="3"/>
  <c r="BC32" i="3"/>
  <c r="BD32" i="3"/>
  <c r="BE32" i="3" s="1"/>
  <c r="BG32" i="3"/>
  <c r="BH32" i="3"/>
  <c r="BO32" i="3"/>
  <c r="C33" i="3"/>
  <c r="D33" i="3"/>
  <c r="E33" i="3"/>
  <c r="G33" i="3"/>
  <c r="H33" i="3"/>
  <c r="K33" i="3"/>
  <c r="L33" i="3"/>
  <c r="M33" i="3" s="1"/>
  <c r="O33" i="3"/>
  <c r="S33" i="3"/>
  <c r="T33" i="3"/>
  <c r="U33" i="3" s="1"/>
  <c r="W33" i="3"/>
  <c r="Y33" i="3" s="1"/>
  <c r="X33" i="3"/>
  <c r="AA33" i="3"/>
  <c r="AB33" i="3"/>
  <c r="AC33" i="3"/>
  <c r="AI33" i="3"/>
  <c r="AJ33" i="3"/>
  <c r="AK33" i="3"/>
  <c r="AM33" i="3"/>
  <c r="AN33" i="3"/>
  <c r="AO33" i="3" s="1"/>
  <c r="AQ33" i="3"/>
  <c r="AR33" i="3"/>
  <c r="AS33" i="3" s="1"/>
  <c r="AU33" i="3"/>
  <c r="AY33" i="3"/>
  <c r="AZ33" i="3"/>
  <c r="BC33" i="3"/>
  <c r="BE33" i="3" s="1"/>
  <c r="BD33" i="3"/>
  <c r="BG33" i="3"/>
  <c r="BI33" i="3" s="1"/>
  <c r="BH33" i="3"/>
  <c r="BO33" i="3"/>
  <c r="C34" i="3"/>
  <c r="D34" i="3"/>
  <c r="G34" i="3"/>
  <c r="H34" i="3"/>
  <c r="I34" i="3" s="1"/>
  <c r="K34" i="3"/>
  <c r="BO34" i="3" s="1"/>
  <c r="L34" i="3"/>
  <c r="M34" i="3" s="1"/>
  <c r="O34" i="3"/>
  <c r="S34" i="3"/>
  <c r="T34" i="3"/>
  <c r="W34" i="3"/>
  <c r="X34" i="3"/>
  <c r="Y34" i="3"/>
  <c r="AA34" i="3"/>
  <c r="AB34" i="3"/>
  <c r="AC34" i="3"/>
  <c r="AF34" i="3"/>
  <c r="AI34" i="3"/>
  <c r="AJ34" i="3"/>
  <c r="AM34" i="3"/>
  <c r="AN34" i="3"/>
  <c r="AO34" i="3" s="1"/>
  <c r="AQ34" i="3"/>
  <c r="AR34" i="3"/>
  <c r="AS34" i="3" s="1"/>
  <c r="AU34" i="3"/>
  <c r="AY34" i="3"/>
  <c r="AZ34" i="3"/>
  <c r="BC34" i="3"/>
  <c r="BE34" i="3" s="1"/>
  <c r="BD34" i="3"/>
  <c r="BG34" i="3"/>
  <c r="BH34" i="3"/>
  <c r="BI34" i="3"/>
  <c r="BL34" i="3"/>
  <c r="C35" i="3"/>
  <c r="D35" i="3"/>
  <c r="G35" i="3"/>
  <c r="H35" i="3"/>
  <c r="K35" i="3"/>
  <c r="L35" i="3"/>
  <c r="O35" i="3"/>
  <c r="S35" i="3"/>
  <c r="T35" i="3"/>
  <c r="W35" i="3"/>
  <c r="X35" i="3"/>
  <c r="Y35" i="3"/>
  <c r="AA35" i="3"/>
  <c r="AB35" i="3"/>
  <c r="AC35" i="3"/>
  <c r="AF35" i="3"/>
  <c r="AI35" i="3"/>
  <c r="AJ35" i="3"/>
  <c r="AM35" i="3"/>
  <c r="AN35" i="3"/>
  <c r="AO35" i="3" s="1"/>
  <c r="AQ35" i="3"/>
  <c r="AR35" i="3"/>
  <c r="AS35" i="3" s="1"/>
  <c r="AU35" i="3"/>
  <c r="AY35" i="3"/>
  <c r="AZ35" i="3"/>
  <c r="BC35" i="3"/>
  <c r="BD35" i="3"/>
  <c r="BE35" i="3"/>
  <c r="BG35" i="3"/>
  <c r="BH35" i="3"/>
  <c r="BI35" i="3"/>
  <c r="BL35" i="3"/>
  <c r="D36" i="3"/>
  <c r="BT36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G43" i="3"/>
  <c r="K43" i="3"/>
  <c r="S43" i="3"/>
  <c r="W43" i="3"/>
  <c r="AA43" i="3"/>
  <c r="AI43" i="3"/>
  <c r="AM43" i="3"/>
  <c r="AQ43" i="3"/>
  <c r="AU43" i="3"/>
  <c r="AY43" i="3"/>
  <c r="BC43" i="3"/>
  <c r="BG43" i="3"/>
  <c r="C44" i="3"/>
  <c r="G44" i="3"/>
  <c r="K44" i="3"/>
  <c r="S44" i="3"/>
  <c r="S70" i="3" s="1"/>
  <c r="W44" i="3"/>
  <c r="AA44" i="3"/>
  <c r="AI44" i="3"/>
  <c r="AM44" i="3"/>
  <c r="AQ44" i="3"/>
  <c r="AU44" i="3" s="1"/>
  <c r="AY44" i="3"/>
  <c r="AY70" i="3" s="1"/>
  <c r="BC44" i="3"/>
  <c r="BC70" i="3" s="1"/>
  <c r="BG44" i="3"/>
  <c r="C45" i="3"/>
  <c r="G45" i="3"/>
  <c r="BO45" i="3" s="1"/>
  <c r="K45" i="3"/>
  <c r="O45" i="3"/>
  <c r="S45" i="3"/>
  <c r="AE45" i="3" s="1"/>
  <c r="W45" i="3"/>
  <c r="AA45" i="3"/>
  <c r="AI45" i="3"/>
  <c r="AM45" i="3"/>
  <c r="AU45" i="3" s="1"/>
  <c r="AQ45" i="3"/>
  <c r="AY45" i="3"/>
  <c r="BC45" i="3"/>
  <c r="BG45" i="3"/>
  <c r="G48" i="3"/>
  <c r="S48" i="3"/>
  <c r="W48" i="3"/>
  <c r="AA48" i="3"/>
  <c r="AI48" i="3"/>
  <c r="AM48" i="3"/>
  <c r="AQ48" i="3"/>
  <c r="AU48" i="3"/>
  <c r="AY48" i="3"/>
  <c r="BK48" i="3" s="1"/>
  <c r="BC48" i="3"/>
  <c r="BG48" i="3"/>
  <c r="C49" i="3"/>
  <c r="O49" i="3" s="1"/>
  <c r="G49" i="3"/>
  <c r="K49" i="3"/>
  <c r="S49" i="3"/>
  <c r="AE49" i="3" s="1"/>
  <c r="W49" i="3"/>
  <c r="AA49" i="3"/>
  <c r="AI49" i="3"/>
  <c r="AM49" i="3"/>
  <c r="AQ49" i="3"/>
  <c r="AY49" i="3"/>
  <c r="BC49" i="3"/>
  <c r="BG49" i="3"/>
  <c r="BK49" i="3"/>
  <c r="C50" i="3"/>
  <c r="G50" i="3"/>
  <c r="K50" i="3"/>
  <c r="S50" i="3"/>
  <c r="W50" i="3"/>
  <c r="AA50" i="3"/>
  <c r="AE50" i="3" s="1"/>
  <c r="AI50" i="3"/>
  <c r="AM50" i="3"/>
  <c r="AQ50" i="3"/>
  <c r="AY50" i="3"/>
  <c r="BC50" i="3"/>
  <c r="BG50" i="3"/>
  <c r="BK50" i="3" s="1"/>
  <c r="C51" i="3"/>
  <c r="O51" i="3" s="1"/>
  <c r="G51" i="3"/>
  <c r="K51" i="3"/>
  <c r="S51" i="3"/>
  <c r="W51" i="3"/>
  <c r="AA51" i="3"/>
  <c r="AE51" i="3"/>
  <c r="AI51" i="3"/>
  <c r="AM51" i="3"/>
  <c r="AQ51" i="3"/>
  <c r="AY51" i="3"/>
  <c r="BC51" i="3"/>
  <c r="BG51" i="3"/>
  <c r="BK51" i="3"/>
  <c r="BO51" i="3"/>
  <c r="C52" i="3"/>
  <c r="G52" i="3"/>
  <c r="K52" i="3"/>
  <c r="S52" i="3"/>
  <c r="AE52" i="3" s="1"/>
  <c r="W52" i="3"/>
  <c r="AA52" i="3"/>
  <c r="AI52" i="3"/>
  <c r="AM52" i="3"/>
  <c r="AQ52" i="3"/>
  <c r="AY52" i="3"/>
  <c r="BC52" i="3"/>
  <c r="BK52" i="3" s="1"/>
  <c r="BG52" i="3"/>
  <c r="C53" i="3"/>
  <c r="O53" i="3" s="1"/>
  <c r="G53" i="3"/>
  <c r="K53" i="3"/>
  <c r="S53" i="3"/>
  <c r="AE53" i="3" s="1"/>
  <c r="W53" i="3"/>
  <c r="AA53" i="3"/>
  <c r="AI53" i="3"/>
  <c r="AM53" i="3"/>
  <c r="AQ53" i="3"/>
  <c r="AY53" i="3"/>
  <c r="BK53" i="3" s="1"/>
  <c r="BC53" i="3"/>
  <c r="BG53" i="3"/>
  <c r="K55" i="3"/>
  <c r="O55" i="3" s="1"/>
  <c r="S55" i="3"/>
  <c r="W55" i="3"/>
  <c r="AE55" i="3" s="1"/>
  <c r="AA55" i="3"/>
  <c r="AI55" i="3"/>
  <c r="AM55" i="3"/>
  <c r="AQ55" i="3"/>
  <c r="AY55" i="3"/>
  <c r="BC55" i="3"/>
  <c r="BK55" i="3" s="1"/>
  <c r="BG55" i="3"/>
  <c r="C56" i="3"/>
  <c r="G56" i="3"/>
  <c r="BO56" i="3" s="1"/>
  <c r="K56" i="3"/>
  <c r="S56" i="3"/>
  <c r="W56" i="3"/>
  <c r="AE56" i="3" s="1"/>
  <c r="AA56" i="3"/>
  <c r="AI56" i="3"/>
  <c r="AM56" i="3"/>
  <c r="AQ56" i="3"/>
  <c r="AY56" i="3"/>
  <c r="BC56" i="3"/>
  <c r="BK56" i="3" s="1"/>
  <c r="BG56" i="3"/>
  <c r="C57" i="3"/>
  <c r="O57" i="3" s="1"/>
  <c r="G57" i="3"/>
  <c r="K57" i="3"/>
  <c r="S57" i="3"/>
  <c r="AE57" i="3" s="1"/>
  <c r="W57" i="3"/>
  <c r="AA57" i="3"/>
  <c r="AI57" i="3"/>
  <c r="AM57" i="3"/>
  <c r="AQ57" i="3"/>
  <c r="AY57" i="3"/>
  <c r="BK57" i="3" s="1"/>
  <c r="BC57" i="3"/>
  <c r="BG57" i="3"/>
  <c r="BO57" i="3"/>
  <c r="C58" i="3"/>
  <c r="O58" i="3" s="1"/>
  <c r="G58" i="3"/>
  <c r="K58" i="3"/>
  <c r="S58" i="3"/>
  <c r="W58" i="3"/>
  <c r="AA58" i="3"/>
  <c r="AE58" i="3"/>
  <c r="AI58" i="3"/>
  <c r="AI70" i="3" s="1"/>
  <c r="AM58" i="3"/>
  <c r="AQ58" i="3"/>
  <c r="AY58" i="3"/>
  <c r="BC58" i="3"/>
  <c r="BG58" i="3"/>
  <c r="BK58" i="3"/>
  <c r="BO58" i="3"/>
  <c r="C59" i="3"/>
  <c r="G59" i="3"/>
  <c r="S59" i="3"/>
  <c r="W59" i="3"/>
  <c r="AA59" i="3"/>
  <c r="AE59" i="3"/>
  <c r="AI59" i="3"/>
  <c r="AM59" i="3"/>
  <c r="AQ59" i="3"/>
  <c r="AU59" i="3" s="1"/>
  <c r="AY59" i="3"/>
  <c r="BC59" i="3"/>
  <c r="BG59" i="3"/>
  <c r="BK59" i="3"/>
  <c r="K61" i="3"/>
  <c r="O61" i="3"/>
  <c r="S61" i="3"/>
  <c r="W61" i="3"/>
  <c r="AA61" i="3"/>
  <c r="AE61" i="3"/>
  <c r="AI61" i="3"/>
  <c r="AM61" i="3"/>
  <c r="AQ61" i="3"/>
  <c r="AU61" i="3"/>
  <c r="AY61" i="3"/>
  <c r="BC61" i="3"/>
  <c r="BG61" i="3"/>
  <c r="BK61" i="3"/>
  <c r="C62" i="3"/>
  <c r="G62" i="3"/>
  <c r="K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BK62" i="3"/>
  <c r="BO62" i="3"/>
  <c r="C63" i="3"/>
  <c r="K63" i="3"/>
  <c r="S63" i="3"/>
  <c r="W63" i="3"/>
  <c r="AA63" i="3"/>
  <c r="AE63" i="3"/>
  <c r="AI63" i="3"/>
  <c r="AM63" i="3"/>
  <c r="AQ63" i="3"/>
  <c r="AU63" i="3" s="1"/>
  <c r="AY63" i="3"/>
  <c r="BC63" i="3"/>
  <c r="BG63" i="3"/>
  <c r="BK63" i="3"/>
  <c r="G64" i="3"/>
  <c r="S64" i="3"/>
  <c r="W64" i="3"/>
  <c r="AA64" i="3"/>
  <c r="AI64" i="3"/>
  <c r="AM64" i="3"/>
  <c r="AU64" i="3" s="1"/>
  <c r="AQ64" i="3"/>
  <c r="AY64" i="3"/>
  <c r="BC64" i="3"/>
  <c r="BG64" i="3"/>
  <c r="C66" i="3"/>
  <c r="O66" i="3" s="1"/>
  <c r="G66" i="3"/>
  <c r="K66" i="3"/>
  <c r="S66" i="3"/>
  <c r="AE66" i="3" s="1"/>
  <c r="W66" i="3"/>
  <c r="AA66" i="3"/>
  <c r="AI66" i="3"/>
  <c r="AU66" i="3" s="1"/>
  <c r="AM66" i="3"/>
  <c r="AQ66" i="3"/>
  <c r="AY66" i="3"/>
  <c r="BC66" i="3"/>
  <c r="BG66" i="3"/>
  <c r="C67" i="3"/>
  <c r="G67" i="3"/>
  <c r="K67" i="3"/>
  <c r="BO67" i="3" s="1"/>
  <c r="O67" i="3"/>
  <c r="S67" i="3"/>
  <c r="AE67" i="3" s="1"/>
  <c r="W67" i="3"/>
  <c r="AA67" i="3"/>
  <c r="AI67" i="3"/>
  <c r="AM67" i="3"/>
  <c r="AQ67" i="3"/>
  <c r="AU67" i="3"/>
  <c r="AY67" i="3"/>
  <c r="BK67" i="3" s="1"/>
  <c r="BC67" i="3"/>
  <c r="BG67" i="3"/>
  <c r="C68" i="3"/>
  <c r="G68" i="3"/>
  <c r="BO68" i="3" s="1"/>
  <c r="K68" i="3"/>
  <c r="O68" i="3" s="1"/>
  <c r="S68" i="3"/>
  <c r="W68" i="3"/>
  <c r="AA68" i="3"/>
  <c r="AE68" i="3" s="1"/>
  <c r="AI68" i="3"/>
  <c r="AM68" i="3"/>
  <c r="AQ68" i="3"/>
  <c r="AU68" i="3" s="1"/>
  <c r="AY68" i="3"/>
  <c r="BC68" i="3"/>
  <c r="BG68" i="3"/>
  <c r="BK68" i="3" s="1"/>
  <c r="C69" i="3"/>
  <c r="O69" i="3" s="1"/>
  <c r="G69" i="3"/>
  <c r="K69" i="3"/>
  <c r="S69" i="3"/>
  <c r="W69" i="3"/>
  <c r="AE69" i="3" s="1"/>
  <c r="AA69" i="3"/>
  <c r="AI69" i="3"/>
  <c r="AM69" i="3"/>
  <c r="AQ69" i="3"/>
  <c r="AY69" i="3"/>
  <c r="BC69" i="3"/>
  <c r="BK69" i="3" s="1"/>
  <c r="BG69" i="3"/>
  <c r="AM70" i="3"/>
  <c r="E9" i="1"/>
  <c r="I9" i="1"/>
  <c r="M9" i="1"/>
  <c r="O9" i="1"/>
  <c r="P9" i="1"/>
  <c r="Q9" i="1" s="1"/>
  <c r="U9" i="1"/>
  <c r="U36" i="1" s="1"/>
  <c r="Y9" i="1"/>
  <c r="AC9" i="1"/>
  <c r="AE9" i="1"/>
  <c r="AF9" i="1"/>
  <c r="AG9" i="1"/>
  <c r="AK9" i="1"/>
  <c r="AO9" i="1"/>
  <c r="AS9" i="1"/>
  <c r="AU9" i="1"/>
  <c r="AV9" i="1"/>
  <c r="AW9" i="1" s="1"/>
  <c r="BA9" i="1"/>
  <c r="BE9" i="1"/>
  <c r="BI9" i="1"/>
  <c r="BK9" i="1"/>
  <c r="BL9" i="1"/>
  <c r="BM9" i="1"/>
  <c r="BO9" i="1"/>
  <c r="BQ9" i="1" s="1"/>
  <c r="BP9" i="1"/>
  <c r="BR9" i="1"/>
  <c r="E10" i="1"/>
  <c r="I10" i="1"/>
  <c r="M10" i="1"/>
  <c r="O10" i="1"/>
  <c r="O36" i="1" s="1"/>
  <c r="P10" i="1"/>
  <c r="Q10" i="1" s="1"/>
  <c r="U10" i="1"/>
  <c r="Y10" i="1"/>
  <c r="AC10" i="1"/>
  <c r="AE10" i="1"/>
  <c r="AF10" i="1"/>
  <c r="AG10" i="1"/>
  <c r="AK10" i="1"/>
  <c r="AK36" i="1" s="1"/>
  <c r="AO10" i="1"/>
  <c r="AS10" i="1"/>
  <c r="AU10" i="1"/>
  <c r="AV10" i="1"/>
  <c r="AW10" i="1" s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 s="1"/>
  <c r="U11" i="1"/>
  <c r="Y11" i="1"/>
  <c r="AC11" i="1"/>
  <c r="AE11" i="1"/>
  <c r="AG11" i="1" s="1"/>
  <c r="AF11" i="1"/>
  <c r="AK11" i="1"/>
  <c r="AO11" i="1"/>
  <c r="AS11" i="1"/>
  <c r="AU11" i="1"/>
  <c r="AV11" i="1"/>
  <c r="AW11" i="1" s="1"/>
  <c r="BA11" i="1"/>
  <c r="BE11" i="1"/>
  <c r="BI11" i="1"/>
  <c r="BI36" i="1" s="1"/>
  <c r="BK11" i="1"/>
  <c r="BL11" i="1"/>
  <c r="BM11" i="1"/>
  <c r="BO11" i="1"/>
  <c r="BO36" i="1" s="1"/>
  <c r="BP11" i="1"/>
  <c r="E14" i="1"/>
  <c r="I14" i="1"/>
  <c r="M14" i="1"/>
  <c r="O14" i="1"/>
  <c r="Q14" i="1" s="1"/>
  <c r="P14" i="1"/>
  <c r="U14" i="1"/>
  <c r="Y14" i="1"/>
  <c r="AC14" i="1"/>
  <c r="AE14" i="1"/>
  <c r="AF14" i="1"/>
  <c r="AG14" i="1"/>
  <c r="AK14" i="1"/>
  <c r="AO14" i="1"/>
  <c r="AS14" i="1"/>
  <c r="AU14" i="1"/>
  <c r="AV14" i="1"/>
  <c r="AW14" i="1" s="1"/>
  <c r="BA14" i="1"/>
  <c r="BE14" i="1"/>
  <c r="BI14" i="1"/>
  <c r="BK14" i="1"/>
  <c r="BM14" i="1" s="1"/>
  <c r="BL14" i="1"/>
  <c r="BO14" i="1"/>
  <c r="BQ14" i="1" s="1"/>
  <c r="BR14" i="1" s="1"/>
  <c r="BP14" i="1"/>
  <c r="E15" i="1"/>
  <c r="I15" i="1"/>
  <c r="M15" i="1"/>
  <c r="O15" i="1"/>
  <c r="P15" i="1"/>
  <c r="Q15" i="1" s="1"/>
  <c r="U15" i="1"/>
  <c r="Y15" i="1"/>
  <c r="AC15" i="1"/>
  <c r="AE15" i="1"/>
  <c r="AG15" i="1" s="1"/>
  <c r="AF15" i="1"/>
  <c r="AK15" i="1"/>
  <c r="AO15" i="1"/>
  <c r="AS15" i="1"/>
  <c r="AU15" i="1"/>
  <c r="AU36" i="1" s="1"/>
  <c r="AV15" i="1"/>
  <c r="AW15" i="1" s="1"/>
  <c r="BA15" i="1"/>
  <c r="BE15" i="1"/>
  <c r="BI15" i="1"/>
  <c r="BK15" i="1"/>
  <c r="BL15" i="1"/>
  <c r="BM15" i="1"/>
  <c r="BO15" i="1"/>
  <c r="BP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 s="1"/>
  <c r="BA16" i="1"/>
  <c r="BE16" i="1"/>
  <c r="BI16" i="1"/>
  <c r="BK16" i="1"/>
  <c r="BM16" i="1" s="1"/>
  <c r="BL16" i="1"/>
  <c r="BO16" i="1"/>
  <c r="BQ16" i="1" s="1"/>
  <c r="BP16" i="1"/>
  <c r="BR16" i="1"/>
  <c r="E17" i="1"/>
  <c r="I17" i="1"/>
  <c r="M17" i="1"/>
  <c r="O17" i="1"/>
  <c r="P17" i="1"/>
  <c r="Q17" i="1" s="1"/>
  <c r="U17" i="1"/>
  <c r="Y17" i="1"/>
  <c r="AC17" i="1"/>
  <c r="AE17" i="1"/>
  <c r="AG17" i="1" s="1"/>
  <c r="AF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 s="1"/>
  <c r="E18" i="1"/>
  <c r="I18" i="1"/>
  <c r="M18" i="1"/>
  <c r="O18" i="1"/>
  <c r="P18" i="1"/>
  <c r="Q18" i="1" s="1"/>
  <c r="U18" i="1"/>
  <c r="Y18" i="1"/>
  <c r="AC18" i="1"/>
  <c r="AE18" i="1"/>
  <c r="AG18" i="1" s="1"/>
  <c r="AF18" i="1"/>
  <c r="AK18" i="1"/>
  <c r="AO18" i="1"/>
  <c r="AS18" i="1"/>
  <c r="AU18" i="1"/>
  <c r="AV18" i="1"/>
  <c r="AW18" i="1"/>
  <c r="BA18" i="1"/>
  <c r="BE18" i="1"/>
  <c r="BI18" i="1"/>
  <c r="BK18" i="1"/>
  <c r="BL18" i="1"/>
  <c r="BO18" i="1"/>
  <c r="BP18" i="1"/>
  <c r="BQ18" i="1" s="1"/>
  <c r="E19" i="1"/>
  <c r="I19" i="1"/>
  <c r="M19" i="1"/>
  <c r="O19" i="1"/>
  <c r="Q19" i="1" s="1"/>
  <c r="P19" i="1"/>
  <c r="U19" i="1"/>
  <c r="Y19" i="1"/>
  <c r="AC19" i="1"/>
  <c r="AE19" i="1"/>
  <c r="AF19" i="1"/>
  <c r="AG19" i="1" s="1"/>
  <c r="AK19" i="1"/>
  <c r="AO19" i="1"/>
  <c r="AS19" i="1"/>
  <c r="AU19" i="1"/>
  <c r="AV19" i="1"/>
  <c r="AW19" i="1"/>
  <c r="BA19" i="1"/>
  <c r="BE19" i="1"/>
  <c r="BI19" i="1"/>
  <c r="BK19" i="1"/>
  <c r="BL19" i="1"/>
  <c r="BM19" i="1" s="1"/>
  <c r="BO19" i="1"/>
  <c r="BP19" i="1"/>
  <c r="BQ19" i="1"/>
  <c r="BR19" i="1"/>
  <c r="O21" i="1"/>
  <c r="P21" i="1"/>
  <c r="AE21" i="1"/>
  <c r="AF21" i="1"/>
  <c r="AU21" i="1"/>
  <c r="AV21" i="1"/>
  <c r="BK21" i="1"/>
  <c r="BL21" i="1"/>
  <c r="E22" i="1"/>
  <c r="I22" i="1"/>
  <c r="M22" i="1"/>
  <c r="M36" i="1" s="1"/>
  <c r="O22" i="1"/>
  <c r="P22" i="1"/>
  <c r="Q22" i="1"/>
  <c r="U22" i="1"/>
  <c r="Y22" i="1"/>
  <c r="Y36" i="1" s="1"/>
  <c r="AC22" i="1"/>
  <c r="AE22" i="1"/>
  <c r="AF22" i="1"/>
  <c r="AG22" i="1" s="1"/>
  <c r="AK22" i="1"/>
  <c r="AO22" i="1"/>
  <c r="AS22" i="1"/>
  <c r="AU22" i="1"/>
  <c r="AW22" i="1" s="1"/>
  <c r="AV22" i="1"/>
  <c r="BA22" i="1"/>
  <c r="BE22" i="1"/>
  <c r="BI22" i="1"/>
  <c r="BK22" i="1"/>
  <c r="BL22" i="1"/>
  <c r="BM22" i="1"/>
  <c r="BO22" i="1"/>
  <c r="BP22" i="1"/>
  <c r="BQ22" i="1"/>
  <c r="BR22" i="1" s="1"/>
  <c r="E23" i="1"/>
  <c r="I23" i="1"/>
  <c r="M23" i="1"/>
  <c r="O23" i="1"/>
  <c r="Q23" i="1" s="1"/>
  <c r="P23" i="1"/>
  <c r="U23" i="1"/>
  <c r="Y23" i="1"/>
  <c r="AC23" i="1"/>
  <c r="AE23" i="1"/>
  <c r="AF23" i="1"/>
  <c r="AG23" i="1" s="1"/>
  <c r="AK23" i="1"/>
  <c r="AO23" i="1"/>
  <c r="AS23" i="1"/>
  <c r="AU23" i="1"/>
  <c r="AV23" i="1"/>
  <c r="AW23" i="1"/>
  <c r="BA23" i="1"/>
  <c r="BE23" i="1"/>
  <c r="BI23" i="1"/>
  <c r="BK23" i="1"/>
  <c r="BL23" i="1"/>
  <c r="BM23" i="1" s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 s="1"/>
  <c r="AK24" i="1"/>
  <c r="AO24" i="1"/>
  <c r="AS24" i="1"/>
  <c r="AU24" i="1"/>
  <c r="AW24" i="1" s="1"/>
  <c r="AV24" i="1"/>
  <c r="BA24" i="1"/>
  <c r="BE24" i="1"/>
  <c r="BI24" i="1"/>
  <c r="BK24" i="1"/>
  <c r="BL24" i="1"/>
  <c r="BM24" i="1" s="1"/>
  <c r="BO24" i="1"/>
  <c r="BP24" i="1"/>
  <c r="BQ24" i="1"/>
  <c r="BR24" i="1" s="1"/>
  <c r="E25" i="1"/>
  <c r="I25" i="1"/>
  <c r="M25" i="1"/>
  <c r="O25" i="1"/>
  <c r="Q25" i="1" s="1"/>
  <c r="P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 s="1"/>
  <c r="BO25" i="1"/>
  <c r="BP25" i="1"/>
  <c r="BQ25" i="1" s="1"/>
  <c r="BR25" i="1" s="1"/>
  <c r="O27" i="1"/>
  <c r="P27" i="1"/>
  <c r="AE27" i="1"/>
  <c r="AF27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 s="1"/>
  <c r="AK28" i="1"/>
  <c r="AO28" i="1"/>
  <c r="AS28" i="1"/>
  <c r="AU28" i="1"/>
  <c r="AW28" i="1" s="1"/>
  <c r="AV28" i="1"/>
  <c r="BA28" i="1"/>
  <c r="BE28" i="1"/>
  <c r="BI28" i="1"/>
  <c r="BK28" i="1"/>
  <c r="BL28" i="1"/>
  <c r="BM28" i="1" s="1"/>
  <c r="BO28" i="1"/>
  <c r="BP28" i="1"/>
  <c r="BQ28" i="1"/>
  <c r="E29" i="1"/>
  <c r="I29" i="1"/>
  <c r="M29" i="1"/>
  <c r="O29" i="1"/>
  <c r="P29" i="1"/>
  <c r="U29" i="1"/>
  <c r="Y29" i="1"/>
  <c r="AC29" i="1"/>
  <c r="AE29" i="1"/>
  <c r="AF29" i="1"/>
  <c r="AG29" i="1"/>
  <c r="AK29" i="1"/>
  <c r="AO29" i="1"/>
  <c r="AS29" i="1"/>
  <c r="AU29" i="1"/>
  <c r="AW29" i="1" s="1"/>
  <c r="AV29" i="1"/>
  <c r="BA29" i="1"/>
  <c r="BE29" i="1"/>
  <c r="BI29" i="1"/>
  <c r="BK29" i="1"/>
  <c r="BL29" i="1"/>
  <c r="BM29" i="1"/>
  <c r="BO29" i="1"/>
  <c r="BP29" i="1"/>
  <c r="BQ29" i="1"/>
  <c r="BR29" i="1" s="1"/>
  <c r="E30" i="1"/>
  <c r="I30" i="1"/>
  <c r="M30" i="1"/>
  <c r="O30" i="1"/>
  <c r="Q30" i="1" s="1"/>
  <c r="P30" i="1"/>
  <c r="U30" i="1"/>
  <c r="Y30" i="1"/>
  <c r="AC30" i="1"/>
  <c r="AE30" i="1"/>
  <c r="AF30" i="1"/>
  <c r="AG30" i="1"/>
  <c r="AK30" i="1"/>
  <c r="AO30" i="1"/>
  <c r="AS30" i="1"/>
  <c r="AU30" i="1"/>
  <c r="AV30" i="1"/>
  <c r="BA30" i="1"/>
  <c r="BE30" i="1"/>
  <c r="BI30" i="1"/>
  <c r="BK30" i="1"/>
  <c r="BL30" i="1"/>
  <c r="BM30" i="1"/>
  <c r="BO30" i="1"/>
  <c r="BQ30" i="1" s="1"/>
  <c r="BR30" i="1" s="1"/>
  <c r="BP30" i="1"/>
  <c r="E32" i="1"/>
  <c r="I32" i="1"/>
  <c r="M32" i="1"/>
  <c r="O32" i="1"/>
  <c r="P32" i="1"/>
  <c r="Q32" i="1" s="1"/>
  <c r="U32" i="1"/>
  <c r="Y32" i="1"/>
  <c r="AC32" i="1"/>
  <c r="AE32" i="1"/>
  <c r="AF32" i="1"/>
  <c r="AG32" i="1" s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 s="1"/>
  <c r="BR32" i="1" s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 s="1"/>
  <c r="BA33" i="1"/>
  <c r="BE33" i="1"/>
  <c r="BI33" i="1"/>
  <c r="BK33" i="1"/>
  <c r="BL33" i="1"/>
  <c r="BM33" i="1" s="1"/>
  <c r="BO33" i="1"/>
  <c r="BQ33" i="1" s="1"/>
  <c r="BP33" i="1"/>
  <c r="BR33" i="1"/>
  <c r="E34" i="1"/>
  <c r="E36" i="1" s="1"/>
  <c r="I34" i="1"/>
  <c r="M34" i="1"/>
  <c r="O34" i="1"/>
  <c r="P34" i="1"/>
  <c r="U34" i="1"/>
  <c r="Y34" i="1"/>
  <c r="AC34" i="1"/>
  <c r="AE34" i="1"/>
  <c r="AG34" i="1" s="1"/>
  <c r="AF34" i="1"/>
  <c r="AK34" i="1"/>
  <c r="AO34" i="1"/>
  <c r="AS34" i="1"/>
  <c r="AU34" i="1"/>
  <c r="AV34" i="1"/>
  <c r="AW34" i="1"/>
  <c r="BA34" i="1"/>
  <c r="BE34" i="1"/>
  <c r="BI34" i="1"/>
  <c r="BK34" i="1"/>
  <c r="BL34" i="1"/>
  <c r="BM34" i="1"/>
  <c r="BO34" i="1"/>
  <c r="BP34" i="1"/>
  <c r="BQ34" i="1" s="1"/>
  <c r="BR34" i="1" s="1"/>
  <c r="E35" i="1"/>
  <c r="I35" i="1"/>
  <c r="M35" i="1"/>
  <c r="O35" i="1"/>
  <c r="P35" i="1"/>
  <c r="Q35" i="1"/>
  <c r="U35" i="1"/>
  <c r="Y35" i="1"/>
  <c r="AC35" i="1"/>
  <c r="AE35" i="1"/>
  <c r="AF35" i="1"/>
  <c r="AG35" i="1"/>
  <c r="AK35" i="1"/>
  <c r="AO35" i="1"/>
  <c r="AS35" i="1"/>
  <c r="AU35" i="1"/>
  <c r="AV35" i="1"/>
  <c r="AW35" i="1" s="1"/>
  <c r="BA35" i="1"/>
  <c r="BE35" i="1"/>
  <c r="BI35" i="1"/>
  <c r="BK35" i="1"/>
  <c r="BL35" i="1"/>
  <c r="BM35" i="1" s="1"/>
  <c r="BO35" i="1"/>
  <c r="BQ35" i="1" s="1"/>
  <c r="BP35" i="1"/>
  <c r="BR35" i="1"/>
  <c r="C36" i="1"/>
  <c r="D36" i="1"/>
  <c r="G36" i="1"/>
  <c r="H36" i="1"/>
  <c r="K36" i="1"/>
  <c r="L36" i="1"/>
  <c r="S36" i="1"/>
  <c r="T36" i="1"/>
  <c r="W36" i="1"/>
  <c r="X36" i="1"/>
  <c r="AA36" i="1"/>
  <c r="AB36" i="1"/>
  <c r="AC36" i="1"/>
  <c r="AI36" i="1"/>
  <c r="AJ36" i="1"/>
  <c r="AM36" i="1"/>
  <c r="AN36" i="1"/>
  <c r="AQ36" i="1"/>
  <c r="AR36" i="1"/>
  <c r="AS36" i="1"/>
  <c r="AY36" i="1"/>
  <c r="AZ36" i="1"/>
  <c r="BC36" i="1"/>
  <c r="BD36" i="1"/>
  <c r="BE36" i="1"/>
  <c r="BG36" i="1"/>
  <c r="BH36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AA41" i="1"/>
  <c r="AB41" i="1"/>
  <c r="AC41" i="1"/>
  <c r="AE41" i="1"/>
  <c r="AF41" i="1"/>
  <c r="AG41" i="1"/>
  <c r="AI41" i="1"/>
  <c r="AJ41" i="1"/>
  <c r="AK41" i="1"/>
  <c r="AM41" i="1"/>
  <c r="AN41" i="1"/>
  <c r="AO41" i="1"/>
  <c r="AQ41" i="1"/>
  <c r="AR41" i="1"/>
  <c r="AS41" i="1"/>
  <c r="AU41" i="1"/>
  <c r="AV41" i="1"/>
  <c r="AW41" i="1"/>
  <c r="AY41" i="1"/>
  <c r="AZ41" i="1"/>
  <c r="BA41" i="1"/>
  <c r="BC41" i="1"/>
  <c r="BD41" i="1"/>
  <c r="BE41" i="1"/>
  <c r="BG41" i="1"/>
  <c r="BH41" i="1"/>
  <c r="BI41" i="1"/>
  <c r="BK41" i="1"/>
  <c r="BL41" i="1"/>
  <c r="BM41" i="1"/>
  <c r="BQ41" i="1"/>
  <c r="D43" i="1"/>
  <c r="P43" i="1" s="1"/>
  <c r="I43" i="1"/>
  <c r="M43" i="1"/>
  <c r="O43" i="1"/>
  <c r="U43" i="1"/>
  <c r="U70" i="1" s="1"/>
  <c r="Y43" i="1"/>
  <c r="Y70" i="1" s="1"/>
  <c r="AC43" i="1"/>
  <c r="AE43" i="1"/>
  <c r="AF43" i="1"/>
  <c r="AG43" i="1"/>
  <c r="AK43" i="1"/>
  <c r="AO43" i="1"/>
  <c r="AS43" i="1"/>
  <c r="AS70" i="1" s="1"/>
  <c r="AU43" i="1"/>
  <c r="AU70" i="1" s="1"/>
  <c r="AV43" i="1"/>
  <c r="BA43" i="1"/>
  <c r="BE43" i="1"/>
  <c r="BI43" i="1"/>
  <c r="BK43" i="1"/>
  <c r="BL43" i="1"/>
  <c r="BM43" i="1"/>
  <c r="BO43" i="1"/>
  <c r="BO70" i="1" s="1"/>
  <c r="E44" i="1"/>
  <c r="I44" i="1"/>
  <c r="I70" i="1" s="1"/>
  <c r="M44" i="1"/>
  <c r="O44" i="1"/>
  <c r="P44" i="1"/>
  <c r="Q44" i="1" s="1"/>
  <c r="U44" i="1"/>
  <c r="Y44" i="1"/>
  <c r="AC44" i="1"/>
  <c r="AE44" i="1"/>
  <c r="AF44" i="1"/>
  <c r="AG44" i="1" s="1"/>
  <c r="AK44" i="1"/>
  <c r="AO44" i="1"/>
  <c r="AS44" i="1"/>
  <c r="AU44" i="1"/>
  <c r="AV44" i="1"/>
  <c r="AW44" i="1" s="1"/>
  <c r="BA44" i="1"/>
  <c r="BE44" i="1"/>
  <c r="BI44" i="1"/>
  <c r="BK44" i="1"/>
  <c r="BL44" i="1"/>
  <c r="BM44" i="1"/>
  <c r="BO44" i="1"/>
  <c r="BP44" i="1"/>
  <c r="E45" i="1"/>
  <c r="I45" i="1"/>
  <c r="M45" i="1"/>
  <c r="O45" i="1"/>
  <c r="P45" i="1"/>
  <c r="Q45" i="1"/>
  <c r="U45" i="1"/>
  <c r="Y45" i="1"/>
  <c r="AC45" i="1"/>
  <c r="AE45" i="1"/>
  <c r="AF45" i="1"/>
  <c r="AK45" i="1"/>
  <c r="AO45" i="1"/>
  <c r="AS45" i="1"/>
  <c r="AU45" i="1"/>
  <c r="AV45" i="1"/>
  <c r="AW45" i="1"/>
  <c r="BA45" i="1"/>
  <c r="BE45" i="1"/>
  <c r="BI45" i="1"/>
  <c r="BK45" i="1"/>
  <c r="BL45" i="1"/>
  <c r="BM45" i="1" s="1"/>
  <c r="BO45" i="1"/>
  <c r="BP45" i="1"/>
  <c r="BQ45" i="1" s="1"/>
  <c r="BR45" i="1" s="1"/>
  <c r="D48" i="1"/>
  <c r="C48" i="3" s="1"/>
  <c r="E48" i="1"/>
  <c r="I48" i="1"/>
  <c r="L48" i="1"/>
  <c r="BP48" i="1" s="1"/>
  <c r="BQ48" i="1" s="1"/>
  <c r="BR48" i="1" s="1"/>
  <c r="O48" i="1"/>
  <c r="U48" i="1"/>
  <c r="Y48" i="1"/>
  <c r="AC48" i="1"/>
  <c r="AE48" i="1"/>
  <c r="AF48" i="1"/>
  <c r="AG48" i="1" s="1"/>
  <c r="AK48" i="1"/>
  <c r="AO48" i="1"/>
  <c r="AS48" i="1"/>
  <c r="AU48" i="1"/>
  <c r="AV48" i="1"/>
  <c r="AW48" i="1"/>
  <c r="BA48" i="1"/>
  <c r="BE48" i="1"/>
  <c r="BI48" i="1"/>
  <c r="BK48" i="1"/>
  <c r="BL48" i="1"/>
  <c r="BM48" i="1"/>
  <c r="BO48" i="1"/>
  <c r="E49" i="1"/>
  <c r="I49" i="1"/>
  <c r="K49" i="1"/>
  <c r="BO49" i="1" s="1"/>
  <c r="M49" i="1"/>
  <c r="O49" i="1"/>
  <c r="P49" i="1"/>
  <c r="Q49" i="1"/>
  <c r="U49" i="1"/>
  <c r="Y49" i="1"/>
  <c r="AC49" i="1"/>
  <c r="AE49" i="1"/>
  <c r="AF49" i="1"/>
  <c r="AG49" i="1"/>
  <c r="AK49" i="1"/>
  <c r="AK70" i="1" s="1"/>
  <c r="AO49" i="1"/>
  <c r="AS49" i="1"/>
  <c r="AU49" i="1"/>
  <c r="AW49" i="1" s="1"/>
  <c r="AV49" i="1"/>
  <c r="BA49" i="1"/>
  <c r="BE49" i="1"/>
  <c r="BI49" i="1"/>
  <c r="BK49" i="1"/>
  <c r="BL49" i="1"/>
  <c r="BM49" i="1" s="1"/>
  <c r="BP49" i="1"/>
  <c r="BQ49" i="1"/>
  <c r="BR49" i="1" s="1"/>
  <c r="E50" i="1"/>
  <c r="I50" i="1"/>
  <c r="M50" i="1"/>
  <c r="O50" i="1"/>
  <c r="Q50" i="1" s="1"/>
  <c r="P50" i="1"/>
  <c r="U50" i="1"/>
  <c r="Y50" i="1"/>
  <c r="AC50" i="1"/>
  <c r="AE50" i="1"/>
  <c r="AF50" i="1"/>
  <c r="AG50" i="1"/>
  <c r="AK50" i="1"/>
  <c r="AO50" i="1"/>
  <c r="AS50" i="1"/>
  <c r="AU50" i="1"/>
  <c r="AV50" i="1"/>
  <c r="AW50" i="1" s="1"/>
  <c r="BA50" i="1"/>
  <c r="BE50" i="1"/>
  <c r="BE70" i="1" s="1"/>
  <c r="BI50" i="1"/>
  <c r="BK50" i="1"/>
  <c r="BL50" i="1"/>
  <c r="BM50" i="1"/>
  <c r="BO50" i="1"/>
  <c r="BQ50" i="1" s="1"/>
  <c r="BR50" i="1" s="1"/>
  <c r="BP50" i="1"/>
  <c r="E51" i="1"/>
  <c r="I51" i="1"/>
  <c r="M51" i="1"/>
  <c r="O51" i="1"/>
  <c r="P51" i="1"/>
  <c r="Q51" i="1" s="1"/>
  <c r="U51" i="1"/>
  <c r="Y51" i="1"/>
  <c r="AC51" i="1"/>
  <c r="AE51" i="1"/>
  <c r="AF51" i="1"/>
  <c r="AG51" i="1"/>
  <c r="AK51" i="1"/>
  <c r="AO51" i="1"/>
  <c r="AS51" i="1"/>
  <c r="AU51" i="1"/>
  <c r="AW51" i="1" s="1"/>
  <c r="AV51" i="1"/>
  <c r="BA51" i="1"/>
  <c r="BE51" i="1"/>
  <c r="BI51" i="1"/>
  <c r="BI70" i="1" s="1"/>
  <c r="BK51" i="1"/>
  <c r="BM51" i="1" s="1"/>
  <c r="BL51" i="1"/>
  <c r="BO51" i="1"/>
  <c r="BP51" i="1"/>
  <c r="BQ51" i="1"/>
  <c r="E52" i="1"/>
  <c r="I52" i="1"/>
  <c r="M52" i="1"/>
  <c r="O52" i="1"/>
  <c r="P52" i="1"/>
  <c r="Q52" i="1" s="1"/>
  <c r="U52" i="1"/>
  <c r="Y52" i="1"/>
  <c r="AC52" i="1"/>
  <c r="AE52" i="1"/>
  <c r="AF52" i="1"/>
  <c r="AG52" i="1" s="1"/>
  <c r="AK52" i="1"/>
  <c r="AO52" i="1"/>
  <c r="AS52" i="1"/>
  <c r="AU52" i="1"/>
  <c r="AW52" i="1" s="1"/>
  <c r="AV52" i="1"/>
  <c r="BA52" i="1"/>
  <c r="BE52" i="1"/>
  <c r="BI52" i="1"/>
  <c r="BK52" i="1"/>
  <c r="BL52" i="1"/>
  <c r="BM52" i="1"/>
  <c r="BO52" i="1"/>
  <c r="BP52" i="1"/>
  <c r="BQ52" i="1"/>
  <c r="D53" i="1"/>
  <c r="BP53" i="1" s="1"/>
  <c r="BQ53" i="1" s="1"/>
  <c r="BR53" i="1" s="1"/>
  <c r="H53" i="1"/>
  <c r="I53" i="1"/>
  <c r="M53" i="1"/>
  <c r="O53" i="1"/>
  <c r="U53" i="1"/>
  <c r="Y53" i="1"/>
  <c r="AC53" i="1"/>
  <c r="AE53" i="1"/>
  <c r="AF53" i="1"/>
  <c r="AG53" i="1" s="1"/>
  <c r="AK53" i="1"/>
  <c r="AO53" i="1"/>
  <c r="AS53" i="1"/>
  <c r="AU53" i="1"/>
  <c r="AW53" i="1" s="1"/>
  <c r="AV53" i="1"/>
  <c r="BA53" i="1"/>
  <c r="BE53" i="1"/>
  <c r="BI53" i="1"/>
  <c r="BK53" i="1"/>
  <c r="BL53" i="1"/>
  <c r="BM53" i="1" s="1"/>
  <c r="BO53" i="1"/>
  <c r="O55" i="1"/>
  <c r="P55" i="1"/>
  <c r="AE55" i="1"/>
  <c r="AF55" i="1"/>
  <c r="AU55" i="1"/>
  <c r="AV55" i="1"/>
  <c r="BK55" i="1"/>
  <c r="BL55" i="1"/>
  <c r="E56" i="1"/>
  <c r="I56" i="1"/>
  <c r="M56" i="1"/>
  <c r="O56" i="1"/>
  <c r="Q56" i="1" s="1"/>
  <c r="P56" i="1"/>
  <c r="U56" i="1"/>
  <c r="Y56" i="1"/>
  <c r="AC56" i="1"/>
  <c r="AE56" i="1"/>
  <c r="AG56" i="1" s="1"/>
  <c r="AF56" i="1"/>
  <c r="AK56" i="1"/>
  <c r="AO56" i="1"/>
  <c r="AS56" i="1"/>
  <c r="AU56" i="1"/>
  <c r="AV56" i="1"/>
  <c r="AV70" i="1" s="1"/>
  <c r="AW56" i="1"/>
  <c r="BA56" i="1"/>
  <c r="BE56" i="1"/>
  <c r="BI56" i="1"/>
  <c r="BK56" i="1"/>
  <c r="BL56" i="1"/>
  <c r="BM56" i="1"/>
  <c r="BO56" i="1"/>
  <c r="BP56" i="1"/>
  <c r="BQ56" i="1" s="1"/>
  <c r="BR56" i="1" s="1"/>
  <c r="E57" i="1"/>
  <c r="I57" i="1"/>
  <c r="M57" i="1"/>
  <c r="O57" i="1"/>
  <c r="P57" i="1"/>
  <c r="Q57" i="1"/>
  <c r="U57" i="1"/>
  <c r="Y57" i="1"/>
  <c r="AC57" i="1"/>
  <c r="AE57" i="1"/>
  <c r="AF57" i="1"/>
  <c r="AG57" i="1"/>
  <c r="AK57" i="1"/>
  <c r="AO57" i="1"/>
  <c r="AS57" i="1"/>
  <c r="AU57" i="1"/>
  <c r="AW57" i="1" s="1"/>
  <c r="AV57" i="1"/>
  <c r="BA57" i="1"/>
  <c r="BE57" i="1"/>
  <c r="BI57" i="1"/>
  <c r="BK57" i="1"/>
  <c r="BL57" i="1"/>
  <c r="BM57" i="1" s="1"/>
  <c r="BO57" i="1"/>
  <c r="BP57" i="1"/>
  <c r="BQ57" i="1"/>
  <c r="BR57" i="1" s="1"/>
  <c r="E58" i="1"/>
  <c r="I58" i="1"/>
  <c r="M58" i="1"/>
  <c r="O58" i="1"/>
  <c r="Q58" i="1" s="1"/>
  <c r="P58" i="1"/>
  <c r="U58" i="1"/>
  <c r="Y58" i="1"/>
  <c r="AC58" i="1"/>
  <c r="AE58" i="1"/>
  <c r="AF58" i="1"/>
  <c r="AG58" i="1"/>
  <c r="AK58" i="1"/>
  <c r="AO58" i="1"/>
  <c r="AS58" i="1"/>
  <c r="AU58" i="1"/>
  <c r="AW58" i="1" s="1"/>
  <c r="AV58" i="1"/>
  <c r="BA58" i="1"/>
  <c r="BE58" i="1"/>
  <c r="BI58" i="1"/>
  <c r="BK58" i="1"/>
  <c r="BL58" i="1"/>
  <c r="BM58" i="1" s="1"/>
  <c r="BO58" i="1"/>
  <c r="BP58" i="1"/>
  <c r="BQ58" i="1"/>
  <c r="BR58" i="1"/>
  <c r="E59" i="1"/>
  <c r="I59" i="1"/>
  <c r="L59" i="1"/>
  <c r="M59" i="1" s="1"/>
  <c r="O59" i="1"/>
  <c r="U59" i="1"/>
  <c r="Y59" i="1"/>
  <c r="AC59" i="1"/>
  <c r="AE59" i="1"/>
  <c r="AF59" i="1"/>
  <c r="AG59" i="1" s="1"/>
  <c r="AK59" i="1"/>
  <c r="AO59" i="1"/>
  <c r="AS59" i="1"/>
  <c r="AU59" i="1"/>
  <c r="AV59" i="1"/>
  <c r="AW59" i="1"/>
  <c r="BA59" i="1"/>
  <c r="BE59" i="1"/>
  <c r="BI59" i="1"/>
  <c r="BK59" i="1"/>
  <c r="BL59" i="1"/>
  <c r="BM59" i="1" s="1"/>
  <c r="BO59" i="1"/>
  <c r="O61" i="1"/>
  <c r="P61" i="1"/>
  <c r="AE61" i="1"/>
  <c r="AF61" i="1"/>
  <c r="AU61" i="1"/>
  <c r="AV61" i="1"/>
  <c r="BK61" i="1"/>
  <c r="BL61" i="1"/>
  <c r="E62" i="1"/>
  <c r="I62" i="1"/>
  <c r="M62" i="1"/>
  <c r="O62" i="1"/>
  <c r="P62" i="1"/>
  <c r="Q62" i="1"/>
  <c r="U62" i="1"/>
  <c r="Y62" i="1"/>
  <c r="AC62" i="1"/>
  <c r="AE62" i="1"/>
  <c r="AF62" i="1"/>
  <c r="AG62" i="1" s="1"/>
  <c r="AK62" i="1"/>
  <c r="AO62" i="1"/>
  <c r="AS62" i="1"/>
  <c r="AU62" i="1"/>
  <c r="AV62" i="1"/>
  <c r="AW62" i="1" s="1"/>
  <c r="BA62" i="1"/>
  <c r="BE62" i="1"/>
  <c r="BI62" i="1"/>
  <c r="BK62" i="1"/>
  <c r="BL62" i="1"/>
  <c r="BM62" i="1"/>
  <c r="BO62" i="1"/>
  <c r="BQ62" i="1" s="1"/>
  <c r="BP62" i="1"/>
  <c r="E63" i="1"/>
  <c r="H63" i="1"/>
  <c r="G63" i="3" s="1"/>
  <c r="I63" i="1"/>
  <c r="L63" i="1"/>
  <c r="BP63" i="1" s="1"/>
  <c r="BQ63" i="1" s="1"/>
  <c r="BR63" i="1" s="1"/>
  <c r="M63" i="1"/>
  <c r="O63" i="1"/>
  <c r="Q63" i="1" s="1"/>
  <c r="P63" i="1"/>
  <c r="U63" i="1"/>
  <c r="Y63" i="1"/>
  <c r="AC63" i="1"/>
  <c r="AE63" i="1"/>
  <c r="AF63" i="1"/>
  <c r="AG63" i="1" s="1"/>
  <c r="AK63" i="1"/>
  <c r="AO63" i="1"/>
  <c r="AS63" i="1"/>
  <c r="AU63" i="1"/>
  <c r="AV63" i="1"/>
  <c r="AW63" i="1"/>
  <c r="BA63" i="1"/>
  <c r="BE63" i="1"/>
  <c r="BI63" i="1"/>
  <c r="BK63" i="1"/>
  <c r="BM63" i="1" s="1"/>
  <c r="BL63" i="1"/>
  <c r="BO63" i="1"/>
  <c r="D64" i="1"/>
  <c r="C64" i="3" s="1"/>
  <c r="H64" i="1"/>
  <c r="I64" i="1"/>
  <c r="L64" i="1"/>
  <c r="K64" i="3" s="1"/>
  <c r="O64" i="1"/>
  <c r="U64" i="1"/>
  <c r="Y64" i="1"/>
  <c r="AC64" i="1"/>
  <c r="AE64" i="1"/>
  <c r="AG64" i="1" s="1"/>
  <c r="AF64" i="1"/>
  <c r="AK64" i="1"/>
  <c r="AO64" i="1"/>
  <c r="AS64" i="1"/>
  <c r="AU64" i="1"/>
  <c r="AV64" i="1"/>
  <c r="AW64" i="1"/>
  <c r="BA64" i="1"/>
  <c r="BE64" i="1"/>
  <c r="BI64" i="1"/>
  <c r="BK64" i="1"/>
  <c r="BL64" i="1"/>
  <c r="BO64" i="1"/>
  <c r="E66" i="1"/>
  <c r="I66" i="1"/>
  <c r="M66" i="1"/>
  <c r="O66" i="1"/>
  <c r="P66" i="1"/>
  <c r="Q66" i="1"/>
  <c r="U66" i="1"/>
  <c r="Y66" i="1"/>
  <c r="AC66" i="1"/>
  <c r="AE66" i="1"/>
  <c r="AF66" i="1"/>
  <c r="AK66" i="1"/>
  <c r="AO66" i="1"/>
  <c r="AS66" i="1"/>
  <c r="AU66" i="1"/>
  <c r="AW66" i="1" s="1"/>
  <c r="AV66" i="1"/>
  <c r="BA66" i="1"/>
  <c r="BE66" i="1"/>
  <c r="BI66" i="1"/>
  <c r="BK66" i="1"/>
  <c r="BL66" i="1"/>
  <c r="BM66" i="1"/>
  <c r="BO66" i="1"/>
  <c r="BP66" i="1"/>
  <c r="BQ66" i="1"/>
  <c r="BR66" i="1" s="1"/>
  <c r="E67" i="1"/>
  <c r="I67" i="1"/>
  <c r="M67" i="1"/>
  <c r="O67" i="1"/>
  <c r="P67" i="1"/>
  <c r="Q67" i="1" s="1"/>
  <c r="U67" i="1"/>
  <c r="Y67" i="1"/>
  <c r="AC67" i="1"/>
  <c r="AE67" i="1"/>
  <c r="AF67" i="1"/>
  <c r="AG67" i="1"/>
  <c r="AK67" i="1"/>
  <c r="AO67" i="1"/>
  <c r="AS67" i="1"/>
  <c r="AU67" i="1"/>
  <c r="AV67" i="1"/>
  <c r="AW67" i="1" s="1"/>
  <c r="BA67" i="1"/>
  <c r="BE67" i="1"/>
  <c r="BI67" i="1"/>
  <c r="BK67" i="1"/>
  <c r="BL67" i="1"/>
  <c r="BM67" i="1" s="1"/>
  <c r="BO67" i="1"/>
  <c r="BP67" i="1"/>
  <c r="BQ67" i="1" s="1"/>
  <c r="BR67" i="1" s="1"/>
  <c r="E68" i="1"/>
  <c r="I68" i="1"/>
  <c r="M68" i="1"/>
  <c r="O68" i="1"/>
  <c r="P68" i="1"/>
  <c r="Q68" i="1" s="1"/>
  <c r="U68" i="1"/>
  <c r="Y68" i="1"/>
  <c r="AC68" i="1"/>
  <c r="AE68" i="1"/>
  <c r="AF68" i="1"/>
  <c r="AK68" i="1"/>
  <c r="AO68" i="1"/>
  <c r="AS68" i="1"/>
  <c r="AU68" i="1"/>
  <c r="AV68" i="1"/>
  <c r="AW68" i="1"/>
  <c r="BA68" i="1"/>
  <c r="BE68" i="1"/>
  <c r="BI68" i="1"/>
  <c r="BK68" i="1"/>
  <c r="BL68" i="1"/>
  <c r="BM68" i="1" s="1"/>
  <c r="BO68" i="1"/>
  <c r="BP68" i="1"/>
  <c r="BQ68" i="1"/>
  <c r="BR68" i="1" s="1"/>
  <c r="E69" i="1"/>
  <c r="I69" i="1"/>
  <c r="M69" i="1"/>
  <c r="O69" i="1"/>
  <c r="Q69" i="1" s="1"/>
  <c r="P69" i="1"/>
  <c r="U69" i="1"/>
  <c r="Y69" i="1"/>
  <c r="AC69" i="1"/>
  <c r="AE69" i="1"/>
  <c r="AF69" i="1"/>
  <c r="AG69" i="1" s="1"/>
  <c r="AK69" i="1"/>
  <c r="AO69" i="1"/>
  <c r="AS69" i="1"/>
  <c r="AU69" i="1"/>
  <c r="AV69" i="1"/>
  <c r="AW69" i="1"/>
  <c r="BA69" i="1"/>
  <c r="BE69" i="1"/>
  <c r="BI69" i="1"/>
  <c r="BK69" i="1"/>
  <c r="BL69" i="1"/>
  <c r="BM69" i="1" s="1"/>
  <c r="BO69" i="1"/>
  <c r="BQ69" i="1" s="1"/>
  <c r="BR69" i="1" s="1"/>
  <c r="BP69" i="1"/>
  <c r="C70" i="1"/>
  <c r="G70" i="1"/>
  <c r="H70" i="1"/>
  <c r="K70" i="1"/>
  <c r="S70" i="1"/>
  <c r="T70" i="1"/>
  <c r="W70" i="1"/>
  <c r="X70" i="1"/>
  <c r="AA70" i="1"/>
  <c r="AB70" i="1"/>
  <c r="AC70" i="1"/>
  <c r="AE70" i="1"/>
  <c r="AI70" i="1"/>
  <c r="AJ70" i="1"/>
  <c r="AM70" i="1"/>
  <c r="AN70" i="1"/>
  <c r="AO70" i="1"/>
  <c r="AQ70" i="1"/>
  <c r="AR70" i="1"/>
  <c r="AY70" i="1"/>
  <c r="AZ70" i="1"/>
  <c r="BA70" i="1"/>
  <c r="BC70" i="1"/>
  <c r="BD70" i="1"/>
  <c r="BG70" i="1"/>
  <c r="BH70" i="1"/>
  <c r="BK70" i="1"/>
  <c r="BL70" i="1"/>
  <c r="C77" i="1"/>
  <c r="C79" i="1"/>
  <c r="C90" i="1"/>
  <c r="BM36" i="1" l="1"/>
  <c r="AG70" i="1"/>
  <c r="AG36" i="1"/>
  <c r="Q43" i="1"/>
  <c r="AK29" i="3"/>
  <c r="AV29" i="3"/>
  <c r="AW29" i="3" s="1"/>
  <c r="AG10" i="3"/>
  <c r="AW9" i="3"/>
  <c r="AU58" i="3"/>
  <c r="AE44" i="3"/>
  <c r="AS28" i="3"/>
  <c r="AU28" i="3"/>
  <c r="AK24" i="3"/>
  <c r="AV24" i="3"/>
  <c r="AW24" i="3" s="1"/>
  <c r="AJ36" i="3"/>
  <c r="U22" i="3"/>
  <c r="AF22" i="3"/>
  <c r="AG22" i="3" s="1"/>
  <c r="G36" i="3"/>
  <c r="BO11" i="3"/>
  <c r="AM36" i="3"/>
  <c r="BC36" i="3"/>
  <c r="BP59" i="1"/>
  <c r="BQ59" i="1" s="1"/>
  <c r="BR59" i="1" s="1"/>
  <c r="P53" i="1"/>
  <c r="Q53" i="1" s="1"/>
  <c r="AV36" i="1"/>
  <c r="BK64" i="3"/>
  <c r="AU52" i="3"/>
  <c r="BO50" i="3"/>
  <c r="AU49" i="3"/>
  <c r="AU70" i="3" s="1"/>
  <c r="W70" i="3"/>
  <c r="BK35" i="3"/>
  <c r="BA35" i="3"/>
  <c r="AG35" i="3"/>
  <c r="AE35" i="3"/>
  <c r="U35" i="3"/>
  <c r="BP34" i="3"/>
  <c r="BQ34" i="3" s="1"/>
  <c r="BA25" i="3"/>
  <c r="BL25" i="3"/>
  <c r="BM25" i="3" s="1"/>
  <c r="O17" i="3"/>
  <c r="Q17" i="3" s="1"/>
  <c r="E17" i="3"/>
  <c r="BO17" i="3"/>
  <c r="BQ17" i="3" s="1"/>
  <c r="BR17" i="3" s="1"/>
  <c r="BA15" i="3"/>
  <c r="BL15" i="3"/>
  <c r="BM15" i="3" s="1"/>
  <c r="K48" i="3"/>
  <c r="BO48" i="3" s="1"/>
  <c r="AU17" i="3"/>
  <c r="AW17" i="3" s="1"/>
  <c r="AK17" i="3"/>
  <c r="L70" i="1"/>
  <c r="P64" i="1"/>
  <c r="Q64" i="1" s="1"/>
  <c r="P48" i="1"/>
  <c r="Q48" i="1" s="1"/>
  <c r="K59" i="3"/>
  <c r="O59" i="3" s="1"/>
  <c r="AF70" i="1"/>
  <c r="AG68" i="1"/>
  <c r="M64" i="1"/>
  <c r="M48" i="1"/>
  <c r="AW43" i="1"/>
  <c r="AW70" i="1" s="1"/>
  <c r="E43" i="1"/>
  <c r="AW30" i="1"/>
  <c r="AW36" i="1" s="1"/>
  <c r="BO69" i="3"/>
  <c r="BO66" i="3"/>
  <c r="AU57" i="3"/>
  <c r="AU55" i="3"/>
  <c r="O50" i="3"/>
  <c r="P33" i="3"/>
  <c r="Q33" i="3" s="1"/>
  <c r="BI32" i="3"/>
  <c r="BK32" i="3"/>
  <c r="I28" i="3"/>
  <c r="U25" i="3"/>
  <c r="AF25" i="3"/>
  <c r="AG25" i="3" s="1"/>
  <c r="L36" i="3"/>
  <c r="P21" i="3"/>
  <c r="BA17" i="3"/>
  <c r="BL17" i="3"/>
  <c r="BM17" i="3" s="1"/>
  <c r="BK16" i="3"/>
  <c r="BM16" i="3" s="1"/>
  <c r="AY36" i="3"/>
  <c r="BA16" i="3"/>
  <c r="BK44" i="3"/>
  <c r="AU19" i="3"/>
  <c r="AK19" i="3"/>
  <c r="BQ11" i="3"/>
  <c r="BR11" i="3" s="1"/>
  <c r="BI10" i="3"/>
  <c r="BL10" i="3"/>
  <c r="BM10" i="3" s="1"/>
  <c r="P59" i="1"/>
  <c r="Q59" i="1" s="1"/>
  <c r="BP36" i="1"/>
  <c r="P36" i="1"/>
  <c r="BK36" i="1"/>
  <c r="AU69" i="3"/>
  <c r="BK66" i="3"/>
  <c r="AA70" i="3"/>
  <c r="AU53" i="3"/>
  <c r="I35" i="3"/>
  <c r="BP35" i="3"/>
  <c r="BA32" i="3"/>
  <c r="BL32" i="3"/>
  <c r="U30" i="3"/>
  <c r="AF30" i="3"/>
  <c r="AG30" i="3" s="1"/>
  <c r="AC29" i="3"/>
  <c r="AF29" i="3"/>
  <c r="AG29" i="3" s="1"/>
  <c r="BQ28" i="3"/>
  <c r="BA14" i="3"/>
  <c r="BL14" i="3"/>
  <c r="BM14" i="3" s="1"/>
  <c r="O63" i="3"/>
  <c r="BO63" i="3"/>
  <c r="Q19" i="3"/>
  <c r="AE16" i="3"/>
  <c r="AE36" i="3" s="1"/>
  <c r="S36" i="3"/>
  <c r="U16" i="3"/>
  <c r="BP64" i="1"/>
  <c r="BQ64" i="1" s="1"/>
  <c r="BR64" i="1" s="1"/>
  <c r="BL36" i="1"/>
  <c r="O56" i="3"/>
  <c r="AU50" i="3"/>
  <c r="O44" i="3"/>
  <c r="BO44" i="3"/>
  <c r="K70" i="3"/>
  <c r="U32" i="3"/>
  <c r="AF32" i="3"/>
  <c r="AG32" i="3" s="1"/>
  <c r="O70" i="1"/>
  <c r="D70" i="1"/>
  <c r="BM64" i="1"/>
  <c r="BM70" i="1" s="1"/>
  <c r="E64" i="1"/>
  <c r="E53" i="1"/>
  <c r="O48" i="3"/>
  <c r="AG45" i="1"/>
  <c r="BQ15" i="1"/>
  <c r="BR15" i="1" s="1"/>
  <c r="AF36" i="1"/>
  <c r="I36" i="1"/>
  <c r="G70" i="3"/>
  <c r="AU56" i="3"/>
  <c r="I19" i="3"/>
  <c r="BO19" i="3"/>
  <c r="BQ19" i="3" s="1"/>
  <c r="BR19" i="3" s="1"/>
  <c r="O15" i="3"/>
  <c r="AQ36" i="3"/>
  <c r="C43" i="3"/>
  <c r="BP43" i="1"/>
  <c r="AK28" i="3"/>
  <c r="AV28" i="3"/>
  <c r="AW28" i="3" s="1"/>
  <c r="AO36" i="1"/>
  <c r="AR36" i="3"/>
  <c r="AS9" i="3"/>
  <c r="AG66" i="1"/>
  <c r="O64" i="3"/>
  <c r="BO64" i="3"/>
  <c r="Q34" i="1"/>
  <c r="Q29" i="1"/>
  <c r="Q36" i="1" s="1"/>
  <c r="BM18" i="1"/>
  <c r="BQ11" i="1"/>
  <c r="BA36" i="1"/>
  <c r="AE36" i="1"/>
  <c r="AE64" i="3"/>
  <c r="BO53" i="3"/>
  <c r="O52" i="3"/>
  <c r="BO52" i="3"/>
  <c r="AU51" i="3"/>
  <c r="BG70" i="3"/>
  <c r="AK34" i="3"/>
  <c r="AV34" i="3"/>
  <c r="AW34" i="3" s="1"/>
  <c r="BK33" i="3"/>
  <c r="M23" i="3"/>
  <c r="M36" i="3" s="1"/>
  <c r="BO23" i="3"/>
  <c r="BQ23" i="3" s="1"/>
  <c r="BR23" i="3" s="1"/>
  <c r="O23" i="3"/>
  <c r="Q23" i="3" s="1"/>
  <c r="O19" i="3"/>
  <c r="BA18" i="3"/>
  <c r="BL18" i="3"/>
  <c r="BM18" i="3" s="1"/>
  <c r="O10" i="3"/>
  <c r="AE43" i="3"/>
  <c r="AB36" i="3"/>
  <c r="AK35" i="3"/>
  <c r="AV35" i="3"/>
  <c r="AW35" i="3" s="1"/>
  <c r="BO35" i="3"/>
  <c r="AV33" i="3"/>
  <c r="AW33" i="3" s="1"/>
  <c r="AE33" i="3"/>
  <c r="AU27" i="3"/>
  <c r="I25" i="3"/>
  <c r="O25" i="3"/>
  <c r="Q25" i="3" s="1"/>
  <c r="AV23" i="3"/>
  <c r="AW23" i="3" s="1"/>
  <c r="AE23" i="3"/>
  <c r="AE21" i="3"/>
  <c r="U17" i="3"/>
  <c r="AF17" i="3"/>
  <c r="AG17" i="3" s="1"/>
  <c r="BQ16" i="3"/>
  <c r="BR16" i="3" s="1"/>
  <c r="AK16" i="3"/>
  <c r="AV16" i="3"/>
  <c r="AW16" i="3" s="1"/>
  <c r="I15" i="3"/>
  <c r="BO15" i="3"/>
  <c r="BQ15" i="3" s="1"/>
  <c r="BR15" i="3" s="1"/>
  <c r="I14" i="3"/>
  <c r="BO14" i="3"/>
  <c r="BQ14" i="3" s="1"/>
  <c r="BD36" i="3"/>
  <c r="BE11" i="3"/>
  <c r="X36" i="3"/>
  <c r="Y11" i="3"/>
  <c r="Y36" i="3" s="1"/>
  <c r="AU10" i="3"/>
  <c r="AU36" i="3" s="1"/>
  <c r="BA9" i="3"/>
  <c r="BL9" i="3"/>
  <c r="AZ36" i="3"/>
  <c r="W36" i="3"/>
  <c r="AQ70" i="3"/>
  <c r="BO49" i="3"/>
  <c r="BK43" i="3"/>
  <c r="BK70" i="3" s="1"/>
  <c r="BM35" i="3"/>
  <c r="E35" i="3"/>
  <c r="P35" i="3"/>
  <c r="Q35" i="3" s="1"/>
  <c r="Y32" i="3"/>
  <c r="BP32" i="3"/>
  <c r="BQ32" i="3" s="1"/>
  <c r="BO29" i="3"/>
  <c r="BQ29" i="3" s="1"/>
  <c r="BR29" i="3" s="1"/>
  <c r="E29" i="3"/>
  <c r="AO24" i="3"/>
  <c r="AU22" i="3"/>
  <c r="AW22" i="3" s="1"/>
  <c r="AK22" i="3"/>
  <c r="AC19" i="3"/>
  <c r="BE15" i="3"/>
  <c r="BE14" i="3"/>
  <c r="AO11" i="3"/>
  <c r="AO36" i="3" s="1"/>
  <c r="I11" i="3"/>
  <c r="AS10" i="3"/>
  <c r="U9" i="3"/>
  <c r="AF9" i="3"/>
  <c r="T36" i="3"/>
  <c r="BK45" i="3"/>
  <c r="E34" i="3"/>
  <c r="P34" i="3"/>
  <c r="Q34" i="3" s="1"/>
  <c r="I30" i="3"/>
  <c r="O30" i="3"/>
  <c r="Q30" i="3" s="1"/>
  <c r="BO28" i="3"/>
  <c r="E28" i="3"/>
  <c r="BK21" i="3"/>
  <c r="BA19" i="3"/>
  <c r="BL19" i="3"/>
  <c r="BM19" i="3" s="1"/>
  <c r="U18" i="3"/>
  <c r="AF18" i="3"/>
  <c r="AG18" i="3" s="1"/>
  <c r="U15" i="3"/>
  <c r="AF15" i="3"/>
  <c r="AG15" i="3" s="1"/>
  <c r="U14" i="3"/>
  <c r="AF14" i="3"/>
  <c r="AG14" i="3" s="1"/>
  <c r="AI36" i="3"/>
  <c r="AU11" i="3"/>
  <c r="C36" i="3"/>
  <c r="O11" i="3"/>
  <c r="AE48" i="3"/>
  <c r="K36" i="3"/>
  <c r="M35" i="3"/>
  <c r="BK34" i="3"/>
  <c r="BM34" i="3" s="1"/>
  <c r="BA34" i="3"/>
  <c r="BP33" i="3"/>
  <c r="BQ33" i="3" s="1"/>
  <c r="I33" i="3"/>
  <c r="H36" i="3"/>
  <c r="AF24" i="3"/>
  <c r="AG24" i="3" s="1"/>
  <c r="BO24" i="3"/>
  <c r="BQ24" i="3" s="1"/>
  <c r="BR24" i="3" s="1"/>
  <c r="E24" i="3"/>
  <c r="E36" i="3" s="1"/>
  <c r="U19" i="3"/>
  <c r="AF19" i="3"/>
  <c r="AG19" i="3" s="1"/>
  <c r="AW18" i="3"/>
  <c r="AV15" i="3"/>
  <c r="AW15" i="3" s="1"/>
  <c r="BM11" i="3"/>
  <c r="AG11" i="3"/>
  <c r="BQ10" i="3"/>
  <c r="AK10" i="3"/>
  <c r="AK36" i="3" s="1"/>
  <c r="AV10" i="3"/>
  <c r="BO10" i="3"/>
  <c r="BG36" i="3"/>
  <c r="AC9" i="3"/>
  <c r="I9" i="3"/>
  <c r="BO9" i="3"/>
  <c r="AE34" i="3"/>
  <c r="AG34" i="3" s="1"/>
  <c r="U34" i="3"/>
  <c r="BA33" i="3"/>
  <c r="BA30" i="3"/>
  <c r="BL30" i="3"/>
  <c r="BM30" i="3" s="1"/>
  <c r="AE27" i="3"/>
  <c r="BI25" i="3"/>
  <c r="BI36" i="3" s="1"/>
  <c r="BA23" i="3"/>
  <c r="BA22" i="3"/>
  <c r="BL22" i="3"/>
  <c r="BM22" i="3" s="1"/>
  <c r="O22" i="3"/>
  <c r="Q22" i="3" s="1"/>
  <c r="E22" i="3"/>
  <c r="AW19" i="3"/>
  <c r="Q18" i="3"/>
  <c r="AO16" i="3"/>
  <c r="AN36" i="3"/>
  <c r="Q15" i="3"/>
  <c r="E10" i="3"/>
  <c r="P10" i="3"/>
  <c r="P36" i="3" s="1"/>
  <c r="BE9" i="3"/>
  <c r="AA36" i="3"/>
  <c r="BL33" i="3"/>
  <c r="BM33" i="3" s="1"/>
  <c r="AF33" i="3"/>
  <c r="AG33" i="3" s="1"/>
  <c r="BL23" i="3"/>
  <c r="BM23" i="3" s="1"/>
  <c r="AF23" i="3"/>
  <c r="E19" i="3"/>
  <c r="O14" i="3"/>
  <c r="Q14" i="3" s="1"/>
  <c r="AV11" i="3"/>
  <c r="P11" i="3"/>
  <c r="Q11" i="3" s="1"/>
  <c r="O9" i="3"/>
  <c r="O36" i="3" s="1"/>
  <c r="BO36" i="3" l="1"/>
  <c r="BQ9" i="3"/>
  <c r="AG23" i="3"/>
  <c r="BR11" i="1"/>
  <c r="BQ36" i="1"/>
  <c r="BR36" i="1" s="1"/>
  <c r="E70" i="1"/>
  <c r="Q70" i="1"/>
  <c r="AW10" i="3"/>
  <c r="BL36" i="3"/>
  <c r="BM9" i="3"/>
  <c r="BQ35" i="3"/>
  <c r="BP36" i="3"/>
  <c r="AV36" i="3"/>
  <c r="BA36" i="3"/>
  <c r="M70" i="1"/>
  <c r="AG16" i="3"/>
  <c r="AW11" i="3"/>
  <c r="AW36" i="3" s="1"/>
  <c r="AC36" i="3"/>
  <c r="AE70" i="3"/>
  <c r="BO43" i="3"/>
  <c r="BO70" i="3" s="1"/>
  <c r="O43" i="3"/>
  <c r="O70" i="3" s="1"/>
  <c r="C70" i="3"/>
  <c r="BK36" i="3"/>
  <c r="I36" i="3"/>
  <c r="BQ43" i="1"/>
  <c r="BP70" i="1"/>
  <c r="C81" i="1" s="1"/>
  <c r="C83" i="1" s="1"/>
  <c r="AF36" i="3"/>
  <c r="AG9" i="3"/>
  <c r="AG36" i="3" s="1"/>
  <c r="BE36" i="3"/>
  <c r="Q10" i="3"/>
  <c r="U36" i="3"/>
  <c r="AS36" i="3"/>
  <c r="Q9" i="3"/>
  <c r="Q36" i="3" s="1"/>
  <c r="BM32" i="3"/>
  <c r="BO59" i="3"/>
  <c r="P70" i="1"/>
  <c r="BQ70" i="1" l="1"/>
  <c r="BR70" i="1" s="1"/>
  <c r="BR43" i="1"/>
  <c r="BM36" i="3"/>
  <c r="BR9" i="3"/>
  <c r="BQ36" i="3"/>
  <c r="BR36" i="3" s="1"/>
</calcChain>
</file>

<file path=xl/sharedStrings.xml><?xml version="1.0" encoding="utf-8"?>
<sst xmlns="http://schemas.openxmlformats.org/spreadsheetml/2006/main" count="210" uniqueCount="96">
  <si>
    <t>Enron North America</t>
  </si>
  <si>
    <t>Mid-Market and Originations Transactions</t>
  </si>
  <si>
    <t>2000 vs. 2001</t>
  </si>
  <si>
    <t>East Power</t>
  </si>
  <si>
    <t>West Power</t>
  </si>
  <si>
    <t>HPL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</si>
  <si>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</si>
  <si>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</si>
  <si>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</si>
  <si>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</si>
  <si>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</si>
  <si>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</si>
  <si>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</si>
  <si>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</si>
  <si>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</si>
  <si>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</si>
  <si>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</si>
  <si>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</si>
  <si>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Originations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</si>
  <si>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</si>
  <si>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</si>
  <si>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</si>
  <si>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</si>
  <si>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</si>
  <si>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</si>
  <si>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</si>
  <si>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</si>
  <si>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</si>
  <si>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</si>
  <si>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</si>
  <si>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</si>
  <si>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 xml:space="preserve">  Trading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</si>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</sst>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5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656097174538362"/>
          <c:y val="9.9209500989047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19643481195831344"/>
          <c:w val="0.9422848291930529"/>
          <c:h val="0.69248231690354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Year'!$BO$9,'Year Over Year'!$BO$11,'Year Over Year'!$BO$14:$BO$19,'Year Over Year'!$BO$22:$BO$25,'Year Over Year'!$BO$28,'Year Over Year'!$BO$30,'Year Over Year'!$BO$32,'Year Over Year'!$BO$33,'Year Over Year'!$BO$34,'Year Over Year'!$BO$35)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46</c:v>
                </c:pt>
                <c:pt idx="4">
                  <c:v>3</c:v>
                </c:pt>
                <c:pt idx="5">
                  <c:v>8</c:v>
                </c:pt>
                <c:pt idx="6">
                  <c:v>746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174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Year'!$BP$9,'Year Over Year'!$BP$11,'Year Over Year'!$BP$14:$BP$19,'Year Over Year'!$BP$22:$BP$25,'Year Over Year'!$BP$28,'Year Over Year'!$BP$30,'Year Over Year'!$BP$32,'Year Over Year'!$BP$33,'Year Over Year'!$BP$34,'Year Over Year'!$BP$35)</c:f>
              <c:numCache>
                <c:formatCode>_(* #,##0_);_(* \(#,##0\);_(* "-"??_);_(@_)</c:formatCode>
                <c:ptCount val="17"/>
                <c:pt idx="0">
                  <c:v>14</c:v>
                </c:pt>
                <c:pt idx="1">
                  <c:v>363</c:v>
                </c:pt>
                <c:pt idx="2">
                  <c:v>152</c:v>
                </c:pt>
                <c:pt idx="3">
                  <c:v>306</c:v>
                </c:pt>
                <c:pt idx="4">
                  <c:v>97</c:v>
                </c:pt>
                <c:pt idx="5">
                  <c:v>0</c:v>
                </c:pt>
                <c:pt idx="6">
                  <c:v>1094</c:v>
                </c:pt>
                <c:pt idx="7">
                  <c:v>4</c:v>
                </c:pt>
                <c:pt idx="8">
                  <c:v>2</c:v>
                </c:pt>
                <c:pt idx="9">
                  <c:v>28</c:v>
                </c:pt>
                <c:pt idx="10">
                  <c:v>12</c:v>
                </c:pt>
                <c:pt idx="11">
                  <c:v>0</c:v>
                </c:pt>
                <c:pt idx="12">
                  <c:v>16</c:v>
                </c:pt>
                <c:pt idx="13">
                  <c:v>111</c:v>
                </c:pt>
                <c:pt idx="14">
                  <c:v>2</c:v>
                </c:pt>
                <c:pt idx="15">
                  <c:v>1</c:v>
                </c:pt>
                <c:pt idx="1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99840"/>
        <c:axId val="167100400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('Plan Comp'!$BP$9,'Plan Comp'!$BP$11,'Plan Comp'!$BP$14:$BP$19,'Plan Comp'!$BP$22:$BP$25,'Plan Comp'!$BP$28,'Plan Comp'!$BP$30,'Plan Comp'!$BP$32,'Plan Comp'!$BP$33,'Plan Comp'!$BP$34,'Plan Comp'!$BP$35)</c:f>
              <c:numCache>
                <c:formatCode>_(* #,##0_);_(* \(#,##0\);_(* "-"??_);_(@_)</c:formatCode>
                <c:ptCount val="17"/>
                <c:pt idx="0">
                  <c:v>20</c:v>
                </c:pt>
                <c:pt idx="1">
                  <c:v>180</c:v>
                </c:pt>
                <c:pt idx="2">
                  <c:v>119</c:v>
                </c:pt>
                <c:pt idx="3">
                  <c:v>38</c:v>
                </c:pt>
                <c:pt idx="4">
                  <c:v>38</c:v>
                </c:pt>
                <c:pt idx="5">
                  <c:v>31</c:v>
                </c:pt>
                <c:pt idx="6">
                  <c:v>400</c:v>
                </c:pt>
                <c:pt idx="7">
                  <c:v>13</c:v>
                </c:pt>
                <c:pt idx="8">
                  <c:v>23</c:v>
                </c:pt>
                <c:pt idx="9">
                  <c:v>50</c:v>
                </c:pt>
                <c:pt idx="10">
                  <c:v>38</c:v>
                </c:pt>
                <c:pt idx="11">
                  <c:v>0</c:v>
                </c:pt>
                <c:pt idx="12">
                  <c:v>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99840"/>
        <c:axId val="167100400"/>
      </c:lineChart>
      <c:catAx>
        <c:axId val="1670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710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10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09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85163066878415"/>
          <c:y val="0.11111464110773285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Value</a:t>
            </a:r>
          </a:p>
        </c:rich>
      </c:tx>
      <c:layout>
        <c:manualLayout>
          <c:xMode val="edge"/>
          <c:yMode val="edge"/>
          <c:x val="0.41764013187811605"/>
          <c:y val="1.7893230360536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866646069935564E-2"/>
          <c:y val="0.188872987138998"/>
          <c:w val="0.91867269268644036"/>
          <c:h val="0.50896299692193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Year'!$BO$41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Year'!$BO$43,'Year Over Year'!$BO$45,'Year Over Year'!$BO$48:$BO$53,'Year Over Year'!$BO$56:$BO$59,'Year Over Year'!$BO$62,'Year Over Year'!$BO$64,'Year Over Year'!$BO$66,'Year Over Year'!$BO$67,'Year Over Year'!$BO$68,'Year Over Year'!$BO$69)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17.956</c:v>
                </c:pt>
                <c:pt idx="2">
                  <c:v>140.46</c:v>
                </c:pt>
                <c:pt idx="3">
                  <c:v>1275.808</c:v>
                </c:pt>
                <c:pt idx="4">
                  <c:v>354.78800000000001</c:v>
                </c:pt>
                <c:pt idx="5">
                  <c:v>35.704000000000001</c:v>
                </c:pt>
                <c:pt idx="6">
                  <c:v>5478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5588.7619999999997</c:v>
                </c:pt>
                <c:pt idx="14">
                  <c:v>153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'Year Over Year'!$BP$41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Year'!$BP$43,'Year Over Year'!$BP$45,'Year Over Year'!$BP$48:$BP$53,'Year Over Year'!$BP$56:$BP$59,'Year Over Year'!$BP$62,'Year Over Year'!$BP$64,'Year Over Year'!$BP$66,'Year Over Year'!$BP$67,'Year Over Year'!$BP$68,'Year Over Year'!$BP$69)</c:f>
              <c:numCache>
                <c:formatCode>_(* #,##0_);_(* \(#,##0\);_(* "-"??_);_(@_)</c:formatCode>
                <c:ptCount val="17"/>
                <c:pt idx="0">
                  <c:v>26081</c:v>
                </c:pt>
                <c:pt idx="1">
                  <c:v>6872.268</c:v>
                </c:pt>
                <c:pt idx="2">
                  <c:v>1486.5419999999999</c:v>
                </c:pt>
                <c:pt idx="3">
                  <c:v>4708.0209999999997</c:v>
                </c:pt>
                <c:pt idx="4">
                  <c:v>7108.0450000000001</c:v>
                </c:pt>
                <c:pt idx="5">
                  <c:v>0</c:v>
                </c:pt>
                <c:pt idx="6">
                  <c:v>9509.0580000000009</c:v>
                </c:pt>
                <c:pt idx="7">
                  <c:v>203</c:v>
                </c:pt>
                <c:pt idx="8">
                  <c:v>363</c:v>
                </c:pt>
                <c:pt idx="9">
                  <c:v>1629</c:v>
                </c:pt>
                <c:pt idx="10">
                  <c:v>9710</c:v>
                </c:pt>
                <c:pt idx="11">
                  <c:v>0</c:v>
                </c:pt>
                <c:pt idx="12">
                  <c:v>10880</c:v>
                </c:pt>
                <c:pt idx="13">
                  <c:v>2752.7280000000001</c:v>
                </c:pt>
                <c:pt idx="14">
                  <c:v>5758.63</c:v>
                </c:pt>
                <c:pt idx="15">
                  <c:v>56.213000000000001</c:v>
                </c:pt>
                <c:pt idx="16">
                  <c:v>291.93700000000001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03760"/>
        <c:axId val="167104320"/>
      </c:barChart>
      <c:catAx>
        <c:axId val="16710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3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04320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6710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3200900097829334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103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9.9406835336314725E-2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8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8" x14ac:dyDescent="0.25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90"/>
  <sheetViews>
    <sheetView tabSelected="1" topLeftCell="C15" workbookViewId="0">
      <selection activeCell="Q45" sqref="Q45"/>
    </sheetView>
  </sheetViews>
  <sheetFormatPr defaultRowHeight="12.75" x14ac:dyDescent="0.2"/>
  <cols>
    <col min="1" max="1" width="39.5703125" bestFit="1" customWidth="1"/>
    <col min="2" max="2" width="12.85546875" customWidth="1"/>
    <col min="3" max="5" width="10.7109375" customWidth="1"/>
    <col min="6" max="6" width="2.28515625" customWidth="1"/>
    <col min="7" max="9" width="10.7109375" customWidth="1"/>
    <col min="10" max="10" width="2.28515625" customWidth="1"/>
    <col min="11" max="13" width="10.7109375" customWidth="1"/>
    <col min="14" max="14" width="2.28515625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hidden="1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0" ht="27" customHeight="1" x14ac:dyDescent="0.2">
      <c r="C7" s="7">
        <v>36526</v>
      </c>
      <c r="D7" s="7">
        <v>36892</v>
      </c>
      <c r="E7" s="8" t="s">
        <v>29</v>
      </c>
      <c r="F7" s="9"/>
      <c r="G7" s="7">
        <v>36557</v>
      </c>
      <c r="H7" s="7">
        <v>36923</v>
      </c>
      <c r="I7" s="8" t="s">
        <v>29</v>
      </c>
      <c r="K7" s="7">
        <v>36586</v>
      </c>
      <c r="L7" s="7">
        <v>36951</v>
      </c>
      <c r="M7" s="8" t="s">
        <v>29</v>
      </c>
      <c r="O7" s="7" t="s">
        <v>32</v>
      </c>
      <c r="P7" s="7" t="s">
        <v>33</v>
      </c>
      <c r="Q7" s="8" t="s">
        <v>29</v>
      </c>
      <c r="S7" s="7">
        <v>36617</v>
      </c>
      <c r="T7" s="7">
        <v>36982</v>
      </c>
      <c r="U7" s="8" t="s">
        <v>29</v>
      </c>
      <c r="W7" s="7">
        <v>36647</v>
      </c>
      <c r="X7" s="7">
        <v>37012</v>
      </c>
      <c r="Y7" s="8" t="s">
        <v>29</v>
      </c>
      <c r="AA7" s="7">
        <v>36678</v>
      </c>
      <c r="AB7" s="7">
        <v>37043</v>
      </c>
      <c r="AC7" s="8" t="s">
        <v>29</v>
      </c>
      <c r="AE7" s="7" t="s">
        <v>34</v>
      </c>
      <c r="AF7" s="7" t="s">
        <v>35</v>
      </c>
      <c r="AG7" s="8" t="s">
        <v>29</v>
      </c>
      <c r="AI7" s="7">
        <v>36708</v>
      </c>
      <c r="AJ7" s="7">
        <v>37073</v>
      </c>
      <c r="AK7" s="8" t="s">
        <v>29</v>
      </c>
      <c r="AM7" s="7">
        <v>36739</v>
      </c>
      <c r="AN7" s="7">
        <v>37104</v>
      </c>
      <c r="AO7" s="8" t="s">
        <v>29</v>
      </c>
      <c r="AQ7" s="7">
        <v>36770</v>
      </c>
      <c r="AR7" s="7">
        <v>37135</v>
      </c>
      <c r="AS7" s="8" t="s">
        <v>29</v>
      </c>
      <c r="AU7" s="7" t="s">
        <v>36</v>
      </c>
      <c r="AV7" s="7" t="s">
        <v>37</v>
      </c>
      <c r="AW7" s="8" t="s">
        <v>29</v>
      </c>
      <c r="AY7" s="7">
        <v>36800</v>
      </c>
      <c r="AZ7" s="7">
        <v>37165</v>
      </c>
      <c r="BA7" s="8" t="s">
        <v>29</v>
      </c>
      <c r="BC7" s="7">
        <v>36831</v>
      </c>
      <c r="BD7" s="7">
        <v>37196</v>
      </c>
      <c r="BE7" s="8" t="s">
        <v>29</v>
      </c>
      <c r="BG7" s="7">
        <v>36861</v>
      </c>
      <c r="BH7" s="7">
        <v>37226</v>
      </c>
      <c r="BI7" s="8" t="s">
        <v>29</v>
      </c>
      <c r="BK7" s="7" t="s">
        <v>38</v>
      </c>
      <c r="BL7" s="7" t="s">
        <v>39</v>
      </c>
      <c r="BM7" s="8" t="s">
        <v>29</v>
      </c>
      <c r="BO7" s="7" t="s">
        <v>12</v>
      </c>
      <c r="BP7" s="7" t="s">
        <v>13</v>
      </c>
      <c r="BQ7" s="8" t="s">
        <v>29</v>
      </c>
      <c r="BR7" s="8" t="s">
        <v>9</v>
      </c>
    </row>
    <row r="8" spans="1:70" ht="12.75" customHeight="1" x14ac:dyDescent="0.2">
      <c r="A8" s="1" t="s">
        <v>87</v>
      </c>
      <c r="C8" s="28"/>
      <c r="D8" s="28"/>
      <c r="E8" s="9"/>
      <c r="F8" s="9"/>
      <c r="G8" s="28"/>
      <c r="H8" s="28"/>
      <c r="I8" s="9"/>
      <c r="K8" s="28"/>
      <c r="L8" s="28"/>
      <c r="M8" s="9"/>
      <c r="O8" s="28"/>
      <c r="P8" s="28"/>
      <c r="Q8" s="9"/>
      <c r="S8" s="28"/>
      <c r="T8" s="28"/>
      <c r="U8" s="9"/>
      <c r="W8" s="28"/>
      <c r="X8" s="28"/>
      <c r="Y8" s="9"/>
      <c r="AA8" s="28"/>
      <c r="AB8" s="28"/>
      <c r="AC8" s="9"/>
      <c r="AE8" s="28"/>
      <c r="AF8" s="28"/>
      <c r="AG8" s="9"/>
      <c r="AI8" s="28"/>
      <c r="AJ8" s="28"/>
      <c r="AK8" s="9"/>
      <c r="AM8" s="28"/>
      <c r="AN8" s="28"/>
      <c r="AO8" s="9"/>
      <c r="AQ8" s="28"/>
      <c r="AR8" s="28"/>
      <c r="AS8" s="9"/>
      <c r="AU8" s="28"/>
      <c r="AV8" s="28"/>
      <c r="AW8" s="9"/>
      <c r="AY8" s="28"/>
      <c r="AZ8" s="28"/>
      <c r="BA8" s="9"/>
      <c r="BC8" s="28"/>
      <c r="BD8" s="28"/>
      <c r="BE8" s="9"/>
      <c r="BG8" s="28"/>
      <c r="BH8" s="28"/>
      <c r="BI8" s="9"/>
      <c r="BK8" s="28"/>
      <c r="BL8" s="28"/>
      <c r="BM8" s="9"/>
      <c r="BO8" s="28"/>
      <c r="BP8" s="28"/>
      <c r="BQ8" s="9"/>
      <c r="BR8" s="9"/>
    </row>
    <row r="9" spans="1:70" ht="12.75" customHeight="1" x14ac:dyDescent="0.2">
      <c r="A9" t="s">
        <v>93</v>
      </c>
      <c r="C9" s="3">
        <v>0</v>
      </c>
      <c r="D9" s="3">
        <v>8</v>
      </c>
      <c r="E9" s="3">
        <f>D9-C9</f>
        <v>8</v>
      </c>
      <c r="F9" s="5"/>
      <c r="G9" s="3">
        <v>0</v>
      </c>
      <c r="H9" s="3">
        <v>3</v>
      </c>
      <c r="I9" s="3">
        <f>H9-G9</f>
        <v>3</v>
      </c>
      <c r="K9" s="3">
        <v>0</v>
      </c>
      <c r="L9" s="3">
        <v>3</v>
      </c>
      <c r="M9" s="3">
        <f>L9-K9</f>
        <v>3</v>
      </c>
      <c r="O9" s="3">
        <f>C9+G9+K9</f>
        <v>0</v>
      </c>
      <c r="P9" s="3">
        <f>D9+H9+L9</f>
        <v>14</v>
      </c>
      <c r="Q9" s="3">
        <f>P9-O9</f>
        <v>14</v>
      </c>
      <c r="S9" s="3"/>
      <c r="T9" s="3"/>
      <c r="U9" s="3">
        <f>T9-S9</f>
        <v>0</v>
      </c>
      <c r="W9" s="3"/>
      <c r="X9" s="3"/>
      <c r="Y9" s="3">
        <f>X9-W9</f>
        <v>0</v>
      </c>
      <c r="AA9" s="3"/>
      <c r="AB9" s="3"/>
      <c r="AC9" s="3">
        <f>AB9-AA9</f>
        <v>0</v>
      </c>
      <c r="AE9" s="3">
        <f>S9+W9+AA9</f>
        <v>0</v>
      </c>
      <c r="AF9" s="3">
        <f>T9+X9+AB9</f>
        <v>0</v>
      </c>
      <c r="AG9" s="3">
        <f>AF9-AE9</f>
        <v>0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>C9+G9+K9</f>
        <v>0</v>
      </c>
      <c r="BP9" s="3">
        <f>D9+H9+L9</f>
        <v>14</v>
      </c>
      <c r="BQ9" s="3">
        <f>BP9-BO9</f>
        <v>14</v>
      </c>
      <c r="BR9" s="5">
        <f>BQ9/BP9</f>
        <v>1</v>
      </c>
    </row>
    <row r="10" spans="1:70" ht="12.75" hidden="1" customHeight="1" x14ac:dyDescent="0.2">
      <c r="A10" t="s">
        <v>94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5" si="0">C10+G10+K10</f>
        <v>0</v>
      </c>
      <c r="P10" s="3">
        <f t="shared" ref="P10:P35" si="1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/>
      <c r="Y10" s="3">
        <f>X10-W10</f>
        <v>0</v>
      </c>
      <c r="AA10" s="3"/>
      <c r="AB10" s="3"/>
      <c r="AC10" s="3">
        <f>AB10-AA10</f>
        <v>0</v>
      </c>
      <c r="AE10" s="3">
        <f t="shared" ref="AE10:AE35" si="2">S10+W10+AA10</f>
        <v>0</v>
      </c>
      <c r="AF10" s="3">
        <f t="shared" ref="AF10:AF35" si="3">T10+X10+AB10</f>
        <v>0</v>
      </c>
      <c r="AG10" s="3">
        <f>AF10-AE10</f>
        <v>0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5" si="4">AI10+AM10+AQ10</f>
        <v>0</v>
      </c>
      <c r="AV10" s="3">
        <f t="shared" ref="AV10:AV35" si="5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5" si="6">AY10+BC10+BG10</f>
        <v>0</v>
      </c>
      <c r="BL10" s="3">
        <f t="shared" ref="BL10:BL35" si="7">AZ10+BD10+BH10</f>
        <v>0</v>
      </c>
      <c r="BM10" s="3">
        <f>BL10-BK10</f>
        <v>0</v>
      </c>
      <c r="BO10" s="3">
        <f t="shared" ref="BO10:BO19" si="8">C10+G10+K10</f>
        <v>0</v>
      </c>
      <c r="BP10" s="3">
        <f t="shared" ref="BP10:BP19" si="9">D10+H10+L10</f>
        <v>0</v>
      </c>
      <c r="BQ10" s="3">
        <f>BP10-BO10</f>
        <v>0</v>
      </c>
      <c r="BR10" s="5">
        <v>0</v>
      </c>
    </row>
    <row r="11" spans="1:70" x14ac:dyDescent="0.2">
      <c r="A11" t="s">
        <v>95</v>
      </c>
      <c r="C11" s="3">
        <v>2</v>
      </c>
      <c r="D11" s="3">
        <v>137</v>
      </c>
      <c r="E11" s="3">
        <f t="shared" ref="E11:E35" si="10">D11-C11</f>
        <v>135</v>
      </c>
      <c r="F11" s="5"/>
      <c r="G11" s="3">
        <v>3</v>
      </c>
      <c r="H11" s="3">
        <v>90</v>
      </c>
      <c r="I11" s="3">
        <f t="shared" ref="I11:I19" si="11">H11-G11</f>
        <v>87</v>
      </c>
      <c r="K11" s="3">
        <v>7</v>
      </c>
      <c r="L11" s="3">
        <v>136</v>
      </c>
      <c r="M11" s="3">
        <f t="shared" ref="M11:M19" si="12">L11-K11</f>
        <v>129</v>
      </c>
      <c r="O11" s="3">
        <f t="shared" si="0"/>
        <v>12</v>
      </c>
      <c r="P11" s="3">
        <f t="shared" si="1"/>
        <v>363</v>
      </c>
      <c r="Q11" s="3">
        <f t="shared" ref="Q11:Q19" si="13">P11-O11</f>
        <v>351</v>
      </c>
      <c r="S11" s="3"/>
      <c r="T11" s="3"/>
      <c r="U11" s="3">
        <f t="shared" ref="U11:U19" si="14">T11-S11</f>
        <v>0</v>
      </c>
      <c r="W11" s="3"/>
      <c r="X11" s="3"/>
      <c r="Y11" s="3">
        <f t="shared" ref="Y11:Y19" si="15">X11-W11</f>
        <v>0</v>
      </c>
      <c r="AA11" s="3"/>
      <c r="AB11" s="3"/>
      <c r="AC11" s="3">
        <f t="shared" ref="AC11:AC19" si="16">AB11-AA11</f>
        <v>0</v>
      </c>
      <c r="AE11" s="3">
        <f t="shared" si="2"/>
        <v>0</v>
      </c>
      <c r="AF11" s="3">
        <f t="shared" si="3"/>
        <v>0</v>
      </c>
      <c r="AG11" s="3">
        <f t="shared" ref="AG11:AG19" si="17">AF11-AE11</f>
        <v>0</v>
      </c>
      <c r="AI11" s="3"/>
      <c r="AJ11" s="3"/>
      <c r="AK11" s="3">
        <f t="shared" ref="AK11:AK19" si="18">AJ11-AI11</f>
        <v>0</v>
      </c>
      <c r="AM11" s="3"/>
      <c r="AN11" s="3"/>
      <c r="AO11" s="3">
        <f t="shared" ref="AO11:AO19" si="19">AN11-AM11</f>
        <v>0</v>
      </c>
      <c r="AQ11" s="3"/>
      <c r="AR11" s="3"/>
      <c r="AS11" s="3">
        <f t="shared" ref="AS11:AS19" si="20">AR11-AQ11</f>
        <v>0</v>
      </c>
      <c r="AU11" s="3">
        <f t="shared" si="4"/>
        <v>0</v>
      </c>
      <c r="AV11" s="3">
        <f t="shared" si="5"/>
        <v>0</v>
      </c>
      <c r="AW11" s="3">
        <f t="shared" ref="AW11:AW19" si="21">AV11-AU11</f>
        <v>0</v>
      </c>
      <c r="AY11" s="3"/>
      <c r="AZ11" s="3"/>
      <c r="BA11" s="3">
        <f t="shared" ref="BA11:BA19" si="22">AZ11-AY11</f>
        <v>0</v>
      </c>
      <c r="BC11" s="3"/>
      <c r="BD11" s="3"/>
      <c r="BE11" s="3">
        <f t="shared" ref="BE11:BE19" si="23">BD11-BC11</f>
        <v>0</v>
      </c>
      <c r="BG11" s="3"/>
      <c r="BH11" s="3"/>
      <c r="BI11" s="3">
        <f t="shared" ref="BI11:BI19" si="24">BH11-BG11</f>
        <v>0</v>
      </c>
      <c r="BK11" s="3">
        <f t="shared" si="6"/>
        <v>0</v>
      </c>
      <c r="BL11" s="3">
        <f t="shared" si="7"/>
        <v>0</v>
      </c>
      <c r="BM11" s="3">
        <f t="shared" ref="BM11:BM19" si="25">BL11-BK11</f>
        <v>0</v>
      </c>
      <c r="BO11" s="3">
        <f t="shared" si="8"/>
        <v>12</v>
      </c>
      <c r="BP11" s="3">
        <f t="shared" si="9"/>
        <v>363</v>
      </c>
      <c r="BQ11" s="3">
        <f t="shared" ref="BQ11:BQ35" si="26">BP11-BO11</f>
        <v>351</v>
      </c>
      <c r="BR11" s="5">
        <f>BQ11/BP11</f>
        <v>0.96694214876033058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72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73</v>
      </c>
      <c r="C14" s="3">
        <v>9</v>
      </c>
      <c r="D14" s="3">
        <v>42</v>
      </c>
      <c r="E14" s="3">
        <f t="shared" si="10"/>
        <v>33</v>
      </c>
      <c r="F14" s="5"/>
      <c r="G14" s="3">
        <v>5</v>
      </c>
      <c r="H14" s="3">
        <v>48</v>
      </c>
      <c r="I14" s="3">
        <f t="shared" si="11"/>
        <v>43</v>
      </c>
      <c r="K14" s="3">
        <v>16</v>
      </c>
      <c r="L14" s="3">
        <v>62</v>
      </c>
      <c r="M14" s="3">
        <f t="shared" si="12"/>
        <v>46</v>
      </c>
      <c r="O14" s="3">
        <f t="shared" si="0"/>
        <v>30</v>
      </c>
      <c r="P14" s="3">
        <f t="shared" si="1"/>
        <v>152</v>
      </c>
      <c r="Q14" s="3">
        <f t="shared" si="13"/>
        <v>122</v>
      </c>
      <c r="S14" s="3"/>
      <c r="T14" s="3"/>
      <c r="U14" s="3">
        <f t="shared" si="14"/>
        <v>0</v>
      </c>
      <c r="W14" s="3"/>
      <c r="X14" s="3"/>
      <c r="Y14" s="3">
        <f t="shared" si="15"/>
        <v>0</v>
      </c>
      <c r="AA14" s="3"/>
      <c r="AB14" s="3"/>
      <c r="AC14" s="3">
        <f t="shared" si="16"/>
        <v>0</v>
      </c>
      <c r="AE14" s="3">
        <f t="shared" si="2"/>
        <v>0</v>
      </c>
      <c r="AF14" s="3">
        <f t="shared" si="3"/>
        <v>0</v>
      </c>
      <c r="AG14" s="3">
        <f t="shared" si="17"/>
        <v>0</v>
      </c>
      <c r="AI14" s="3"/>
      <c r="AJ14" s="3"/>
      <c r="AK14" s="3">
        <f t="shared" si="18"/>
        <v>0</v>
      </c>
      <c r="AM14" s="3"/>
      <c r="AN14" s="3"/>
      <c r="AO14" s="3">
        <f t="shared" si="19"/>
        <v>0</v>
      </c>
      <c r="AQ14" s="3"/>
      <c r="AR14" s="3"/>
      <c r="AS14" s="3">
        <f t="shared" si="20"/>
        <v>0</v>
      </c>
      <c r="AU14" s="3">
        <f t="shared" si="4"/>
        <v>0</v>
      </c>
      <c r="AV14" s="3">
        <f t="shared" si="5"/>
        <v>0</v>
      </c>
      <c r="AW14" s="3">
        <f t="shared" si="21"/>
        <v>0</v>
      </c>
      <c r="AY14" s="3"/>
      <c r="AZ14" s="3"/>
      <c r="BA14" s="3">
        <f t="shared" si="22"/>
        <v>0</v>
      </c>
      <c r="BC14" s="3"/>
      <c r="BD14" s="3"/>
      <c r="BE14" s="3">
        <f t="shared" si="23"/>
        <v>0</v>
      </c>
      <c r="BG14" s="3"/>
      <c r="BH14" s="3"/>
      <c r="BI14" s="3">
        <f t="shared" si="24"/>
        <v>0</v>
      </c>
      <c r="BK14" s="3">
        <f t="shared" si="6"/>
        <v>0</v>
      </c>
      <c r="BL14" s="3">
        <f t="shared" si="7"/>
        <v>0</v>
      </c>
      <c r="BM14" s="3">
        <f t="shared" si="25"/>
        <v>0</v>
      </c>
      <c r="BO14" s="3">
        <f t="shared" si="8"/>
        <v>30</v>
      </c>
      <c r="BP14" s="3">
        <f t="shared" si="9"/>
        <v>152</v>
      </c>
      <c r="BQ14" s="3">
        <f t="shared" si="26"/>
        <v>122</v>
      </c>
      <c r="BR14" s="5">
        <f>BQ14/BP14</f>
        <v>0.80263157894736847</v>
      </c>
    </row>
    <row r="15" spans="1:70" x14ac:dyDescent="0.2">
      <c r="A15" t="s">
        <v>74</v>
      </c>
      <c r="C15" s="3">
        <v>17</v>
      </c>
      <c r="D15" s="3">
        <v>84</v>
      </c>
      <c r="E15" s="3">
        <f t="shared" si="10"/>
        <v>67</v>
      </c>
      <c r="F15" s="5"/>
      <c r="G15" s="3">
        <v>7</v>
      </c>
      <c r="H15" s="3">
        <v>88</v>
      </c>
      <c r="I15" s="3">
        <f t="shared" si="11"/>
        <v>81</v>
      </c>
      <c r="K15" s="3">
        <v>22</v>
      </c>
      <c r="L15" s="3">
        <v>134</v>
      </c>
      <c r="M15" s="3">
        <f t="shared" si="12"/>
        <v>112</v>
      </c>
      <c r="O15" s="3">
        <f t="shared" si="0"/>
        <v>46</v>
      </c>
      <c r="P15" s="3">
        <f t="shared" si="1"/>
        <v>306</v>
      </c>
      <c r="Q15" s="3">
        <f t="shared" si="13"/>
        <v>260</v>
      </c>
      <c r="S15" s="3"/>
      <c r="T15" s="3"/>
      <c r="U15" s="3">
        <f t="shared" si="14"/>
        <v>0</v>
      </c>
      <c r="W15" s="3"/>
      <c r="X15" s="3"/>
      <c r="Y15" s="3">
        <f t="shared" si="15"/>
        <v>0</v>
      </c>
      <c r="AA15" s="3"/>
      <c r="AB15" s="3"/>
      <c r="AC15" s="3">
        <f t="shared" si="16"/>
        <v>0</v>
      </c>
      <c r="AE15" s="3">
        <f t="shared" si="2"/>
        <v>0</v>
      </c>
      <c r="AF15" s="3">
        <f t="shared" si="3"/>
        <v>0</v>
      </c>
      <c r="AG15" s="3">
        <f t="shared" si="17"/>
        <v>0</v>
      </c>
      <c r="AI15" s="3"/>
      <c r="AJ15" s="3"/>
      <c r="AK15" s="3">
        <f t="shared" si="18"/>
        <v>0</v>
      </c>
      <c r="AM15" s="3"/>
      <c r="AN15" s="3"/>
      <c r="AO15" s="3">
        <f t="shared" si="19"/>
        <v>0</v>
      </c>
      <c r="AQ15" s="3"/>
      <c r="AR15" s="3"/>
      <c r="AS15" s="3">
        <f t="shared" si="20"/>
        <v>0</v>
      </c>
      <c r="AU15" s="3">
        <f t="shared" si="4"/>
        <v>0</v>
      </c>
      <c r="AV15" s="3">
        <f t="shared" si="5"/>
        <v>0</v>
      </c>
      <c r="AW15" s="3">
        <f t="shared" si="21"/>
        <v>0</v>
      </c>
      <c r="AY15" s="3"/>
      <c r="AZ15" s="3"/>
      <c r="BA15" s="3">
        <f t="shared" si="22"/>
        <v>0</v>
      </c>
      <c r="BC15" s="3"/>
      <c r="BD15" s="3"/>
      <c r="BE15" s="3">
        <f t="shared" si="23"/>
        <v>0</v>
      </c>
      <c r="BG15" s="3"/>
      <c r="BH15" s="3"/>
      <c r="BI15" s="3">
        <f t="shared" si="24"/>
        <v>0</v>
      </c>
      <c r="BK15" s="3">
        <f t="shared" si="6"/>
        <v>0</v>
      </c>
      <c r="BL15" s="3">
        <f t="shared" si="7"/>
        <v>0</v>
      </c>
      <c r="BM15" s="3">
        <f t="shared" si="25"/>
        <v>0</v>
      </c>
      <c r="BO15" s="3">
        <f t="shared" si="8"/>
        <v>46</v>
      </c>
      <c r="BP15" s="3">
        <f t="shared" si="9"/>
        <v>306</v>
      </c>
      <c r="BQ15" s="3">
        <f t="shared" si="26"/>
        <v>260</v>
      </c>
      <c r="BR15" s="5">
        <f>BQ15/BP15</f>
        <v>0.84967320261437906</v>
      </c>
    </row>
    <row r="16" spans="1:70" x14ac:dyDescent="0.2">
      <c r="A16" t="s">
        <v>75</v>
      </c>
      <c r="C16" s="3">
        <v>3</v>
      </c>
      <c r="D16" s="3">
        <v>43</v>
      </c>
      <c r="E16" s="3">
        <f t="shared" si="10"/>
        <v>40</v>
      </c>
      <c r="F16" s="5"/>
      <c r="G16" s="3">
        <v>0</v>
      </c>
      <c r="H16" s="3">
        <v>25</v>
      </c>
      <c r="I16" s="3">
        <f t="shared" si="11"/>
        <v>25</v>
      </c>
      <c r="K16" s="3">
        <v>0</v>
      </c>
      <c r="L16" s="3">
        <v>29</v>
      </c>
      <c r="M16" s="3">
        <f t="shared" si="12"/>
        <v>29</v>
      </c>
      <c r="O16" s="3">
        <f t="shared" si="0"/>
        <v>3</v>
      </c>
      <c r="P16" s="3">
        <f t="shared" si="1"/>
        <v>97</v>
      </c>
      <c r="Q16" s="3">
        <f t="shared" si="13"/>
        <v>94</v>
      </c>
      <c r="S16" s="3"/>
      <c r="T16" s="3"/>
      <c r="U16" s="3">
        <f t="shared" si="14"/>
        <v>0</v>
      </c>
      <c r="W16" s="3"/>
      <c r="X16" s="3"/>
      <c r="Y16" s="3">
        <f t="shared" si="15"/>
        <v>0</v>
      </c>
      <c r="AA16" s="3"/>
      <c r="AB16" s="3"/>
      <c r="AC16" s="3">
        <f t="shared" si="16"/>
        <v>0</v>
      </c>
      <c r="AE16" s="3">
        <f t="shared" si="2"/>
        <v>0</v>
      </c>
      <c r="AF16" s="3">
        <f t="shared" si="3"/>
        <v>0</v>
      </c>
      <c r="AG16" s="3">
        <f t="shared" si="17"/>
        <v>0</v>
      </c>
      <c r="AI16" s="3"/>
      <c r="AJ16" s="3"/>
      <c r="AK16" s="3">
        <f t="shared" si="18"/>
        <v>0</v>
      </c>
      <c r="AM16" s="3"/>
      <c r="AN16" s="3"/>
      <c r="AO16" s="3">
        <f t="shared" si="19"/>
        <v>0</v>
      </c>
      <c r="AQ16" s="3"/>
      <c r="AR16" s="3"/>
      <c r="AS16" s="3">
        <f t="shared" si="20"/>
        <v>0</v>
      </c>
      <c r="AU16" s="3">
        <f t="shared" si="4"/>
        <v>0</v>
      </c>
      <c r="AV16" s="3">
        <f t="shared" si="5"/>
        <v>0</v>
      </c>
      <c r="AW16" s="3">
        <f t="shared" si="21"/>
        <v>0</v>
      </c>
      <c r="AY16" s="3"/>
      <c r="AZ16" s="3"/>
      <c r="BA16" s="3">
        <f t="shared" si="22"/>
        <v>0</v>
      </c>
      <c r="BC16" s="3"/>
      <c r="BD16" s="3"/>
      <c r="BE16" s="3">
        <f t="shared" si="23"/>
        <v>0</v>
      </c>
      <c r="BG16" s="3"/>
      <c r="BH16" s="3"/>
      <c r="BI16" s="3">
        <f t="shared" si="24"/>
        <v>0</v>
      </c>
      <c r="BK16" s="3">
        <f t="shared" si="6"/>
        <v>0</v>
      </c>
      <c r="BL16" s="3">
        <f t="shared" si="7"/>
        <v>0</v>
      </c>
      <c r="BM16" s="3">
        <f t="shared" si="25"/>
        <v>0</v>
      </c>
      <c r="BO16" s="3">
        <f t="shared" si="8"/>
        <v>3</v>
      </c>
      <c r="BP16" s="3">
        <f t="shared" si="9"/>
        <v>97</v>
      </c>
      <c r="BQ16" s="3">
        <f t="shared" si="26"/>
        <v>94</v>
      </c>
      <c r="BR16" s="5">
        <f>BQ16/BP16</f>
        <v>0.96907216494845361</v>
      </c>
    </row>
    <row r="17" spans="1:70" x14ac:dyDescent="0.2">
      <c r="A17" t="s">
        <v>76</v>
      </c>
      <c r="C17" s="3">
        <v>1</v>
      </c>
      <c r="D17" s="3">
        <v>0</v>
      </c>
      <c r="E17" s="3">
        <f t="shared" si="10"/>
        <v>-1</v>
      </c>
      <c r="F17" s="5"/>
      <c r="G17" s="3">
        <v>4</v>
      </c>
      <c r="H17" s="3">
        <v>0</v>
      </c>
      <c r="I17" s="3">
        <f t="shared" si="11"/>
        <v>-4</v>
      </c>
      <c r="K17" s="3">
        <v>3</v>
      </c>
      <c r="L17" s="3">
        <v>0</v>
      </c>
      <c r="M17" s="3">
        <f t="shared" si="12"/>
        <v>-3</v>
      </c>
      <c r="O17" s="3">
        <f t="shared" si="0"/>
        <v>8</v>
      </c>
      <c r="P17" s="3">
        <f t="shared" si="1"/>
        <v>0</v>
      </c>
      <c r="Q17" s="3">
        <f t="shared" si="13"/>
        <v>-8</v>
      </c>
      <c r="S17" s="3"/>
      <c r="T17" s="3"/>
      <c r="U17" s="3">
        <f t="shared" si="14"/>
        <v>0</v>
      </c>
      <c r="W17" s="3"/>
      <c r="X17" s="3"/>
      <c r="Y17" s="3">
        <f t="shared" si="15"/>
        <v>0</v>
      </c>
      <c r="AA17" s="3"/>
      <c r="AB17" s="3"/>
      <c r="AC17" s="3">
        <f t="shared" si="16"/>
        <v>0</v>
      </c>
      <c r="AE17" s="3">
        <f t="shared" si="2"/>
        <v>0</v>
      </c>
      <c r="AF17" s="3">
        <f t="shared" si="3"/>
        <v>0</v>
      </c>
      <c r="AG17" s="3">
        <f t="shared" si="17"/>
        <v>0</v>
      </c>
      <c r="AI17" s="3"/>
      <c r="AJ17" s="3"/>
      <c r="AK17" s="3">
        <f t="shared" si="18"/>
        <v>0</v>
      </c>
      <c r="AM17" s="3"/>
      <c r="AN17" s="3"/>
      <c r="AO17" s="3">
        <f t="shared" si="19"/>
        <v>0</v>
      </c>
      <c r="AQ17" s="3"/>
      <c r="AR17" s="3"/>
      <c r="AS17" s="3">
        <f t="shared" si="20"/>
        <v>0</v>
      </c>
      <c r="AU17" s="3">
        <f t="shared" si="4"/>
        <v>0</v>
      </c>
      <c r="AV17" s="3">
        <f t="shared" si="5"/>
        <v>0</v>
      </c>
      <c r="AW17" s="3">
        <f t="shared" si="21"/>
        <v>0</v>
      </c>
      <c r="AY17" s="3"/>
      <c r="AZ17" s="3"/>
      <c r="BA17" s="3">
        <f t="shared" si="22"/>
        <v>0</v>
      </c>
      <c r="BC17" s="3"/>
      <c r="BD17" s="3"/>
      <c r="BE17" s="3">
        <f t="shared" si="23"/>
        <v>0</v>
      </c>
      <c r="BG17" s="3"/>
      <c r="BH17" s="3"/>
      <c r="BI17" s="3">
        <f t="shared" si="24"/>
        <v>0</v>
      </c>
      <c r="BK17" s="3">
        <f t="shared" si="6"/>
        <v>0</v>
      </c>
      <c r="BL17" s="3">
        <f t="shared" si="7"/>
        <v>0</v>
      </c>
      <c r="BM17" s="3">
        <f t="shared" si="25"/>
        <v>0</v>
      </c>
      <c r="BO17" s="3">
        <f t="shared" si="8"/>
        <v>8</v>
      </c>
      <c r="BP17" s="3">
        <f t="shared" si="9"/>
        <v>0</v>
      </c>
      <c r="BQ17" s="3">
        <f t="shared" si="26"/>
        <v>-8</v>
      </c>
      <c r="BR17" s="5">
        <v>0</v>
      </c>
    </row>
    <row r="18" spans="1:70" hidden="1" x14ac:dyDescent="0.2">
      <c r="A18" t="s">
        <v>77</v>
      </c>
      <c r="C18" s="3">
        <v>0</v>
      </c>
      <c r="D18" s="3">
        <v>0</v>
      </c>
      <c r="E18" s="3">
        <f t="shared" si="10"/>
        <v>0</v>
      </c>
      <c r="F18" s="5"/>
      <c r="G18" s="3">
        <v>0</v>
      </c>
      <c r="H18" s="3">
        <v>0</v>
      </c>
      <c r="I18" s="3">
        <f t="shared" si="11"/>
        <v>0</v>
      </c>
      <c r="K18" s="3">
        <v>0</v>
      </c>
      <c r="L18" s="3">
        <v>0</v>
      </c>
      <c r="M18" s="3">
        <f t="shared" si="12"/>
        <v>0</v>
      </c>
      <c r="O18" s="3">
        <f t="shared" si="0"/>
        <v>0</v>
      </c>
      <c r="P18" s="3">
        <f t="shared" si="1"/>
        <v>0</v>
      </c>
      <c r="Q18" s="3">
        <f t="shared" si="13"/>
        <v>0</v>
      </c>
      <c r="S18" s="3"/>
      <c r="T18" s="3"/>
      <c r="U18" s="3">
        <f t="shared" si="14"/>
        <v>0</v>
      </c>
      <c r="W18" s="3"/>
      <c r="X18" s="3"/>
      <c r="Y18" s="3">
        <f t="shared" si="15"/>
        <v>0</v>
      </c>
      <c r="AA18" s="3"/>
      <c r="AB18" s="3"/>
      <c r="AC18" s="3">
        <f t="shared" si="16"/>
        <v>0</v>
      </c>
      <c r="AE18" s="3">
        <f t="shared" si="2"/>
        <v>0</v>
      </c>
      <c r="AF18" s="3">
        <f t="shared" si="3"/>
        <v>0</v>
      </c>
      <c r="AG18" s="3">
        <f t="shared" si="17"/>
        <v>0</v>
      </c>
      <c r="AI18" s="3"/>
      <c r="AJ18" s="3"/>
      <c r="AK18" s="3">
        <f t="shared" si="18"/>
        <v>0</v>
      </c>
      <c r="AM18" s="3"/>
      <c r="AN18" s="3"/>
      <c r="AO18" s="3">
        <f t="shared" si="19"/>
        <v>0</v>
      </c>
      <c r="AQ18" s="3"/>
      <c r="AR18" s="3"/>
      <c r="AS18" s="3">
        <f t="shared" si="20"/>
        <v>0</v>
      </c>
      <c r="AU18" s="3">
        <f t="shared" si="4"/>
        <v>0</v>
      </c>
      <c r="AV18" s="3">
        <f t="shared" si="5"/>
        <v>0</v>
      </c>
      <c r="AW18" s="3">
        <f t="shared" si="21"/>
        <v>0</v>
      </c>
      <c r="AY18" s="3"/>
      <c r="AZ18" s="3"/>
      <c r="BA18" s="3">
        <f t="shared" si="22"/>
        <v>0</v>
      </c>
      <c r="BC18" s="3"/>
      <c r="BD18" s="3"/>
      <c r="BE18" s="3">
        <f t="shared" si="23"/>
        <v>0</v>
      </c>
      <c r="BG18" s="3"/>
      <c r="BH18" s="3"/>
      <c r="BI18" s="3">
        <f t="shared" si="24"/>
        <v>0</v>
      </c>
      <c r="BK18" s="3">
        <f t="shared" si="6"/>
        <v>0</v>
      </c>
      <c r="BL18" s="3">
        <f t="shared" si="7"/>
        <v>0</v>
      </c>
      <c r="BM18" s="3">
        <f t="shared" si="25"/>
        <v>0</v>
      </c>
      <c r="BO18" s="3">
        <f t="shared" si="8"/>
        <v>0</v>
      </c>
      <c r="BP18" s="3">
        <f t="shared" si="9"/>
        <v>0</v>
      </c>
      <c r="BQ18" s="3">
        <f t="shared" si="26"/>
        <v>0</v>
      </c>
      <c r="BR18" s="5"/>
    </row>
    <row r="19" spans="1:70" x14ac:dyDescent="0.2">
      <c r="A19" t="s">
        <v>78</v>
      </c>
      <c r="C19" s="3">
        <v>223</v>
      </c>
      <c r="D19" s="3">
        <v>439</v>
      </c>
      <c r="E19" s="3">
        <f t="shared" si="10"/>
        <v>216</v>
      </c>
      <c r="F19" s="5"/>
      <c r="G19" s="3">
        <v>247</v>
      </c>
      <c r="H19" s="3">
        <v>283</v>
      </c>
      <c r="I19" s="3">
        <f t="shared" si="11"/>
        <v>36</v>
      </c>
      <c r="K19" s="3">
        <v>276</v>
      </c>
      <c r="L19" s="3">
        <v>372</v>
      </c>
      <c r="M19" s="3">
        <f t="shared" si="12"/>
        <v>96</v>
      </c>
      <c r="O19" s="3">
        <f t="shared" si="0"/>
        <v>746</v>
      </c>
      <c r="P19" s="3">
        <f t="shared" si="1"/>
        <v>1094</v>
      </c>
      <c r="Q19" s="3">
        <f t="shared" si="13"/>
        <v>348</v>
      </c>
      <c r="S19" s="3"/>
      <c r="T19" s="3"/>
      <c r="U19" s="3">
        <f t="shared" si="14"/>
        <v>0</v>
      </c>
      <c r="W19" s="3"/>
      <c r="X19" s="3"/>
      <c r="Y19" s="3">
        <f t="shared" si="15"/>
        <v>0</v>
      </c>
      <c r="AA19" s="3"/>
      <c r="AB19" s="3"/>
      <c r="AC19" s="3">
        <f t="shared" si="16"/>
        <v>0</v>
      </c>
      <c r="AE19" s="3">
        <f t="shared" si="2"/>
        <v>0</v>
      </c>
      <c r="AF19" s="3">
        <f t="shared" si="3"/>
        <v>0</v>
      </c>
      <c r="AG19" s="3">
        <f t="shared" si="17"/>
        <v>0</v>
      </c>
      <c r="AI19" s="3"/>
      <c r="AJ19" s="3"/>
      <c r="AK19" s="3">
        <f t="shared" si="18"/>
        <v>0</v>
      </c>
      <c r="AM19" s="3"/>
      <c r="AN19" s="3"/>
      <c r="AO19" s="3">
        <f t="shared" si="19"/>
        <v>0</v>
      </c>
      <c r="AQ19" s="3"/>
      <c r="AR19" s="3"/>
      <c r="AS19" s="3">
        <f t="shared" si="20"/>
        <v>0</v>
      </c>
      <c r="AU19" s="3">
        <f t="shared" si="4"/>
        <v>0</v>
      </c>
      <c r="AV19" s="3">
        <f t="shared" si="5"/>
        <v>0</v>
      </c>
      <c r="AW19" s="3">
        <f t="shared" si="21"/>
        <v>0</v>
      </c>
      <c r="AY19" s="3"/>
      <c r="AZ19" s="3"/>
      <c r="BA19" s="3">
        <f t="shared" si="22"/>
        <v>0</v>
      </c>
      <c r="BC19" s="3"/>
      <c r="BD19" s="3"/>
      <c r="BE19" s="3">
        <f t="shared" si="23"/>
        <v>0</v>
      </c>
      <c r="BG19" s="3"/>
      <c r="BH19" s="3"/>
      <c r="BI19" s="3">
        <f t="shared" si="24"/>
        <v>0</v>
      </c>
      <c r="BK19" s="3">
        <f t="shared" si="6"/>
        <v>0</v>
      </c>
      <c r="BL19" s="3">
        <f t="shared" si="7"/>
        <v>0</v>
      </c>
      <c r="BM19" s="3">
        <f t="shared" si="25"/>
        <v>0</v>
      </c>
      <c r="BO19" s="3">
        <f t="shared" si="8"/>
        <v>746</v>
      </c>
      <c r="BP19" s="3">
        <f t="shared" si="9"/>
        <v>1094</v>
      </c>
      <c r="BQ19" s="3">
        <f t="shared" si="26"/>
        <v>348</v>
      </c>
      <c r="BR19" s="5">
        <f>BQ19/BP19</f>
        <v>0.31809872029250458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>
        <f t="shared" si="0"/>
        <v>0</v>
      </c>
      <c r="P21" s="3">
        <f t="shared" si="1"/>
        <v>0</v>
      </c>
      <c r="Q21" s="3"/>
      <c r="S21" s="3"/>
      <c r="T21" s="3"/>
      <c r="U21" s="3"/>
      <c r="W21" s="3"/>
      <c r="X21" s="3"/>
      <c r="Y21" s="3"/>
      <c r="AA21" s="3"/>
      <c r="AB21" s="3"/>
      <c r="AC21" s="3"/>
      <c r="AE21" s="3">
        <f t="shared" si="2"/>
        <v>0</v>
      </c>
      <c r="AF21" s="3">
        <f t="shared" si="3"/>
        <v>0</v>
      </c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4"/>
        <v>0</v>
      </c>
      <c r="AV21" s="3">
        <f t="shared" si="5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6"/>
        <v>0</v>
      </c>
      <c r="BL21" s="3">
        <f t="shared" si="7"/>
        <v>0</v>
      </c>
      <c r="BM21" s="3"/>
      <c r="BO21" s="3"/>
      <c r="BP21" s="3"/>
      <c r="BQ21" s="3"/>
      <c r="BR21" s="5"/>
    </row>
    <row r="22" spans="1:70" x14ac:dyDescent="0.2">
      <c r="A22" s="11" t="s">
        <v>14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3</v>
      </c>
      <c r="I22" s="3">
        <f>H22-G22</f>
        <v>3</v>
      </c>
      <c r="K22" s="3">
        <v>0</v>
      </c>
      <c r="L22" s="3">
        <v>1</v>
      </c>
      <c r="M22" s="3">
        <f>L22-K22</f>
        <v>1</v>
      </c>
      <c r="O22" s="3">
        <f t="shared" si="0"/>
        <v>0</v>
      </c>
      <c r="P22" s="3">
        <f t="shared" si="1"/>
        <v>4</v>
      </c>
      <c r="Q22" s="3">
        <f>P22-O22</f>
        <v>4</v>
      </c>
      <c r="S22" s="3"/>
      <c r="T22" s="3"/>
      <c r="U22" s="3">
        <f>T22-S22</f>
        <v>0</v>
      </c>
      <c r="W22" s="3"/>
      <c r="X22" s="3"/>
      <c r="Y22" s="3">
        <f>X22-W22</f>
        <v>0</v>
      </c>
      <c r="AA22" s="3"/>
      <c r="AB22" s="3"/>
      <c r="AC22" s="3">
        <f>AB22-AA22</f>
        <v>0</v>
      </c>
      <c r="AE22" s="3">
        <f t="shared" si="2"/>
        <v>0</v>
      </c>
      <c r="AF22" s="3">
        <f t="shared" si="3"/>
        <v>0</v>
      </c>
      <c r="AG22" s="3">
        <f>AF22-AE22</f>
        <v>0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4"/>
        <v>0</v>
      </c>
      <c r="AV22" s="3">
        <f t="shared" si="5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6"/>
        <v>0</v>
      </c>
      <c r="BL22" s="3">
        <f t="shared" si="7"/>
        <v>0</v>
      </c>
      <c r="BM22" s="3">
        <f>BL22-BK22</f>
        <v>0</v>
      </c>
      <c r="BO22" s="3">
        <f t="shared" ref="BO22:BP25" si="27">C22+G22+K22</f>
        <v>0</v>
      </c>
      <c r="BP22" s="3">
        <f t="shared" si="27"/>
        <v>4</v>
      </c>
      <c r="BQ22" s="3">
        <f>BP22-BO22</f>
        <v>4</v>
      </c>
      <c r="BR22" s="5">
        <f>BQ22/BP22</f>
        <v>1</v>
      </c>
    </row>
    <row r="23" spans="1:70" x14ac:dyDescent="0.2">
      <c r="A23" s="11" t="s">
        <v>15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v>1</v>
      </c>
      <c r="I23" s="3">
        <f>H23-G23</f>
        <v>1</v>
      </c>
      <c r="K23" s="3">
        <v>0</v>
      </c>
      <c r="L23" s="3">
        <v>1</v>
      </c>
      <c r="M23" s="3">
        <f>L23-K23</f>
        <v>1</v>
      </c>
      <c r="O23" s="3">
        <f t="shared" si="0"/>
        <v>0</v>
      </c>
      <c r="P23" s="3">
        <f t="shared" si="1"/>
        <v>2</v>
      </c>
      <c r="Q23" s="3">
        <f>P23-O23</f>
        <v>2</v>
      </c>
      <c r="S23" s="3"/>
      <c r="T23" s="3"/>
      <c r="U23" s="3">
        <f>T23-S23</f>
        <v>0</v>
      </c>
      <c r="W23" s="3"/>
      <c r="X23" s="3"/>
      <c r="Y23" s="3">
        <f>X23-W23</f>
        <v>0</v>
      </c>
      <c r="AA23" s="3"/>
      <c r="AB23" s="3"/>
      <c r="AC23" s="3">
        <f>AB23-AA23</f>
        <v>0</v>
      </c>
      <c r="AE23" s="3">
        <f t="shared" si="2"/>
        <v>0</v>
      </c>
      <c r="AF23" s="3">
        <f t="shared" si="3"/>
        <v>0</v>
      </c>
      <c r="AG23" s="3">
        <f>AF23-AE23</f>
        <v>0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4"/>
        <v>0</v>
      </c>
      <c r="AV23" s="3">
        <f t="shared" si="5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6"/>
        <v>0</v>
      </c>
      <c r="BL23" s="3">
        <f t="shared" si="7"/>
        <v>0</v>
      </c>
      <c r="BM23" s="3">
        <f>BL23-BK23</f>
        <v>0</v>
      </c>
      <c r="BO23" s="3">
        <f t="shared" si="27"/>
        <v>0</v>
      </c>
      <c r="BP23" s="3">
        <f t="shared" si="27"/>
        <v>2</v>
      </c>
      <c r="BQ23" s="3">
        <f>BP23-BO23</f>
        <v>2</v>
      </c>
      <c r="BR23" s="5">
        <f>BQ23/BP23</f>
        <v>1</v>
      </c>
    </row>
    <row r="24" spans="1:70" x14ac:dyDescent="0.2">
      <c r="A24" s="11" t="s">
        <v>16</v>
      </c>
      <c r="C24" s="3">
        <v>0</v>
      </c>
      <c r="D24" s="3">
        <v>4</v>
      </c>
      <c r="E24" s="3">
        <f>D24-C24</f>
        <v>4</v>
      </c>
      <c r="F24" s="5"/>
      <c r="G24" s="3">
        <v>0</v>
      </c>
      <c r="H24" s="3">
        <v>5</v>
      </c>
      <c r="I24" s="3">
        <f>H24-G24</f>
        <v>5</v>
      </c>
      <c r="K24" s="3">
        <v>0</v>
      </c>
      <c r="L24" s="3">
        <v>19</v>
      </c>
      <c r="M24" s="3">
        <f>L24-K24</f>
        <v>19</v>
      </c>
      <c r="O24" s="3">
        <f t="shared" si="0"/>
        <v>0</v>
      </c>
      <c r="P24" s="3">
        <f t="shared" si="1"/>
        <v>28</v>
      </c>
      <c r="Q24" s="3">
        <f>P24-O24</f>
        <v>28</v>
      </c>
      <c r="S24" s="3"/>
      <c r="T24" s="3"/>
      <c r="U24" s="3">
        <f>T24-S24</f>
        <v>0</v>
      </c>
      <c r="W24" s="3"/>
      <c r="X24" s="3"/>
      <c r="Y24" s="3">
        <f>X24-W24</f>
        <v>0</v>
      </c>
      <c r="AA24" s="3"/>
      <c r="AB24" s="3"/>
      <c r="AC24" s="3">
        <f>AB24-AA24</f>
        <v>0</v>
      </c>
      <c r="AE24" s="3">
        <f t="shared" si="2"/>
        <v>0</v>
      </c>
      <c r="AF24" s="3">
        <f t="shared" si="3"/>
        <v>0</v>
      </c>
      <c r="AG24" s="3">
        <f>AF24-AE24</f>
        <v>0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4"/>
        <v>0</v>
      </c>
      <c r="AV24" s="3">
        <f t="shared" si="5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6"/>
        <v>0</v>
      </c>
      <c r="BL24" s="3">
        <f t="shared" si="7"/>
        <v>0</v>
      </c>
      <c r="BM24" s="3">
        <f>BL24-BK24</f>
        <v>0</v>
      </c>
      <c r="BO24" s="3">
        <f t="shared" si="27"/>
        <v>0</v>
      </c>
      <c r="BP24" s="3">
        <f t="shared" si="27"/>
        <v>28</v>
      </c>
      <c r="BQ24" s="3">
        <f>BP24-BO24</f>
        <v>28</v>
      </c>
      <c r="BR24" s="5">
        <f>BQ24/BP24</f>
        <v>1</v>
      </c>
    </row>
    <row r="25" spans="1:70" x14ac:dyDescent="0.2">
      <c r="A25" s="11" t="s">
        <v>17</v>
      </c>
      <c r="C25" s="3">
        <v>0</v>
      </c>
      <c r="D25" s="3">
        <v>4</v>
      </c>
      <c r="E25" s="3">
        <f>D25-C25</f>
        <v>4</v>
      </c>
      <c r="F25" s="5"/>
      <c r="G25" s="3">
        <v>0</v>
      </c>
      <c r="H25" s="3">
        <v>3</v>
      </c>
      <c r="I25" s="3">
        <f>H25-G25</f>
        <v>3</v>
      </c>
      <c r="K25" s="3">
        <v>1</v>
      </c>
      <c r="L25" s="3">
        <v>5</v>
      </c>
      <c r="M25" s="3">
        <f>L25-K25</f>
        <v>4</v>
      </c>
      <c r="O25" s="3">
        <f t="shared" si="0"/>
        <v>1</v>
      </c>
      <c r="P25" s="3">
        <f t="shared" si="1"/>
        <v>12</v>
      </c>
      <c r="Q25" s="3">
        <f>P25-O25</f>
        <v>11</v>
      </c>
      <c r="S25" s="3"/>
      <c r="T25" s="3"/>
      <c r="U25" s="3">
        <f>T25-S25</f>
        <v>0</v>
      </c>
      <c r="W25" s="3"/>
      <c r="X25" s="3"/>
      <c r="Y25" s="3">
        <f>X25-W25</f>
        <v>0</v>
      </c>
      <c r="AA25" s="3"/>
      <c r="AB25" s="3"/>
      <c r="AC25" s="3">
        <f>AB25-AA25</f>
        <v>0</v>
      </c>
      <c r="AE25" s="3">
        <f t="shared" si="2"/>
        <v>0</v>
      </c>
      <c r="AF25" s="3">
        <f t="shared" si="3"/>
        <v>0</v>
      </c>
      <c r="AG25" s="3">
        <f>AF25-AE25</f>
        <v>0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4"/>
        <v>0</v>
      </c>
      <c r="AV25" s="3">
        <f t="shared" si="5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6"/>
        <v>0</v>
      </c>
      <c r="BL25" s="3">
        <f t="shared" si="7"/>
        <v>0</v>
      </c>
      <c r="BM25" s="3">
        <f>BL25-BK25</f>
        <v>0</v>
      </c>
      <c r="BO25" s="3">
        <f t="shared" si="27"/>
        <v>1</v>
      </c>
      <c r="BP25" s="3">
        <f t="shared" si="27"/>
        <v>12</v>
      </c>
      <c r="BQ25" s="3">
        <f>BP25-BO25</f>
        <v>11</v>
      </c>
      <c r="BR25" s="5">
        <f>BQ25/BP25</f>
        <v>0.91666666666666663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>
        <f t="shared" si="0"/>
        <v>0</v>
      </c>
      <c r="P27" s="3">
        <f t="shared" si="1"/>
        <v>0</v>
      </c>
      <c r="Q27" s="3"/>
      <c r="S27" s="3"/>
      <c r="T27" s="3"/>
      <c r="U27" s="3"/>
      <c r="W27" s="3"/>
      <c r="X27" s="3"/>
      <c r="Y27" s="3"/>
      <c r="AA27" s="3"/>
      <c r="AB27" s="3"/>
      <c r="AC27" s="3"/>
      <c r="AE27" s="3">
        <f t="shared" si="2"/>
        <v>0</v>
      </c>
      <c r="AF27" s="3">
        <f t="shared" si="3"/>
        <v>0</v>
      </c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4"/>
        <v>0</v>
      </c>
      <c r="AV27" s="3">
        <f t="shared" si="5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6"/>
        <v>0</v>
      </c>
      <c r="BL27" s="3">
        <f t="shared" si="7"/>
        <v>0</v>
      </c>
      <c r="BM27" s="3"/>
      <c r="BO27" s="3"/>
      <c r="BP27" s="3"/>
      <c r="BQ27" s="3"/>
      <c r="BR27" s="5"/>
    </row>
    <row r="28" spans="1:70" x14ac:dyDescent="0.2">
      <c r="A28" t="s">
        <v>31</v>
      </c>
      <c r="C28" s="3">
        <v>0</v>
      </c>
      <c r="D28" s="3">
        <v>0</v>
      </c>
      <c r="E28" s="3">
        <f t="shared" si="10"/>
        <v>0</v>
      </c>
      <c r="F28" s="5"/>
      <c r="G28" s="3">
        <v>0</v>
      </c>
      <c r="H28" s="3">
        <v>0</v>
      </c>
      <c r="I28" s="3">
        <f t="shared" ref="I28:I35" si="28">H28-G28</f>
        <v>0</v>
      </c>
      <c r="K28" s="3">
        <v>0</v>
      </c>
      <c r="L28" s="3">
        <v>0</v>
      </c>
      <c r="M28" s="3">
        <f t="shared" ref="M28:M35" si="29">L28-K28</f>
        <v>0</v>
      </c>
      <c r="O28" s="3">
        <f t="shared" si="0"/>
        <v>0</v>
      </c>
      <c r="P28" s="3">
        <f t="shared" si="1"/>
        <v>0</v>
      </c>
      <c r="Q28" s="3">
        <f t="shared" ref="Q28:Q35" si="30">P28-O28</f>
        <v>0</v>
      </c>
      <c r="S28" s="3"/>
      <c r="T28" s="3"/>
      <c r="U28" s="3">
        <f t="shared" ref="U28:U35" si="31">T28-S28</f>
        <v>0</v>
      </c>
      <c r="W28" s="3"/>
      <c r="X28" s="3"/>
      <c r="Y28" s="3">
        <f t="shared" ref="Y28:Y35" si="32">X28-W28</f>
        <v>0</v>
      </c>
      <c r="AA28" s="3"/>
      <c r="AB28" s="3"/>
      <c r="AC28" s="3">
        <f t="shared" ref="AC28:AC35" si="33">AB28-AA28</f>
        <v>0</v>
      </c>
      <c r="AE28" s="3">
        <f t="shared" si="2"/>
        <v>0</v>
      </c>
      <c r="AF28" s="3">
        <f t="shared" si="3"/>
        <v>0</v>
      </c>
      <c r="AG28" s="3">
        <f t="shared" ref="AG28:AG35" si="34">AF28-AE28</f>
        <v>0</v>
      </c>
      <c r="AI28" s="3"/>
      <c r="AJ28" s="3"/>
      <c r="AK28" s="3">
        <f t="shared" ref="AK28:AK35" si="35">AJ28-AI28</f>
        <v>0</v>
      </c>
      <c r="AM28" s="3"/>
      <c r="AN28" s="3"/>
      <c r="AO28" s="3">
        <f t="shared" ref="AO28:AO35" si="36">AN28-AM28</f>
        <v>0</v>
      </c>
      <c r="AQ28" s="3"/>
      <c r="AR28" s="3"/>
      <c r="AS28" s="3">
        <f t="shared" ref="AS28:AS35" si="37">AR28-AQ28</f>
        <v>0</v>
      </c>
      <c r="AU28" s="3">
        <f t="shared" si="4"/>
        <v>0</v>
      </c>
      <c r="AV28" s="3">
        <f t="shared" si="5"/>
        <v>0</v>
      </c>
      <c r="AW28" s="3">
        <f t="shared" ref="AW28:AW35" si="38">AV28-AU28</f>
        <v>0</v>
      </c>
      <c r="AY28" s="3"/>
      <c r="AZ28" s="3"/>
      <c r="BA28" s="3">
        <f t="shared" ref="BA28:BA35" si="39">AZ28-AY28</f>
        <v>0</v>
      </c>
      <c r="BC28" s="3"/>
      <c r="BD28" s="3"/>
      <c r="BE28" s="3">
        <f t="shared" ref="BE28:BE35" si="40">BD28-BC28</f>
        <v>0</v>
      </c>
      <c r="BG28" s="3"/>
      <c r="BH28" s="3"/>
      <c r="BI28" s="3">
        <f t="shared" ref="BI28:BI35" si="41">BH28-BG28</f>
        <v>0</v>
      </c>
      <c r="BK28" s="3">
        <f t="shared" si="6"/>
        <v>0</v>
      </c>
      <c r="BL28" s="3">
        <f t="shared" si="7"/>
        <v>0</v>
      </c>
      <c r="BM28" s="3">
        <f t="shared" ref="BM28:BM35" si="42">BL28-BK28</f>
        <v>0</v>
      </c>
      <c r="BO28" s="3">
        <f t="shared" ref="BO28:BO35" si="43">C28+G28+K28</f>
        <v>0</v>
      </c>
      <c r="BP28" s="3">
        <f t="shared" ref="BP28:BP35" si="44">D28+H28+L28</f>
        <v>0</v>
      </c>
      <c r="BQ28" s="3">
        <f>BP28-BO28</f>
        <v>0</v>
      </c>
      <c r="BR28" s="5"/>
    </row>
    <row r="29" spans="1:70" hidden="1" x14ac:dyDescent="0.2">
      <c r="A29" t="s">
        <v>19</v>
      </c>
      <c r="C29" s="3">
        <v>0</v>
      </c>
      <c r="D29" s="3">
        <v>0</v>
      </c>
      <c r="E29" s="3">
        <f t="shared" si="10"/>
        <v>0</v>
      </c>
      <c r="F29" s="5"/>
      <c r="G29" s="3">
        <v>0</v>
      </c>
      <c r="H29" s="3">
        <v>0</v>
      </c>
      <c r="I29" s="3">
        <f t="shared" si="28"/>
        <v>0</v>
      </c>
      <c r="K29" s="3">
        <v>0</v>
      </c>
      <c r="L29" s="3">
        <v>0</v>
      </c>
      <c r="M29" s="3">
        <f t="shared" si="29"/>
        <v>0</v>
      </c>
      <c r="O29" s="3">
        <f t="shared" si="0"/>
        <v>0</v>
      </c>
      <c r="P29" s="3">
        <f t="shared" si="1"/>
        <v>0</v>
      </c>
      <c r="Q29" s="3">
        <f t="shared" si="30"/>
        <v>0</v>
      </c>
      <c r="S29" s="3"/>
      <c r="T29" s="3"/>
      <c r="U29" s="3">
        <f t="shared" si="31"/>
        <v>0</v>
      </c>
      <c r="W29" s="3"/>
      <c r="X29" s="3"/>
      <c r="Y29" s="3">
        <f t="shared" si="32"/>
        <v>0</v>
      </c>
      <c r="AA29" s="3"/>
      <c r="AB29" s="3"/>
      <c r="AC29" s="3">
        <f t="shared" si="33"/>
        <v>0</v>
      </c>
      <c r="AE29" s="3">
        <f t="shared" si="2"/>
        <v>0</v>
      </c>
      <c r="AF29" s="3">
        <f t="shared" si="3"/>
        <v>0</v>
      </c>
      <c r="AG29" s="3">
        <f t="shared" si="34"/>
        <v>0</v>
      </c>
      <c r="AI29" s="3"/>
      <c r="AJ29" s="3"/>
      <c r="AK29" s="3">
        <f t="shared" si="35"/>
        <v>0</v>
      </c>
      <c r="AM29" s="3"/>
      <c r="AN29" s="3"/>
      <c r="AO29" s="3">
        <f t="shared" si="36"/>
        <v>0</v>
      </c>
      <c r="AQ29" s="3"/>
      <c r="AR29" s="3"/>
      <c r="AS29" s="3">
        <f t="shared" si="37"/>
        <v>0</v>
      </c>
      <c r="AU29" s="3">
        <f t="shared" si="4"/>
        <v>0</v>
      </c>
      <c r="AV29" s="3">
        <f t="shared" si="5"/>
        <v>0</v>
      </c>
      <c r="AW29" s="3">
        <f t="shared" si="38"/>
        <v>0</v>
      </c>
      <c r="AY29" s="3"/>
      <c r="AZ29" s="3"/>
      <c r="BA29" s="3">
        <f t="shared" si="39"/>
        <v>0</v>
      </c>
      <c r="BC29" s="3"/>
      <c r="BD29" s="3"/>
      <c r="BE29" s="3">
        <f t="shared" si="40"/>
        <v>0</v>
      </c>
      <c r="BG29" s="3"/>
      <c r="BH29" s="3"/>
      <c r="BI29" s="3">
        <f t="shared" si="41"/>
        <v>0</v>
      </c>
      <c r="BK29" s="3">
        <f t="shared" si="6"/>
        <v>0</v>
      </c>
      <c r="BL29" s="3">
        <f t="shared" si="7"/>
        <v>0</v>
      </c>
      <c r="BM29" s="3">
        <f t="shared" si="42"/>
        <v>0</v>
      </c>
      <c r="BO29" s="3">
        <f t="shared" si="43"/>
        <v>0</v>
      </c>
      <c r="BP29" s="3">
        <f t="shared" si="44"/>
        <v>0</v>
      </c>
      <c r="BQ29" s="3">
        <f t="shared" si="26"/>
        <v>0</v>
      </c>
      <c r="BR29" s="5" t="e">
        <f>BQ29/BP29</f>
        <v>#DIV/0!</v>
      </c>
    </row>
    <row r="30" spans="1:70" x14ac:dyDescent="0.2">
      <c r="A30" t="s">
        <v>18</v>
      </c>
      <c r="C30" s="3">
        <v>0</v>
      </c>
      <c r="D30" s="3">
        <v>1</v>
      </c>
      <c r="E30" s="3">
        <f t="shared" si="10"/>
        <v>1</v>
      </c>
      <c r="F30" s="5"/>
      <c r="G30" s="3">
        <v>0</v>
      </c>
      <c r="H30" s="3">
        <v>9</v>
      </c>
      <c r="I30" s="3">
        <f t="shared" si="28"/>
        <v>9</v>
      </c>
      <c r="K30" s="3">
        <v>0</v>
      </c>
      <c r="L30" s="3">
        <v>6</v>
      </c>
      <c r="M30" s="3">
        <f t="shared" si="29"/>
        <v>6</v>
      </c>
      <c r="O30" s="3">
        <f t="shared" si="0"/>
        <v>0</v>
      </c>
      <c r="P30" s="3">
        <f t="shared" si="1"/>
        <v>16</v>
      </c>
      <c r="Q30" s="3">
        <f t="shared" si="30"/>
        <v>16</v>
      </c>
      <c r="S30" s="3"/>
      <c r="T30" s="3"/>
      <c r="U30" s="3">
        <f t="shared" si="31"/>
        <v>0</v>
      </c>
      <c r="W30" s="3"/>
      <c r="X30" s="3"/>
      <c r="Y30" s="3">
        <f t="shared" si="32"/>
        <v>0</v>
      </c>
      <c r="AA30" s="3"/>
      <c r="AB30" s="3"/>
      <c r="AC30" s="3">
        <f t="shared" si="33"/>
        <v>0</v>
      </c>
      <c r="AE30" s="3">
        <f t="shared" si="2"/>
        <v>0</v>
      </c>
      <c r="AF30" s="3">
        <f t="shared" si="3"/>
        <v>0</v>
      </c>
      <c r="AG30" s="3">
        <f t="shared" si="34"/>
        <v>0</v>
      </c>
      <c r="AI30" s="3"/>
      <c r="AJ30" s="3"/>
      <c r="AK30" s="3">
        <f t="shared" si="35"/>
        <v>0</v>
      </c>
      <c r="AM30" s="3"/>
      <c r="AN30" s="3"/>
      <c r="AO30" s="3">
        <f t="shared" si="36"/>
        <v>0</v>
      </c>
      <c r="AQ30" s="3"/>
      <c r="AR30" s="3"/>
      <c r="AS30" s="3">
        <f t="shared" si="37"/>
        <v>0</v>
      </c>
      <c r="AU30" s="3">
        <f t="shared" si="4"/>
        <v>0</v>
      </c>
      <c r="AV30" s="3">
        <f t="shared" si="5"/>
        <v>0</v>
      </c>
      <c r="AW30" s="3">
        <f t="shared" si="38"/>
        <v>0</v>
      </c>
      <c r="AY30" s="3"/>
      <c r="AZ30" s="3"/>
      <c r="BA30" s="3">
        <f t="shared" si="39"/>
        <v>0</v>
      </c>
      <c r="BC30" s="3"/>
      <c r="BD30" s="3"/>
      <c r="BE30" s="3">
        <f t="shared" si="40"/>
        <v>0</v>
      </c>
      <c r="BG30" s="3"/>
      <c r="BH30" s="3"/>
      <c r="BI30" s="3">
        <f t="shared" si="41"/>
        <v>0</v>
      </c>
      <c r="BK30" s="3">
        <f t="shared" si="6"/>
        <v>0</v>
      </c>
      <c r="BL30" s="3">
        <f t="shared" si="7"/>
        <v>0</v>
      </c>
      <c r="BM30" s="3">
        <f t="shared" si="42"/>
        <v>0</v>
      </c>
      <c r="BO30" s="3">
        <f t="shared" si="43"/>
        <v>0</v>
      </c>
      <c r="BP30" s="3">
        <f t="shared" si="44"/>
        <v>16</v>
      </c>
      <c r="BQ30" s="3">
        <f t="shared" si="26"/>
        <v>16</v>
      </c>
      <c r="BR30" s="5">
        <f>BQ30/BP30</f>
        <v>1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/>
      <c r="AB31" s="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5</v>
      </c>
      <c r="C32" s="3">
        <v>67</v>
      </c>
      <c r="D32" s="3">
        <v>24</v>
      </c>
      <c r="E32" s="3">
        <f t="shared" si="10"/>
        <v>-43</v>
      </c>
      <c r="F32" s="5"/>
      <c r="G32" s="3">
        <v>45</v>
      </c>
      <c r="H32" s="3">
        <v>15</v>
      </c>
      <c r="I32" s="3">
        <f t="shared" si="28"/>
        <v>-30</v>
      </c>
      <c r="K32" s="3">
        <v>62</v>
      </c>
      <c r="L32" s="3">
        <v>72</v>
      </c>
      <c r="M32" s="3">
        <f t="shared" si="29"/>
        <v>10</v>
      </c>
      <c r="O32" s="3">
        <f t="shared" si="0"/>
        <v>174</v>
      </c>
      <c r="P32" s="3">
        <f t="shared" si="1"/>
        <v>111</v>
      </c>
      <c r="Q32" s="3">
        <f t="shared" si="30"/>
        <v>-63</v>
      </c>
      <c r="S32" s="3"/>
      <c r="T32" s="3"/>
      <c r="U32" s="3">
        <f t="shared" si="31"/>
        <v>0</v>
      </c>
      <c r="W32" s="3"/>
      <c r="X32" s="3"/>
      <c r="Y32" s="3">
        <f t="shared" si="32"/>
        <v>0</v>
      </c>
      <c r="AA32" s="3"/>
      <c r="AB32" s="3"/>
      <c r="AC32" s="3">
        <f t="shared" si="33"/>
        <v>0</v>
      </c>
      <c r="AE32" s="3">
        <f t="shared" si="2"/>
        <v>0</v>
      </c>
      <c r="AF32" s="3">
        <f t="shared" si="3"/>
        <v>0</v>
      </c>
      <c r="AG32" s="3">
        <f t="shared" si="34"/>
        <v>0</v>
      </c>
      <c r="AI32" s="3"/>
      <c r="AJ32" s="3"/>
      <c r="AK32" s="3">
        <f t="shared" si="35"/>
        <v>0</v>
      </c>
      <c r="AM32" s="3"/>
      <c r="AN32" s="3"/>
      <c r="AO32" s="3">
        <f t="shared" si="36"/>
        <v>0</v>
      </c>
      <c r="AQ32" s="3"/>
      <c r="AR32" s="3"/>
      <c r="AS32" s="3">
        <f t="shared" si="37"/>
        <v>0</v>
      </c>
      <c r="AU32" s="3">
        <f t="shared" si="4"/>
        <v>0</v>
      </c>
      <c r="AV32" s="3">
        <f t="shared" si="5"/>
        <v>0</v>
      </c>
      <c r="AW32" s="3">
        <f t="shared" si="38"/>
        <v>0</v>
      </c>
      <c r="AY32" s="3"/>
      <c r="AZ32" s="3"/>
      <c r="BA32" s="3">
        <f t="shared" si="39"/>
        <v>0</v>
      </c>
      <c r="BC32" s="3"/>
      <c r="BD32" s="3"/>
      <c r="BE32" s="3">
        <f t="shared" si="40"/>
        <v>0</v>
      </c>
      <c r="BG32" s="3"/>
      <c r="BH32" s="3"/>
      <c r="BI32" s="3">
        <f t="shared" si="41"/>
        <v>0</v>
      </c>
      <c r="BK32" s="3">
        <f t="shared" si="6"/>
        <v>0</v>
      </c>
      <c r="BL32" s="3">
        <f t="shared" si="7"/>
        <v>0</v>
      </c>
      <c r="BM32" s="3">
        <f t="shared" si="42"/>
        <v>0</v>
      </c>
      <c r="BO32" s="3">
        <f t="shared" si="43"/>
        <v>174</v>
      </c>
      <c r="BP32" s="3">
        <f t="shared" si="44"/>
        <v>111</v>
      </c>
      <c r="BQ32" s="3">
        <f t="shared" si="26"/>
        <v>-63</v>
      </c>
      <c r="BR32" s="5">
        <f>BQ32/BP32</f>
        <v>-0.56756756756756754</v>
      </c>
    </row>
    <row r="33" spans="1:70" x14ac:dyDescent="0.2">
      <c r="A33" t="s">
        <v>6</v>
      </c>
      <c r="C33" s="3">
        <v>0</v>
      </c>
      <c r="D33" s="3">
        <v>1</v>
      </c>
      <c r="E33" s="3">
        <f t="shared" si="10"/>
        <v>1</v>
      </c>
      <c r="F33" s="5"/>
      <c r="G33" s="3">
        <v>8</v>
      </c>
      <c r="H33" s="3">
        <v>1</v>
      </c>
      <c r="I33" s="3">
        <f t="shared" si="28"/>
        <v>-7</v>
      </c>
      <c r="K33" s="3">
        <v>1</v>
      </c>
      <c r="L33" s="3">
        <v>0</v>
      </c>
      <c r="M33" s="3">
        <f t="shared" si="29"/>
        <v>-1</v>
      </c>
      <c r="O33" s="3">
        <f t="shared" si="0"/>
        <v>9</v>
      </c>
      <c r="P33" s="3">
        <f t="shared" si="1"/>
        <v>2</v>
      </c>
      <c r="Q33" s="3">
        <f t="shared" si="30"/>
        <v>-7</v>
      </c>
      <c r="S33" s="3"/>
      <c r="T33" s="3"/>
      <c r="U33" s="3">
        <f t="shared" si="31"/>
        <v>0</v>
      </c>
      <c r="W33" s="3"/>
      <c r="X33" s="3"/>
      <c r="Y33" s="3">
        <f t="shared" si="32"/>
        <v>0</v>
      </c>
      <c r="AA33" s="3"/>
      <c r="AB33" s="3"/>
      <c r="AC33" s="3">
        <f t="shared" si="33"/>
        <v>0</v>
      </c>
      <c r="AE33" s="3">
        <f t="shared" si="2"/>
        <v>0</v>
      </c>
      <c r="AF33" s="3">
        <f t="shared" si="3"/>
        <v>0</v>
      </c>
      <c r="AG33" s="3">
        <f t="shared" si="34"/>
        <v>0</v>
      </c>
      <c r="AI33" s="3"/>
      <c r="AJ33" s="3"/>
      <c r="AK33" s="3">
        <f t="shared" si="35"/>
        <v>0</v>
      </c>
      <c r="AM33" s="3"/>
      <c r="AN33" s="3"/>
      <c r="AO33" s="3">
        <f t="shared" si="36"/>
        <v>0</v>
      </c>
      <c r="AQ33" s="3"/>
      <c r="AR33" s="3"/>
      <c r="AS33" s="3">
        <f t="shared" si="37"/>
        <v>0</v>
      </c>
      <c r="AU33" s="3">
        <f t="shared" si="4"/>
        <v>0</v>
      </c>
      <c r="AV33" s="3">
        <f t="shared" si="5"/>
        <v>0</v>
      </c>
      <c r="AW33" s="3">
        <f t="shared" si="38"/>
        <v>0</v>
      </c>
      <c r="AY33" s="3"/>
      <c r="AZ33" s="3"/>
      <c r="BA33" s="3">
        <f t="shared" si="39"/>
        <v>0</v>
      </c>
      <c r="BC33" s="3"/>
      <c r="BD33" s="3"/>
      <c r="BE33" s="3">
        <f t="shared" si="40"/>
        <v>0</v>
      </c>
      <c r="BG33" s="3"/>
      <c r="BH33" s="3"/>
      <c r="BI33" s="3">
        <f t="shared" si="41"/>
        <v>0</v>
      </c>
      <c r="BK33" s="3">
        <f t="shared" si="6"/>
        <v>0</v>
      </c>
      <c r="BL33" s="3">
        <f t="shared" si="7"/>
        <v>0</v>
      </c>
      <c r="BM33" s="3">
        <f t="shared" si="42"/>
        <v>0</v>
      </c>
      <c r="BO33" s="3">
        <f t="shared" si="43"/>
        <v>9</v>
      </c>
      <c r="BP33" s="3">
        <f t="shared" si="44"/>
        <v>2</v>
      </c>
      <c r="BQ33" s="3">
        <f t="shared" si="26"/>
        <v>-7</v>
      </c>
      <c r="BR33" s="5">
        <f>BQ33/BP33</f>
        <v>-3.5</v>
      </c>
    </row>
    <row r="34" spans="1:70" x14ac:dyDescent="0.2">
      <c r="A34" t="s">
        <v>7</v>
      </c>
      <c r="C34" s="3">
        <v>0</v>
      </c>
      <c r="D34" s="3">
        <v>1</v>
      </c>
      <c r="E34" s="3">
        <f t="shared" si="10"/>
        <v>1</v>
      </c>
      <c r="F34" s="5"/>
      <c r="G34" s="3">
        <v>0</v>
      </c>
      <c r="H34" s="3">
        <v>0</v>
      </c>
      <c r="I34" s="3">
        <f t="shared" si="28"/>
        <v>0</v>
      </c>
      <c r="K34" s="3">
        <v>0</v>
      </c>
      <c r="L34" s="3">
        <v>0</v>
      </c>
      <c r="M34" s="3">
        <f t="shared" si="29"/>
        <v>0</v>
      </c>
      <c r="O34" s="3">
        <f t="shared" si="0"/>
        <v>0</v>
      </c>
      <c r="P34" s="3">
        <f t="shared" si="1"/>
        <v>1</v>
      </c>
      <c r="Q34" s="3">
        <f t="shared" si="30"/>
        <v>1</v>
      </c>
      <c r="S34" s="3"/>
      <c r="T34" s="3"/>
      <c r="U34" s="3">
        <f t="shared" si="31"/>
        <v>0</v>
      </c>
      <c r="W34" s="3"/>
      <c r="X34" s="3"/>
      <c r="Y34" s="3">
        <f t="shared" si="32"/>
        <v>0</v>
      </c>
      <c r="AA34" s="3"/>
      <c r="AB34" s="3"/>
      <c r="AC34" s="3">
        <f t="shared" si="33"/>
        <v>0</v>
      </c>
      <c r="AE34" s="3">
        <f t="shared" si="2"/>
        <v>0</v>
      </c>
      <c r="AF34" s="3">
        <f t="shared" si="3"/>
        <v>0</v>
      </c>
      <c r="AG34" s="3">
        <f t="shared" si="34"/>
        <v>0</v>
      </c>
      <c r="AI34" s="3"/>
      <c r="AJ34" s="3"/>
      <c r="AK34" s="3">
        <f t="shared" si="35"/>
        <v>0</v>
      </c>
      <c r="AM34" s="3"/>
      <c r="AN34" s="3"/>
      <c r="AO34" s="3">
        <f t="shared" si="36"/>
        <v>0</v>
      </c>
      <c r="AQ34" s="3"/>
      <c r="AR34" s="3"/>
      <c r="AS34" s="3">
        <f t="shared" si="37"/>
        <v>0</v>
      </c>
      <c r="AU34" s="3">
        <f t="shared" si="4"/>
        <v>0</v>
      </c>
      <c r="AV34" s="3">
        <f t="shared" si="5"/>
        <v>0</v>
      </c>
      <c r="AW34" s="3">
        <f t="shared" si="38"/>
        <v>0</v>
      </c>
      <c r="AY34" s="3"/>
      <c r="AZ34" s="3"/>
      <c r="BA34" s="3">
        <f t="shared" si="39"/>
        <v>0</v>
      </c>
      <c r="BC34" s="3"/>
      <c r="BD34" s="3"/>
      <c r="BE34" s="3">
        <f t="shared" si="40"/>
        <v>0</v>
      </c>
      <c r="BG34" s="3"/>
      <c r="BH34" s="3"/>
      <c r="BI34" s="3">
        <f t="shared" si="41"/>
        <v>0</v>
      </c>
      <c r="BK34" s="3">
        <f t="shared" si="6"/>
        <v>0</v>
      </c>
      <c r="BL34" s="3">
        <f t="shared" si="7"/>
        <v>0</v>
      </c>
      <c r="BM34" s="3">
        <f t="shared" si="42"/>
        <v>0</v>
      </c>
      <c r="BO34" s="3">
        <f t="shared" si="43"/>
        <v>0</v>
      </c>
      <c r="BP34" s="3">
        <f t="shared" si="44"/>
        <v>1</v>
      </c>
      <c r="BQ34" s="3">
        <f t="shared" si="26"/>
        <v>1</v>
      </c>
      <c r="BR34" s="5">
        <f>BQ34/BP34</f>
        <v>1</v>
      </c>
    </row>
    <row r="35" spans="1:70" x14ac:dyDescent="0.2">
      <c r="A35" t="s">
        <v>10</v>
      </c>
      <c r="C35" s="4">
        <v>0</v>
      </c>
      <c r="D35" s="4">
        <v>5</v>
      </c>
      <c r="E35" s="4">
        <f t="shared" si="10"/>
        <v>5</v>
      </c>
      <c r="F35" s="10"/>
      <c r="G35" s="4">
        <v>0</v>
      </c>
      <c r="H35" s="4">
        <v>6</v>
      </c>
      <c r="I35" s="4">
        <f t="shared" si="28"/>
        <v>6</v>
      </c>
      <c r="K35" s="4">
        <v>0</v>
      </c>
      <c r="L35" s="4">
        <v>9</v>
      </c>
      <c r="M35" s="4">
        <f t="shared" si="29"/>
        <v>9</v>
      </c>
      <c r="O35" s="4">
        <f t="shared" si="0"/>
        <v>0</v>
      </c>
      <c r="P35" s="4">
        <f t="shared" si="1"/>
        <v>20</v>
      </c>
      <c r="Q35" s="4">
        <f t="shared" si="30"/>
        <v>20</v>
      </c>
      <c r="S35" s="4"/>
      <c r="T35" s="4"/>
      <c r="U35" s="4">
        <f t="shared" si="31"/>
        <v>0</v>
      </c>
      <c r="W35" s="4"/>
      <c r="X35" s="4"/>
      <c r="Y35" s="4">
        <f t="shared" si="32"/>
        <v>0</v>
      </c>
      <c r="AA35" s="4"/>
      <c r="AB35" s="4"/>
      <c r="AC35" s="4">
        <f t="shared" si="33"/>
        <v>0</v>
      </c>
      <c r="AE35" s="4">
        <f t="shared" si="2"/>
        <v>0</v>
      </c>
      <c r="AF35" s="4">
        <f t="shared" si="3"/>
        <v>0</v>
      </c>
      <c r="AG35" s="4">
        <f t="shared" si="34"/>
        <v>0</v>
      </c>
      <c r="AI35" s="4"/>
      <c r="AJ35" s="4"/>
      <c r="AK35" s="4">
        <f t="shared" si="35"/>
        <v>0</v>
      </c>
      <c r="AM35" s="4"/>
      <c r="AN35" s="4"/>
      <c r="AO35" s="4">
        <f t="shared" si="36"/>
        <v>0</v>
      </c>
      <c r="AQ35" s="4"/>
      <c r="AR35" s="4"/>
      <c r="AS35" s="4">
        <f t="shared" si="37"/>
        <v>0</v>
      </c>
      <c r="AU35" s="4">
        <f t="shared" si="4"/>
        <v>0</v>
      </c>
      <c r="AV35" s="4">
        <f t="shared" si="5"/>
        <v>0</v>
      </c>
      <c r="AW35" s="4">
        <f t="shared" si="38"/>
        <v>0</v>
      </c>
      <c r="AY35" s="4"/>
      <c r="AZ35" s="4"/>
      <c r="BA35" s="4">
        <f t="shared" si="39"/>
        <v>0</v>
      </c>
      <c r="BC35" s="4"/>
      <c r="BD35" s="4"/>
      <c r="BE35" s="4">
        <f t="shared" si="40"/>
        <v>0</v>
      </c>
      <c r="BG35" s="4"/>
      <c r="BH35" s="4"/>
      <c r="BI35" s="4">
        <f t="shared" si="41"/>
        <v>0</v>
      </c>
      <c r="BK35" s="4">
        <f t="shared" si="6"/>
        <v>0</v>
      </c>
      <c r="BL35" s="4">
        <f t="shared" si="7"/>
        <v>0</v>
      </c>
      <c r="BM35" s="4">
        <f t="shared" si="42"/>
        <v>0</v>
      </c>
      <c r="BO35" s="4">
        <f t="shared" si="43"/>
        <v>0</v>
      </c>
      <c r="BP35" s="4">
        <f t="shared" si="44"/>
        <v>20</v>
      </c>
      <c r="BQ35" s="4">
        <f t="shared" si="26"/>
        <v>20</v>
      </c>
      <c r="BR35" s="6">
        <f>BQ35/BP35</f>
        <v>1</v>
      </c>
    </row>
    <row r="36" spans="1:70" s="1" customFormat="1" x14ac:dyDescent="0.2">
      <c r="C36" s="12">
        <f>SUM(C9:C35)</f>
        <v>322</v>
      </c>
      <c r="D36" s="12">
        <f>SUM(D9:D35)</f>
        <v>793</v>
      </c>
      <c r="E36" s="12">
        <f>SUM(E9:E35)</f>
        <v>471</v>
      </c>
      <c r="F36" s="13"/>
      <c r="G36" s="12">
        <f>SUM(G9:G35)</f>
        <v>319</v>
      </c>
      <c r="H36" s="12">
        <f>SUM(H9:H35)</f>
        <v>580</v>
      </c>
      <c r="I36" s="12">
        <f>SUM(I9:I35)</f>
        <v>261</v>
      </c>
      <c r="K36" s="12">
        <f>SUM(K9:K35)</f>
        <v>388</v>
      </c>
      <c r="L36" s="12">
        <f>SUM(L9:L35)</f>
        <v>849</v>
      </c>
      <c r="M36" s="12">
        <f>SUM(M9:M35)</f>
        <v>461</v>
      </c>
      <c r="O36" s="12">
        <f>SUM(O9:O35)</f>
        <v>1029</v>
      </c>
      <c r="P36" s="12">
        <f>SUM(P9:P35)</f>
        <v>2222</v>
      </c>
      <c r="Q36" s="12">
        <f>SUM(Q9:Q35)</f>
        <v>1193</v>
      </c>
      <c r="S36" s="12">
        <f>SUM(S9:S35)</f>
        <v>0</v>
      </c>
      <c r="T36" s="12">
        <f>SUM(T9:T35)</f>
        <v>0</v>
      </c>
      <c r="U36" s="12">
        <f>SUM(U9:U35)</f>
        <v>0</v>
      </c>
      <c r="W36" s="12">
        <f>SUM(W9:W35)</f>
        <v>0</v>
      </c>
      <c r="X36" s="12">
        <f>SUM(X9:X35)</f>
        <v>0</v>
      </c>
      <c r="Y36" s="12">
        <f>SUM(Y9:Y35)</f>
        <v>0</v>
      </c>
      <c r="AA36" s="12">
        <f>SUM(AA9:AA35)</f>
        <v>0</v>
      </c>
      <c r="AB36" s="12">
        <f>SUM(AB9:AB35)</f>
        <v>0</v>
      </c>
      <c r="AC36" s="12">
        <f>SUM(AC9:AC35)</f>
        <v>0</v>
      </c>
      <c r="AE36" s="12">
        <f>SUM(AE9:AE35)</f>
        <v>0</v>
      </c>
      <c r="AF36" s="12">
        <f>SUM(AF9:AF35)</f>
        <v>0</v>
      </c>
      <c r="AG36" s="12">
        <f>SUM(AG9:AG35)</f>
        <v>0</v>
      </c>
      <c r="AI36" s="12">
        <f>SUM(AI9:AI35)</f>
        <v>0</v>
      </c>
      <c r="AJ36" s="12">
        <f>SUM(AJ9:AJ35)</f>
        <v>0</v>
      </c>
      <c r="AK36" s="12">
        <f>SUM(AK9:AK35)</f>
        <v>0</v>
      </c>
      <c r="AM36" s="12">
        <f>SUM(AM9:AM35)</f>
        <v>0</v>
      </c>
      <c r="AN36" s="12">
        <f>SUM(AN9:AN35)</f>
        <v>0</v>
      </c>
      <c r="AO36" s="12">
        <f>SUM(AO9:AO35)</f>
        <v>0</v>
      </c>
      <c r="AQ36" s="12">
        <f>SUM(AQ9:AQ35)</f>
        <v>0</v>
      </c>
      <c r="AR36" s="12">
        <f>SUM(AR9:AR35)</f>
        <v>0</v>
      </c>
      <c r="AS36" s="12">
        <f>SUM(AS9:AS35)</f>
        <v>0</v>
      </c>
      <c r="AU36" s="12">
        <f>SUM(AU9:AU35)</f>
        <v>0</v>
      </c>
      <c r="AV36" s="12">
        <f>SUM(AV9:AV35)</f>
        <v>0</v>
      </c>
      <c r="AW36" s="12">
        <f>SUM(AW9:AW35)</f>
        <v>0</v>
      </c>
      <c r="AY36" s="12">
        <f>SUM(AY9:AY35)</f>
        <v>0</v>
      </c>
      <c r="AZ36" s="12">
        <f>SUM(AZ9:AZ35)</f>
        <v>0</v>
      </c>
      <c r="BA36" s="12">
        <f>SUM(BA9:BA35)</f>
        <v>0</v>
      </c>
      <c r="BC36" s="12">
        <f>SUM(BC9:BC35)</f>
        <v>0</v>
      </c>
      <c r="BD36" s="12">
        <f>SUM(BD9:BD35)</f>
        <v>0</v>
      </c>
      <c r="BE36" s="12">
        <f>SUM(BE9:BE35)</f>
        <v>0</v>
      </c>
      <c r="BG36" s="12">
        <f>SUM(BG9:BG35)</f>
        <v>0</v>
      </c>
      <c r="BH36" s="12">
        <f>SUM(BH9:BH35)</f>
        <v>0</v>
      </c>
      <c r="BI36" s="12">
        <f>SUM(BI9:BI35)</f>
        <v>0</v>
      </c>
      <c r="BK36" s="12">
        <f>SUM(BK9:BK35)</f>
        <v>0</v>
      </c>
      <c r="BL36" s="12">
        <f>SUM(BL9:BL35)</f>
        <v>0</v>
      </c>
      <c r="BM36" s="12">
        <f>SUM(BM9:BM35)</f>
        <v>0</v>
      </c>
      <c r="BO36" s="12">
        <f>SUM(BO9:BO35)</f>
        <v>1029</v>
      </c>
      <c r="BP36" s="12">
        <f>SUM(BP9:BP35)</f>
        <v>2222</v>
      </c>
      <c r="BQ36" s="12">
        <f>SUM(BQ9:BQ35)</f>
        <v>1193</v>
      </c>
      <c r="BR36" s="13">
        <f>BQ36/BP36</f>
        <v>0.53690369036903696</v>
      </c>
    </row>
    <row r="40" spans="1:70" x14ac:dyDescent="0.2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0" ht="30.75" customHeight="1" x14ac:dyDescent="0.2">
      <c r="A41" t="s">
        <v>11</v>
      </c>
      <c r="C41" s="7">
        <v>36526</v>
      </c>
      <c r="D41" s="7">
        <v>36892</v>
      </c>
      <c r="E41" s="8" t="str">
        <f>E7</f>
        <v>Variance F/(U)</v>
      </c>
      <c r="F41" s="9"/>
      <c r="G41" s="7">
        <f>G7</f>
        <v>36557</v>
      </c>
      <c r="H41" s="7">
        <f>H7</f>
        <v>36923</v>
      </c>
      <c r="I41" s="8" t="str">
        <f>I7</f>
        <v>Variance F/(U)</v>
      </c>
      <c r="K41" s="7">
        <f>K7</f>
        <v>36586</v>
      </c>
      <c r="L41" s="7">
        <f>L7</f>
        <v>36951</v>
      </c>
      <c r="M41" s="8" t="str">
        <f>M7</f>
        <v>Variance F/(U)</v>
      </c>
      <c r="O41" s="7" t="str">
        <f>O7</f>
        <v>1Q 2000</v>
      </c>
      <c r="P41" s="7" t="str">
        <f>P7</f>
        <v>1Q 2001</v>
      </c>
      <c r="Q41" s="8" t="str">
        <f>Q7</f>
        <v>Variance F/(U)</v>
      </c>
      <c r="S41" s="7">
        <f>S7</f>
        <v>36617</v>
      </c>
      <c r="T41" s="7">
        <f>T7</f>
        <v>36982</v>
      </c>
      <c r="U41" s="8" t="str">
        <f>U7</f>
        <v>Variance F/(U)</v>
      </c>
      <c r="W41" s="7">
        <f>W7</f>
        <v>36647</v>
      </c>
      <c r="X41" s="7">
        <f>X7</f>
        <v>37012</v>
      </c>
      <c r="Y41" s="8" t="str">
        <f>Y7</f>
        <v>Variance F/(U)</v>
      </c>
      <c r="AA41" s="7">
        <f>AA7</f>
        <v>36678</v>
      </c>
      <c r="AB41" s="7">
        <f>AB7</f>
        <v>37043</v>
      </c>
      <c r="AC41" s="8" t="str">
        <f>AC7</f>
        <v>Variance F/(U)</v>
      </c>
      <c r="AE41" s="7" t="str">
        <f>AE7</f>
        <v>2Q 2000</v>
      </c>
      <c r="AF41" s="7" t="str">
        <f>AF7</f>
        <v>2Q 2001</v>
      </c>
      <c r="AG41" s="8" t="str">
        <f>AG7</f>
        <v>Variance F/(U)</v>
      </c>
      <c r="AI41" s="7">
        <f>AI7</f>
        <v>36708</v>
      </c>
      <c r="AJ41" s="7">
        <f>AJ7</f>
        <v>37073</v>
      </c>
      <c r="AK41" s="8" t="str">
        <f>AK7</f>
        <v>Variance F/(U)</v>
      </c>
      <c r="AM41" s="7">
        <f>AM7</f>
        <v>36739</v>
      </c>
      <c r="AN41" s="7">
        <f>AN7</f>
        <v>37104</v>
      </c>
      <c r="AO41" s="8" t="str">
        <f>AO7</f>
        <v>Variance F/(U)</v>
      </c>
      <c r="AQ41" s="7">
        <f>AQ7</f>
        <v>36770</v>
      </c>
      <c r="AR41" s="7">
        <f>AR7</f>
        <v>37135</v>
      </c>
      <c r="AS41" s="8" t="str">
        <f>AS7</f>
        <v>Variance F/(U)</v>
      </c>
      <c r="AU41" s="7" t="str">
        <f>AU7</f>
        <v>3Q 2000</v>
      </c>
      <c r="AV41" s="7" t="str">
        <f>AV7</f>
        <v>3Q 2001</v>
      </c>
      <c r="AW41" s="8" t="str">
        <f>AW7</f>
        <v>Variance F/(U)</v>
      </c>
      <c r="AY41" s="7">
        <f>AY7</f>
        <v>36800</v>
      </c>
      <c r="AZ41" s="7">
        <f>AZ7</f>
        <v>37165</v>
      </c>
      <c r="BA41" s="8" t="str">
        <f>BA7</f>
        <v>Variance F/(U)</v>
      </c>
      <c r="BC41" s="7">
        <f>BC7</f>
        <v>36831</v>
      </c>
      <c r="BD41" s="7">
        <f>BD7</f>
        <v>37196</v>
      </c>
      <c r="BE41" s="8" t="str">
        <f>BE7</f>
        <v>Variance F/(U)</v>
      </c>
      <c r="BG41" s="7">
        <f>BG7</f>
        <v>36861</v>
      </c>
      <c r="BH41" s="7">
        <f>BH7</f>
        <v>37226</v>
      </c>
      <c r="BI41" s="8" t="str">
        <f>BI7</f>
        <v>Variance F/(U)</v>
      </c>
      <c r="BK41" s="7" t="str">
        <f>BK7</f>
        <v>4Q 2000</v>
      </c>
      <c r="BL41" s="7" t="str">
        <f>BL7</f>
        <v>4Q 2001</v>
      </c>
      <c r="BM41" s="8" t="str">
        <f>BM7</f>
        <v>Variance F/(U)</v>
      </c>
      <c r="BO41" s="7" t="s">
        <v>12</v>
      </c>
      <c r="BP41" s="7" t="s">
        <v>13</v>
      </c>
      <c r="BQ41" s="8" t="str">
        <f>BQ7</f>
        <v>Variance F/(U)</v>
      </c>
      <c r="BR41" s="8" t="s">
        <v>9</v>
      </c>
    </row>
    <row r="42" spans="1:70" ht="12.75" customHeight="1" x14ac:dyDescent="0.2">
      <c r="A42" s="1" t="s">
        <v>87</v>
      </c>
      <c r="C42" s="28"/>
      <c r="D42" s="28"/>
      <c r="E42" s="9"/>
      <c r="F42" s="9"/>
      <c r="G42" s="28"/>
      <c r="H42" s="28"/>
      <c r="I42" s="9"/>
      <c r="K42" s="28"/>
      <c r="L42" s="28"/>
      <c r="M42" s="9"/>
      <c r="O42" s="28"/>
      <c r="P42" s="28"/>
      <c r="Q42" s="9"/>
      <c r="S42" s="28"/>
      <c r="T42" s="28"/>
      <c r="U42" s="9"/>
      <c r="W42" s="28"/>
      <c r="X42" s="28"/>
      <c r="Y42" s="9"/>
      <c r="AA42" s="28"/>
      <c r="AB42" s="28"/>
      <c r="AC42" s="9"/>
      <c r="AE42" s="28"/>
      <c r="AF42" s="28"/>
      <c r="AG42" s="9"/>
      <c r="AI42" s="28"/>
      <c r="AJ42" s="28"/>
      <c r="AK42" s="9"/>
      <c r="AM42" s="28"/>
      <c r="AN42" s="28"/>
      <c r="AO42" s="9"/>
      <c r="AQ42" s="28"/>
      <c r="AR42" s="28"/>
      <c r="AS42" s="9"/>
      <c r="AU42" s="28"/>
      <c r="AV42" s="28"/>
      <c r="AW42" s="9"/>
      <c r="AY42" s="28"/>
      <c r="AZ42" s="28"/>
      <c r="BA42" s="9"/>
      <c r="BC42" s="28"/>
      <c r="BD42" s="28"/>
      <c r="BE42" s="9"/>
      <c r="BG42" s="28"/>
      <c r="BH42" s="28"/>
      <c r="BI42" s="9"/>
      <c r="BK42" s="28"/>
      <c r="BL42" s="28"/>
      <c r="BM42" s="9"/>
      <c r="BO42" s="28"/>
      <c r="BP42" s="28"/>
      <c r="BQ42" s="9"/>
      <c r="BR42" s="9"/>
    </row>
    <row r="43" spans="1:70" ht="12.75" customHeight="1" x14ac:dyDescent="0.2">
      <c r="A43" t="s">
        <v>91</v>
      </c>
      <c r="C43" s="3">
        <v>0</v>
      </c>
      <c r="D43" s="3">
        <f>1653.5-953.5+25000+310</f>
        <v>26010</v>
      </c>
      <c r="E43" s="3">
        <f>D43-C43</f>
        <v>26010</v>
      </c>
      <c r="F43" s="5"/>
      <c r="G43" s="3">
        <v>0</v>
      </c>
      <c r="H43" s="3">
        <v>0</v>
      </c>
      <c r="I43" s="3">
        <f>H43-G43</f>
        <v>0</v>
      </c>
      <c r="K43" s="3">
        <v>0</v>
      </c>
      <c r="L43" s="3">
        <v>71</v>
      </c>
      <c r="M43" s="3">
        <f>L43-K43</f>
        <v>71</v>
      </c>
      <c r="O43" s="3">
        <f t="shared" ref="O43:O69" si="45">C43+G43+K43</f>
        <v>0</v>
      </c>
      <c r="P43" s="3">
        <f t="shared" ref="P43:P69" si="46">D43+H43+L43</f>
        <v>26081</v>
      </c>
      <c r="Q43" s="3">
        <f>P43-O43</f>
        <v>26081</v>
      </c>
      <c r="S43" s="3"/>
      <c r="T43" s="3"/>
      <c r="U43" s="3">
        <f>T43-S43</f>
        <v>0</v>
      </c>
      <c r="W43" s="3"/>
      <c r="X43" s="3"/>
      <c r="Y43" s="3">
        <f>X43-W43</f>
        <v>0</v>
      </c>
      <c r="AA43" s="3"/>
      <c r="AB43" s="3"/>
      <c r="AC43" s="3">
        <f>AB43-AA43</f>
        <v>0</v>
      </c>
      <c r="AE43" s="3">
        <f t="shared" ref="AE43:AE69" si="47">S43+W43+AA43</f>
        <v>0</v>
      </c>
      <c r="AF43" s="3">
        <f t="shared" ref="AF43:AF69" si="48">T43+X43+AB43</f>
        <v>0</v>
      </c>
      <c r="AG43" s="3">
        <f>AF43-AE43</f>
        <v>0</v>
      </c>
      <c r="AI43" s="3"/>
      <c r="AJ43" s="3"/>
      <c r="AK43" s="3">
        <f>AJ43-AI43</f>
        <v>0</v>
      </c>
      <c r="AM43" s="3"/>
      <c r="AN43" s="3"/>
      <c r="AO43" s="3">
        <f>AN43-AM43</f>
        <v>0</v>
      </c>
      <c r="AQ43" s="3"/>
      <c r="AR43" s="3"/>
      <c r="AS43" s="3">
        <f>AR43-AQ43</f>
        <v>0</v>
      </c>
      <c r="AU43" s="3">
        <f t="shared" ref="AU43:AU69" si="49">AI43+AM43+AQ43</f>
        <v>0</v>
      </c>
      <c r="AV43" s="3">
        <f t="shared" ref="AV43:AV69" si="50">AJ43+AN43+AR43</f>
        <v>0</v>
      </c>
      <c r="AW43" s="3">
        <f>AV43-AU43</f>
        <v>0</v>
      </c>
      <c r="AY43" s="3"/>
      <c r="AZ43" s="3"/>
      <c r="BA43" s="3">
        <f>AZ43-AY43</f>
        <v>0</v>
      </c>
      <c r="BC43" s="3"/>
      <c r="BD43" s="3"/>
      <c r="BE43" s="3">
        <f>BD43-BC43</f>
        <v>0</v>
      </c>
      <c r="BG43" s="3"/>
      <c r="BH43" s="3"/>
      <c r="BI43" s="3">
        <f>BH43-BG43</f>
        <v>0</v>
      </c>
      <c r="BK43" s="3">
        <f t="shared" ref="BK43:BK69" si="51">AY43+BC43+BG43</f>
        <v>0</v>
      </c>
      <c r="BL43" s="3">
        <f t="shared" ref="BL43:BL69" si="52">AZ43+BD43+BH43</f>
        <v>0</v>
      </c>
      <c r="BM43" s="3">
        <f>BL43-BK43</f>
        <v>0</v>
      </c>
      <c r="BO43" s="3">
        <f t="shared" ref="BO43:BO53" si="53">C43+G43+K43</f>
        <v>0</v>
      </c>
      <c r="BP43" s="25">
        <f t="shared" ref="BP43:BP53" si="54">D43+H43+L43</f>
        <v>26081</v>
      </c>
      <c r="BQ43" s="3">
        <f>BP43-BO43</f>
        <v>26081</v>
      </c>
      <c r="BR43" s="5">
        <f>BQ43/BP43</f>
        <v>1</v>
      </c>
    </row>
    <row r="44" spans="1:70" ht="12.75" hidden="1" customHeight="1" x14ac:dyDescent="0.2">
      <c r="A44" t="s">
        <v>92</v>
      </c>
      <c r="C44" s="3">
        <v>0</v>
      </c>
      <c r="D44" s="3">
        <v>0</v>
      </c>
      <c r="E44" s="3">
        <f>D44-C44</f>
        <v>0</v>
      </c>
      <c r="F44" s="5"/>
      <c r="G44" s="3">
        <v>0</v>
      </c>
      <c r="H44" s="3">
        <v>0</v>
      </c>
      <c r="I44" s="3">
        <f>H44-G44</f>
        <v>0</v>
      </c>
      <c r="K44" s="3">
        <v>0</v>
      </c>
      <c r="L44" s="3">
        <v>0</v>
      </c>
      <c r="M44" s="3">
        <f>L44-K44</f>
        <v>0</v>
      </c>
      <c r="O44" s="3">
        <f t="shared" si="45"/>
        <v>0</v>
      </c>
      <c r="P44" s="3">
        <f t="shared" si="46"/>
        <v>0</v>
      </c>
      <c r="Q44" s="3">
        <f>P44-O44</f>
        <v>0</v>
      </c>
      <c r="S44" s="3"/>
      <c r="T44" s="3"/>
      <c r="U44" s="3">
        <f>T44-S44</f>
        <v>0</v>
      </c>
      <c r="W44" s="3"/>
      <c r="X44" s="3"/>
      <c r="Y44" s="3">
        <f>X44-W44</f>
        <v>0</v>
      </c>
      <c r="AA44" s="3"/>
      <c r="AB44" s="3"/>
      <c r="AC44" s="3">
        <f>AB44-AA44</f>
        <v>0</v>
      </c>
      <c r="AE44" s="3">
        <f t="shared" si="47"/>
        <v>0</v>
      </c>
      <c r="AF44" s="3">
        <f t="shared" si="48"/>
        <v>0</v>
      </c>
      <c r="AG44" s="3">
        <f>AF44-AE44</f>
        <v>0</v>
      </c>
      <c r="AI44" s="3"/>
      <c r="AJ44" s="3"/>
      <c r="AK44" s="3">
        <f>AJ44-AI44</f>
        <v>0</v>
      </c>
      <c r="AM44" s="3"/>
      <c r="AN44" s="3"/>
      <c r="AO44" s="3">
        <f>AN44-AM44</f>
        <v>0</v>
      </c>
      <c r="AQ44" s="3"/>
      <c r="AR44" s="3"/>
      <c r="AS44" s="3">
        <f>AR44-AQ44</f>
        <v>0</v>
      </c>
      <c r="AU44" s="3">
        <f t="shared" si="49"/>
        <v>0</v>
      </c>
      <c r="AV44" s="3">
        <f t="shared" si="50"/>
        <v>0</v>
      </c>
      <c r="AW44" s="3">
        <f>AV44-AU44</f>
        <v>0</v>
      </c>
      <c r="AY44" s="3"/>
      <c r="AZ44" s="3"/>
      <c r="BA44" s="3">
        <f>AZ44-AY44</f>
        <v>0</v>
      </c>
      <c r="BC44" s="3"/>
      <c r="BD44" s="3"/>
      <c r="BE44" s="3">
        <f>BD44-BC44</f>
        <v>0</v>
      </c>
      <c r="BG44" s="3"/>
      <c r="BH44" s="3"/>
      <c r="BI44" s="3">
        <f>BH44-BG44</f>
        <v>0</v>
      </c>
      <c r="BK44" s="3">
        <f t="shared" si="51"/>
        <v>0</v>
      </c>
      <c r="BL44" s="3">
        <f t="shared" si="52"/>
        <v>0</v>
      </c>
      <c r="BM44" s="3">
        <f>BL44-BK44</f>
        <v>0</v>
      </c>
      <c r="BO44" s="3">
        <f t="shared" si="53"/>
        <v>0</v>
      </c>
      <c r="BP44" s="25">
        <f t="shared" si="54"/>
        <v>0</v>
      </c>
      <c r="BQ44" s="3"/>
      <c r="BR44" s="5"/>
    </row>
    <row r="45" spans="1:70" x14ac:dyDescent="0.2">
      <c r="A45" t="s">
        <v>90</v>
      </c>
      <c r="C45" s="3">
        <v>2.956</v>
      </c>
      <c r="D45" s="3">
        <v>5361.268</v>
      </c>
      <c r="E45" s="3">
        <f t="shared" ref="E45:E69" si="55">D45-C45</f>
        <v>5358.3119999999999</v>
      </c>
      <c r="F45" s="5"/>
      <c r="G45" s="3">
        <v>2</v>
      </c>
      <c r="H45" s="3">
        <v>630</v>
      </c>
      <c r="I45" s="3">
        <f>H45-G45</f>
        <v>628</v>
      </c>
      <c r="K45" s="3">
        <v>13</v>
      </c>
      <c r="L45" s="3">
        <v>881</v>
      </c>
      <c r="M45" s="3">
        <f t="shared" ref="M45:M53" si="56">L45-K45</f>
        <v>868</v>
      </c>
      <c r="O45" s="3">
        <f t="shared" si="45"/>
        <v>17.956</v>
      </c>
      <c r="P45" s="3">
        <f t="shared" si="46"/>
        <v>6872.268</v>
      </c>
      <c r="Q45" s="3">
        <f t="shared" ref="Q45:Q53" si="57">P45-O45</f>
        <v>6854.3119999999999</v>
      </c>
      <c r="S45" s="3"/>
      <c r="T45" s="3"/>
      <c r="U45" s="3">
        <f t="shared" ref="U45:U53" si="58">T45-S45</f>
        <v>0</v>
      </c>
      <c r="W45" s="3"/>
      <c r="X45" s="3"/>
      <c r="Y45" s="3">
        <f t="shared" ref="Y45:Y53" si="59">X45-W45</f>
        <v>0</v>
      </c>
      <c r="AA45" s="3"/>
      <c r="AB45" s="3"/>
      <c r="AC45" s="3">
        <f t="shared" ref="AC45:AC53" si="60">AB45-AA45</f>
        <v>0</v>
      </c>
      <c r="AE45" s="3">
        <f t="shared" si="47"/>
        <v>0</v>
      </c>
      <c r="AF45" s="3">
        <f t="shared" si="48"/>
        <v>0</v>
      </c>
      <c r="AG45" s="3">
        <f t="shared" ref="AG45:AG53" si="61">AF45-AE45</f>
        <v>0</v>
      </c>
      <c r="AI45" s="3"/>
      <c r="AJ45" s="3"/>
      <c r="AK45" s="3">
        <f t="shared" ref="AK45:AK53" si="62">AJ45-AI45</f>
        <v>0</v>
      </c>
      <c r="AM45" s="3"/>
      <c r="AN45" s="3"/>
      <c r="AO45" s="3">
        <f t="shared" ref="AO45:AO53" si="63">AN45-AM45</f>
        <v>0</v>
      </c>
      <c r="AQ45" s="3"/>
      <c r="AR45" s="3"/>
      <c r="AS45" s="3">
        <f t="shared" ref="AS45:AS53" si="64">AR45-AQ45</f>
        <v>0</v>
      </c>
      <c r="AU45" s="3">
        <f t="shared" si="49"/>
        <v>0</v>
      </c>
      <c r="AV45" s="3">
        <f t="shared" si="50"/>
        <v>0</v>
      </c>
      <c r="AW45" s="3">
        <f t="shared" ref="AW45:AW53" si="65">AV45-AU45</f>
        <v>0</v>
      </c>
      <c r="AY45" s="3"/>
      <c r="AZ45" s="3"/>
      <c r="BA45" s="3">
        <f t="shared" ref="BA45:BA53" si="66">AZ45-AY45</f>
        <v>0</v>
      </c>
      <c r="BC45" s="3"/>
      <c r="BD45" s="3"/>
      <c r="BE45" s="3">
        <f t="shared" ref="BE45:BE53" si="67">BD45-BC45</f>
        <v>0</v>
      </c>
      <c r="BG45" s="3"/>
      <c r="BH45" s="3"/>
      <c r="BI45" s="3">
        <f t="shared" ref="BI45:BI53" si="68">BH45-BG45</f>
        <v>0</v>
      </c>
      <c r="BK45" s="3">
        <f t="shared" si="51"/>
        <v>0</v>
      </c>
      <c r="BL45" s="3">
        <f t="shared" si="52"/>
        <v>0</v>
      </c>
      <c r="BM45" s="3">
        <f t="shared" ref="BM45:BM53" si="69">BL45-BK45</f>
        <v>0</v>
      </c>
      <c r="BO45" s="3">
        <f t="shared" si="53"/>
        <v>17.956</v>
      </c>
      <c r="BP45" s="25">
        <f t="shared" si="54"/>
        <v>6872.268</v>
      </c>
      <c r="BQ45" s="3">
        <f>BP45-BO45</f>
        <v>6854.3119999999999</v>
      </c>
      <c r="BR45" s="5">
        <f>BQ45/BP45</f>
        <v>0.99738717989461412</v>
      </c>
    </row>
    <row r="46" spans="1:70" x14ac:dyDescent="0.2">
      <c r="C46" s="3"/>
      <c r="D46" s="3"/>
      <c r="E46" s="3"/>
      <c r="F46" s="5"/>
      <c r="G46" s="3"/>
      <c r="H46" s="3"/>
      <c r="I46" s="3"/>
      <c r="K46" s="3"/>
      <c r="L46" s="3"/>
      <c r="M46" s="3"/>
      <c r="O46" s="3"/>
      <c r="P46" s="3"/>
      <c r="Q46" s="3"/>
      <c r="S46" s="3"/>
      <c r="T46" s="3"/>
      <c r="U46" s="3"/>
      <c r="W46" s="3"/>
      <c r="X46" s="3"/>
      <c r="Y46" s="3"/>
      <c r="AA46" s="3"/>
      <c r="AB46" s="3"/>
      <c r="AC46" s="3"/>
      <c r="AE46" s="3"/>
      <c r="AF46" s="3"/>
      <c r="AG46" s="3"/>
      <c r="AI46" s="3"/>
      <c r="AJ46" s="3"/>
      <c r="AK46" s="3"/>
      <c r="AM46" s="3"/>
      <c r="AN46" s="3"/>
      <c r="AO46" s="3"/>
      <c r="AQ46" s="3"/>
      <c r="AR46" s="3"/>
      <c r="AS46" s="3"/>
      <c r="AU46" s="3"/>
      <c r="AV46" s="3"/>
      <c r="AW46" s="3"/>
      <c r="AY46" s="3"/>
      <c r="AZ46" s="3"/>
      <c r="BA46" s="3"/>
      <c r="BC46" s="3"/>
      <c r="BD46" s="3"/>
      <c r="BE46" s="3"/>
      <c r="BG46" s="3"/>
      <c r="BH46" s="3"/>
      <c r="BI46" s="3"/>
      <c r="BK46" s="3"/>
      <c r="BL46" s="3"/>
      <c r="BM46" s="3"/>
      <c r="BO46" s="3"/>
      <c r="BP46" s="25"/>
      <c r="BQ46" s="3"/>
      <c r="BR46" s="5"/>
    </row>
    <row r="47" spans="1:70" x14ac:dyDescent="0.2">
      <c r="A47" s="1" t="s">
        <v>72</v>
      </c>
      <c r="C47" s="3"/>
      <c r="D47" s="3"/>
      <c r="E47" s="3"/>
      <c r="F47" s="5"/>
      <c r="G47" s="3"/>
      <c r="H47" s="3"/>
      <c r="I47" s="3"/>
      <c r="K47" s="3"/>
      <c r="L47" s="3"/>
      <c r="M47" s="3"/>
      <c r="O47" s="3"/>
      <c r="P47" s="3"/>
      <c r="Q47" s="3"/>
      <c r="S47" s="3"/>
      <c r="T47" s="3"/>
      <c r="U47" s="3"/>
      <c r="W47" s="3"/>
      <c r="X47" s="3"/>
      <c r="Y47" s="3"/>
      <c r="AA47" s="3"/>
      <c r="AB47" s="3"/>
      <c r="AC47" s="3"/>
      <c r="AE47" s="3"/>
      <c r="AF47" s="3"/>
      <c r="AG47" s="3"/>
      <c r="AI47" s="3"/>
      <c r="AJ47" s="3"/>
      <c r="AK47" s="3"/>
      <c r="AM47" s="3"/>
      <c r="AN47" s="3"/>
      <c r="AO47" s="3"/>
      <c r="AQ47" s="3"/>
      <c r="AR47" s="3"/>
      <c r="AS47" s="3"/>
      <c r="AU47" s="3"/>
      <c r="AV47" s="3"/>
      <c r="AW47" s="3"/>
      <c r="AY47" s="3"/>
      <c r="AZ47" s="3"/>
      <c r="BA47" s="3"/>
      <c r="BC47" s="3"/>
      <c r="BD47" s="3"/>
      <c r="BE47" s="3"/>
      <c r="BG47" s="3"/>
      <c r="BH47" s="3"/>
      <c r="BI47" s="3"/>
      <c r="BK47" s="3"/>
      <c r="BL47" s="3"/>
      <c r="BM47" s="3"/>
      <c r="BO47" s="3"/>
      <c r="BP47" s="25"/>
      <c r="BQ47" s="3"/>
      <c r="BR47" s="5"/>
    </row>
    <row r="48" spans="1:70" x14ac:dyDescent="0.2">
      <c r="A48" t="s">
        <v>73</v>
      </c>
      <c r="C48" s="3">
        <v>51.46</v>
      </c>
      <c r="D48" s="3">
        <f>104.542+36</f>
        <v>140.542</v>
      </c>
      <c r="E48" s="3">
        <f t="shared" si="55"/>
        <v>89.081999999999994</v>
      </c>
      <c r="F48" s="5"/>
      <c r="G48" s="3">
        <v>13</v>
      </c>
      <c r="H48" s="3">
        <v>192</v>
      </c>
      <c r="I48" s="3">
        <f t="shared" ref="I48:I53" si="70">H48-G48</f>
        <v>179</v>
      </c>
      <c r="K48" s="3">
        <v>76</v>
      </c>
      <c r="L48" s="3">
        <f>1000+154</f>
        <v>1154</v>
      </c>
      <c r="M48" s="3">
        <f t="shared" si="56"/>
        <v>1078</v>
      </c>
      <c r="O48" s="3">
        <f t="shared" si="45"/>
        <v>140.46</v>
      </c>
      <c r="P48" s="3">
        <f t="shared" si="46"/>
        <v>1486.5419999999999</v>
      </c>
      <c r="Q48" s="3">
        <f t="shared" si="57"/>
        <v>1346.0819999999999</v>
      </c>
      <c r="S48" s="3"/>
      <c r="T48" s="3"/>
      <c r="U48" s="3">
        <f t="shared" si="58"/>
        <v>0</v>
      </c>
      <c r="W48" s="3"/>
      <c r="X48" s="3"/>
      <c r="Y48" s="3">
        <f t="shared" si="59"/>
        <v>0</v>
      </c>
      <c r="AA48" s="3"/>
      <c r="AB48" s="3"/>
      <c r="AC48" s="3">
        <f t="shared" si="60"/>
        <v>0</v>
      </c>
      <c r="AE48" s="3">
        <f t="shared" si="47"/>
        <v>0</v>
      </c>
      <c r="AF48" s="3">
        <f t="shared" si="48"/>
        <v>0</v>
      </c>
      <c r="AG48" s="3">
        <f t="shared" si="61"/>
        <v>0</v>
      </c>
      <c r="AI48" s="3"/>
      <c r="AJ48" s="3"/>
      <c r="AK48" s="3">
        <f t="shared" si="62"/>
        <v>0</v>
      </c>
      <c r="AM48" s="3"/>
      <c r="AN48" s="3"/>
      <c r="AO48" s="3">
        <f t="shared" si="63"/>
        <v>0</v>
      </c>
      <c r="AQ48" s="3"/>
      <c r="AR48" s="3"/>
      <c r="AS48" s="3">
        <f t="shared" si="64"/>
        <v>0</v>
      </c>
      <c r="AU48" s="3">
        <f t="shared" si="49"/>
        <v>0</v>
      </c>
      <c r="AV48" s="3">
        <f t="shared" si="50"/>
        <v>0</v>
      </c>
      <c r="AW48" s="3">
        <f t="shared" si="65"/>
        <v>0</v>
      </c>
      <c r="AY48" s="3"/>
      <c r="AZ48" s="3"/>
      <c r="BA48" s="3">
        <f t="shared" si="66"/>
        <v>0</v>
      </c>
      <c r="BC48" s="3"/>
      <c r="BD48" s="3"/>
      <c r="BE48" s="3">
        <f t="shared" si="67"/>
        <v>0</v>
      </c>
      <c r="BG48" s="3"/>
      <c r="BH48" s="3"/>
      <c r="BI48" s="3">
        <f t="shared" si="68"/>
        <v>0</v>
      </c>
      <c r="BK48" s="3">
        <f t="shared" si="51"/>
        <v>0</v>
      </c>
      <c r="BL48" s="3">
        <f t="shared" si="52"/>
        <v>0</v>
      </c>
      <c r="BM48" s="3">
        <f t="shared" si="69"/>
        <v>0</v>
      </c>
      <c r="BO48" s="3">
        <f t="shared" si="53"/>
        <v>140.46</v>
      </c>
      <c r="BP48" s="25">
        <f t="shared" si="54"/>
        <v>1486.5419999999999</v>
      </c>
      <c r="BQ48" s="3">
        <f t="shared" ref="BQ48:BQ53" si="71">BP48-BO48</f>
        <v>1346.0819999999999</v>
      </c>
      <c r="BR48" s="5">
        <f>BQ48/BP48</f>
        <v>0.90551225596047735</v>
      </c>
    </row>
    <row r="49" spans="1:70" x14ac:dyDescent="0.2">
      <c r="A49" t="s">
        <v>74</v>
      </c>
      <c r="C49" s="3">
        <v>323.40800000000002</v>
      </c>
      <c r="D49" s="3">
        <v>1235.021</v>
      </c>
      <c r="E49" s="3">
        <f t="shared" si="55"/>
        <v>911.61299999999994</v>
      </c>
      <c r="F49" s="5"/>
      <c r="G49" s="3">
        <v>1161</v>
      </c>
      <c r="H49" s="3">
        <v>1447</v>
      </c>
      <c r="I49" s="3">
        <f t="shared" si="70"/>
        <v>286</v>
      </c>
      <c r="K49" s="3">
        <f>-162.6+-46</f>
        <v>-208.6</v>
      </c>
      <c r="L49" s="3">
        <v>2026</v>
      </c>
      <c r="M49" s="3">
        <f t="shared" si="56"/>
        <v>2234.6</v>
      </c>
      <c r="O49" s="3">
        <f t="shared" si="45"/>
        <v>1275.808</v>
      </c>
      <c r="P49" s="3">
        <f t="shared" si="46"/>
        <v>4708.0209999999997</v>
      </c>
      <c r="Q49" s="3">
        <f t="shared" si="57"/>
        <v>3432.2129999999997</v>
      </c>
      <c r="S49" s="3"/>
      <c r="T49" s="3"/>
      <c r="U49" s="3">
        <f t="shared" si="58"/>
        <v>0</v>
      </c>
      <c r="W49" s="3"/>
      <c r="X49" s="3"/>
      <c r="Y49" s="3">
        <f t="shared" si="59"/>
        <v>0</v>
      </c>
      <c r="AA49" s="3"/>
      <c r="AB49" s="3"/>
      <c r="AC49" s="3">
        <f t="shared" si="60"/>
        <v>0</v>
      </c>
      <c r="AE49" s="3">
        <f t="shared" si="47"/>
        <v>0</v>
      </c>
      <c r="AF49" s="3">
        <f t="shared" si="48"/>
        <v>0</v>
      </c>
      <c r="AG49" s="3">
        <f t="shared" si="61"/>
        <v>0</v>
      </c>
      <c r="AI49" s="3"/>
      <c r="AJ49" s="3"/>
      <c r="AK49" s="3">
        <f t="shared" si="62"/>
        <v>0</v>
      </c>
      <c r="AM49" s="3"/>
      <c r="AN49" s="3"/>
      <c r="AO49" s="3">
        <f t="shared" si="63"/>
        <v>0</v>
      </c>
      <c r="AQ49" s="3"/>
      <c r="AR49" s="3"/>
      <c r="AS49" s="3">
        <f t="shared" si="64"/>
        <v>0</v>
      </c>
      <c r="AU49" s="3">
        <f t="shared" si="49"/>
        <v>0</v>
      </c>
      <c r="AV49" s="3">
        <f t="shared" si="50"/>
        <v>0</v>
      </c>
      <c r="AW49" s="3">
        <f t="shared" si="65"/>
        <v>0</v>
      </c>
      <c r="AY49" s="3"/>
      <c r="AZ49" s="3"/>
      <c r="BA49" s="3">
        <f t="shared" si="66"/>
        <v>0</v>
      </c>
      <c r="BC49" s="3"/>
      <c r="BD49" s="3"/>
      <c r="BE49" s="3">
        <f t="shared" si="67"/>
        <v>0</v>
      </c>
      <c r="BG49" s="3"/>
      <c r="BH49" s="3"/>
      <c r="BI49" s="3">
        <f t="shared" si="68"/>
        <v>0</v>
      </c>
      <c r="BK49" s="3">
        <f t="shared" si="51"/>
        <v>0</v>
      </c>
      <c r="BL49" s="3">
        <f t="shared" si="52"/>
        <v>0</v>
      </c>
      <c r="BM49" s="3">
        <f t="shared" si="69"/>
        <v>0</v>
      </c>
      <c r="BO49" s="3">
        <f t="shared" si="53"/>
        <v>1275.808</v>
      </c>
      <c r="BP49" s="25">
        <f t="shared" si="54"/>
        <v>4708.0209999999997</v>
      </c>
      <c r="BQ49" s="3">
        <f t="shared" si="71"/>
        <v>3432.2129999999997</v>
      </c>
      <c r="BR49" s="5">
        <f>BQ49/BP49</f>
        <v>0.72901395299638638</v>
      </c>
    </row>
    <row r="50" spans="1:70" x14ac:dyDescent="0.2">
      <c r="A50" t="s">
        <v>75</v>
      </c>
      <c r="C50" s="3">
        <v>354.78800000000001</v>
      </c>
      <c r="D50" s="3">
        <v>3531.0450000000001</v>
      </c>
      <c r="E50" s="3">
        <f t="shared" si="55"/>
        <v>3176.2570000000001</v>
      </c>
      <c r="F50" s="5"/>
      <c r="G50" s="3">
        <v>0</v>
      </c>
      <c r="H50" s="3">
        <v>2972</v>
      </c>
      <c r="I50" s="3">
        <f t="shared" si="70"/>
        <v>2972</v>
      </c>
      <c r="K50" s="3">
        <v>0</v>
      </c>
      <c r="L50" s="3">
        <v>605</v>
      </c>
      <c r="M50" s="3">
        <f t="shared" si="56"/>
        <v>605</v>
      </c>
      <c r="O50" s="3">
        <f t="shared" si="45"/>
        <v>354.78800000000001</v>
      </c>
      <c r="P50" s="3">
        <f t="shared" si="46"/>
        <v>7108.0450000000001</v>
      </c>
      <c r="Q50" s="3">
        <f t="shared" si="57"/>
        <v>6753.2569999999996</v>
      </c>
      <c r="S50" s="3"/>
      <c r="T50" s="3"/>
      <c r="U50" s="3">
        <f t="shared" si="58"/>
        <v>0</v>
      </c>
      <c r="W50" s="3"/>
      <c r="X50" s="3"/>
      <c r="Y50" s="3">
        <f t="shared" si="59"/>
        <v>0</v>
      </c>
      <c r="AA50" s="3"/>
      <c r="AB50" s="3"/>
      <c r="AC50" s="3">
        <f t="shared" si="60"/>
        <v>0</v>
      </c>
      <c r="AE50" s="3">
        <f t="shared" si="47"/>
        <v>0</v>
      </c>
      <c r="AF50" s="3">
        <f t="shared" si="48"/>
        <v>0</v>
      </c>
      <c r="AG50" s="3">
        <f t="shared" si="61"/>
        <v>0</v>
      </c>
      <c r="AI50" s="3"/>
      <c r="AJ50" s="3"/>
      <c r="AK50" s="3">
        <f t="shared" si="62"/>
        <v>0</v>
      </c>
      <c r="AM50" s="3"/>
      <c r="AN50" s="3"/>
      <c r="AO50" s="3">
        <f t="shared" si="63"/>
        <v>0</v>
      </c>
      <c r="AQ50" s="3"/>
      <c r="AR50" s="3"/>
      <c r="AS50" s="3">
        <f t="shared" si="64"/>
        <v>0</v>
      </c>
      <c r="AU50" s="3">
        <f t="shared" si="49"/>
        <v>0</v>
      </c>
      <c r="AV50" s="3">
        <f t="shared" si="50"/>
        <v>0</v>
      </c>
      <c r="AW50" s="3">
        <f t="shared" si="65"/>
        <v>0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1"/>
        <v>0</v>
      </c>
      <c r="BL50" s="3">
        <f t="shared" si="52"/>
        <v>0</v>
      </c>
      <c r="BM50" s="3">
        <f t="shared" si="69"/>
        <v>0</v>
      </c>
      <c r="BO50" s="3">
        <f t="shared" si="53"/>
        <v>354.78800000000001</v>
      </c>
      <c r="BP50" s="25">
        <f t="shared" si="54"/>
        <v>7108.0450000000001</v>
      </c>
      <c r="BQ50" s="3">
        <f t="shared" si="71"/>
        <v>6753.2569999999996</v>
      </c>
      <c r="BR50" s="5">
        <f>BQ50/BP50</f>
        <v>0.95008641616647049</v>
      </c>
    </row>
    <row r="51" spans="1:70" x14ac:dyDescent="0.2">
      <c r="A51" t="s">
        <v>76</v>
      </c>
      <c r="C51" s="3">
        <v>17.704000000000001</v>
      </c>
      <c r="D51" s="3">
        <v>0</v>
      </c>
      <c r="E51" s="3">
        <f t="shared" si="55"/>
        <v>-17.704000000000001</v>
      </c>
      <c r="F51" s="5"/>
      <c r="G51" s="3">
        <v>15</v>
      </c>
      <c r="H51" s="3"/>
      <c r="I51" s="3">
        <f t="shared" si="70"/>
        <v>-15</v>
      </c>
      <c r="K51" s="3">
        <v>3</v>
      </c>
      <c r="L51" s="3">
        <v>0</v>
      </c>
      <c r="M51" s="3">
        <f t="shared" si="56"/>
        <v>-3</v>
      </c>
      <c r="O51" s="3">
        <f t="shared" si="45"/>
        <v>35.704000000000001</v>
      </c>
      <c r="P51" s="3">
        <f t="shared" si="46"/>
        <v>0</v>
      </c>
      <c r="Q51" s="3">
        <f t="shared" si="57"/>
        <v>-35.704000000000001</v>
      </c>
      <c r="S51" s="3"/>
      <c r="T51" s="3"/>
      <c r="U51" s="3">
        <f t="shared" si="58"/>
        <v>0</v>
      </c>
      <c r="W51" s="3"/>
      <c r="X51" s="3"/>
      <c r="Y51" s="3">
        <f t="shared" si="59"/>
        <v>0</v>
      </c>
      <c r="AA51" s="3"/>
      <c r="AB51" s="3"/>
      <c r="AC51" s="3">
        <f t="shared" si="60"/>
        <v>0</v>
      </c>
      <c r="AE51" s="3">
        <f t="shared" si="47"/>
        <v>0</v>
      </c>
      <c r="AF51" s="3">
        <f t="shared" si="48"/>
        <v>0</v>
      </c>
      <c r="AG51" s="3">
        <f t="shared" si="61"/>
        <v>0</v>
      </c>
      <c r="AI51" s="3"/>
      <c r="AJ51" s="3"/>
      <c r="AK51" s="3">
        <f t="shared" si="62"/>
        <v>0</v>
      </c>
      <c r="AM51" s="3"/>
      <c r="AN51" s="3"/>
      <c r="AO51" s="3">
        <f t="shared" si="63"/>
        <v>0</v>
      </c>
      <c r="AQ51" s="3"/>
      <c r="AR51" s="3"/>
      <c r="AS51" s="3">
        <f t="shared" si="64"/>
        <v>0</v>
      </c>
      <c r="AU51" s="3">
        <f t="shared" si="49"/>
        <v>0</v>
      </c>
      <c r="AV51" s="3">
        <f t="shared" si="50"/>
        <v>0</v>
      </c>
      <c r="AW51" s="3">
        <f t="shared" si="65"/>
        <v>0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1"/>
        <v>0</v>
      </c>
      <c r="BL51" s="3">
        <f t="shared" si="52"/>
        <v>0</v>
      </c>
      <c r="BM51" s="3">
        <f t="shared" si="69"/>
        <v>0</v>
      </c>
      <c r="BO51" s="3">
        <f t="shared" si="53"/>
        <v>35.704000000000001</v>
      </c>
      <c r="BP51" s="25">
        <f t="shared" si="54"/>
        <v>0</v>
      </c>
      <c r="BQ51" s="3">
        <f t="shared" si="71"/>
        <v>-35.704000000000001</v>
      </c>
      <c r="BR51" s="5">
        <v>0</v>
      </c>
    </row>
    <row r="52" spans="1:70" hidden="1" x14ac:dyDescent="0.2">
      <c r="A52" t="s">
        <v>77</v>
      </c>
      <c r="C52" s="3">
        <v>0</v>
      </c>
      <c r="D52" s="3">
        <v>0</v>
      </c>
      <c r="E52" s="3">
        <f t="shared" si="55"/>
        <v>0</v>
      </c>
      <c r="F52" s="5"/>
      <c r="G52" s="3">
        <v>0</v>
      </c>
      <c r="H52" s="3">
        <v>0</v>
      </c>
      <c r="I52" s="3">
        <f t="shared" si="70"/>
        <v>0</v>
      </c>
      <c r="K52" s="3">
        <v>0</v>
      </c>
      <c r="L52" s="3">
        <v>0</v>
      </c>
      <c r="M52" s="3">
        <f t="shared" si="56"/>
        <v>0</v>
      </c>
      <c r="O52" s="3">
        <f t="shared" si="45"/>
        <v>0</v>
      </c>
      <c r="P52" s="3">
        <f t="shared" si="46"/>
        <v>0</v>
      </c>
      <c r="Q52" s="3">
        <f t="shared" si="57"/>
        <v>0</v>
      </c>
      <c r="S52" s="3"/>
      <c r="T52" s="3"/>
      <c r="U52" s="3">
        <f t="shared" si="58"/>
        <v>0</v>
      </c>
      <c r="W52" s="3"/>
      <c r="X52" s="3"/>
      <c r="Y52" s="3">
        <f t="shared" si="59"/>
        <v>0</v>
      </c>
      <c r="AA52" s="3"/>
      <c r="AB52" s="3"/>
      <c r="AC52" s="3">
        <f t="shared" si="60"/>
        <v>0</v>
      </c>
      <c r="AE52" s="3">
        <f t="shared" si="47"/>
        <v>0</v>
      </c>
      <c r="AF52" s="3">
        <f t="shared" si="48"/>
        <v>0</v>
      </c>
      <c r="AG52" s="3">
        <f t="shared" si="61"/>
        <v>0</v>
      </c>
      <c r="AI52" s="3"/>
      <c r="AJ52" s="3"/>
      <c r="AK52" s="3">
        <f t="shared" si="62"/>
        <v>0</v>
      </c>
      <c r="AM52" s="3"/>
      <c r="AN52" s="3"/>
      <c r="AO52" s="3">
        <f t="shared" si="63"/>
        <v>0</v>
      </c>
      <c r="AQ52" s="3"/>
      <c r="AR52" s="3"/>
      <c r="AS52" s="3">
        <f t="shared" si="64"/>
        <v>0</v>
      </c>
      <c r="AU52" s="3">
        <f t="shared" si="49"/>
        <v>0</v>
      </c>
      <c r="AV52" s="3">
        <f t="shared" si="50"/>
        <v>0</v>
      </c>
      <c r="AW52" s="3">
        <f t="shared" si="65"/>
        <v>0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1"/>
        <v>0</v>
      </c>
      <c r="BL52" s="3">
        <f t="shared" si="52"/>
        <v>0</v>
      </c>
      <c r="BM52" s="3">
        <f t="shared" si="69"/>
        <v>0</v>
      </c>
      <c r="BO52" s="3">
        <f t="shared" si="53"/>
        <v>0</v>
      </c>
      <c r="BP52" s="25">
        <f t="shared" si="54"/>
        <v>0</v>
      </c>
      <c r="BQ52" s="3">
        <f t="shared" si="71"/>
        <v>0</v>
      </c>
      <c r="BR52" s="5"/>
    </row>
    <row r="53" spans="1:70" x14ac:dyDescent="0.2">
      <c r="A53" t="s">
        <v>78</v>
      </c>
      <c r="C53" s="3">
        <v>1672</v>
      </c>
      <c r="D53" s="3">
        <f>6057.058</f>
        <v>6057.058</v>
      </c>
      <c r="E53" s="3">
        <f t="shared" si="55"/>
        <v>4385.058</v>
      </c>
      <c r="F53" s="5"/>
      <c r="G53" s="3">
        <v>1727</v>
      </c>
      <c r="H53" s="3">
        <f>1682+79+38</f>
        <v>1799</v>
      </c>
      <c r="I53" s="3">
        <f t="shared" si="70"/>
        <v>72</v>
      </c>
      <c r="K53" s="3">
        <v>2079</v>
      </c>
      <c r="L53" s="3">
        <v>1653</v>
      </c>
      <c r="M53" s="3">
        <f t="shared" si="56"/>
        <v>-426</v>
      </c>
      <c r="O53" s="3">
        <f t="shared" si="45"/>
        <v>5478</v>
      </c>
      <c r="P53" s="3">
        <f t="shared" si="46"/>
        <v>9509.0580000000009</v>
      </c>
      <c r="Q53" s="3">
        <f t="shared" si="57"/>
        <v>4031.0580000000009</v>
      </c>
      <c r="S53" s="3"/>
      <c r="T53" s="3"/>
      <c r="U53" s="3">
        <f t="shared" si="58"/>
        <v>0</v>
      </c>
      <c r="W53" s="3"/>
      <c r="X53" s="3"/>
      <c r="Y53" s="3">
        <f t="shared" si="59"/>
        <v>0</v>
      </c>
      <c r="AA53" s="3"/>
      <c r="AB53" s="3"/>
      <c r="AC53" s="3">
        <f t="shared" si="60"/>
        <v>0</v>
      </c>
      <c r="AE53" s="3">
        <f t="shared" si="47"/>
        <v>0</v>
      </c>
      <c r="AF53" s="3">
        <f t="shared" si="48"/>
        <v>0</v>
      </c>
      <c r="AG53" s="3">
        <f t="shared" si="61"/>
        <v>0</v>
      </c>
      <c r="AI53" s="3"/>
      <c r="AJ53" s="3"/>
      <c r="AK53" s="3">
        <f t="shared" si="62"/>
        <v>0</v>
      </c>
      <c r="AM53" s="3"/>
      <c r="AN53" s="3"/>
      <c r="AO53" s="3">
        <f t="shared" si="63"/>
        <v>0</v>
      </c>
      <c r="AQ53" s="3"/>
      <c r="AR53" s="3"/>
      <c r="AS53" s="3">
        <f t="shared" si="64"/>
        <v>0</v>
      </c>
      <c r="AU53" s="3">
        <f t="shared" si="49"/>
        <v>0</v>
      </c>
      <c r="AV53" s="3">
        <f t="shared" si="50"/>
        <v>0</v>
      </c>
      <c r="AW53" s="3">
        <f t="shared" si="65"/>
        <v>0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1"/>
        <v>0</v>
      </c>
      <c r="BL53" s="3">
        <f t="shared" si="52"/>
        <v>0</v>
      </c>
      <c r="BM53" s="3">
        <f t="shared" si="69"/>
        <v>0</v>
      </c>
      <c r="BO53" s="3">
        <f t="shared" si="53"/>
        <v>5478</v>
      </c>
      <c r="BP53" s="25">
        <f t="shared" si="54"/>
        <v>9509.0580000000009</v>
      </c>
      <c r="BQ53" s="3">
        <f t="shared" si="71"/>
        <v>4031.0580000000009</v>
      </c>
      <c r="BR53" s="5">
        <f>BQ53/BP53</f>
        <v>0.42391770036527282</v>
      </c>
    </row>
    <row r="54" spans="1:70" x14ac:dyDescent="0.2">
      <c r="C54" s="3"/>
      <c r="D54" s="3"/>
      <c r="E54" s="3"/>
      <c r="F54" s="5"/>
      <c r="G54" s="3"/>
      <c r="H54" s="3"/>
      <c r="I54" s="3"/>
      <c r="K54" s="3"/>
      <c r="L54" s="3"/>
      <c r="M54" s="3"/>
      <c r="O54" s="3"/>
      <c r="P54" s="3"/>
      <c r="Q54" s="3"/>
      <c r="S54" s="3"/>
      <c r="T54" s="3"/>
      <c r="U54" s="3"/>
      <c r="W54" s="3"/>
      <c r="X54" s="3"/>
      <c r="Y54" s="3"/>
      <c r="AA54" s="3"/>
      <c r="AB54" s="3"/>
      <c r="AC54" s="3"/>
      <c r="AE54" s="3"/>
      <c r="AF54" s="3"/>
      <c r="AG54" s="3"/>
      <c r="AI54" s="3"/>
      <c r="AJ54" s="3"/>
      <c r="AK54" s="3"/>
      <c r="AM54" s="3"/>
      <c r="AN54" s="3"/>
      <c r="AO54" s="3"/>
      <c r="AQ54" s="3"/>
      <c r="AR54" s="3"/>
      <c r="AS54" s="3"/>
      <c r="AU54" s="3"/>
      <c r="AV54" s="3"/>
      <c r="AW54" s="3"/>
      <c r="AY54" s="3"/>
      <c r="AZ54" s="3"/>
      <c r="BA54" s="3"/>
      <c r="BC54" s="3"/>
      <c r="BD54" s="3"/>
      <c r="BE54" s="3"/>
      <c r="BG54" s="3"/>
      <c r="BH54" s="3"/>
      <c r="BI54" s="3"/>
      <c r="BK54" s="3"/>
      <c r="BL54" s="3"/>
      <c r="BM54" s="3"/>
      <c r="BO54" s="3"/>
      <c r="BP54" s="25"/>
      <c r="BQ54" s="3"/>
      <c r="BR54" s="5"/>
    </row>
    <row r="55" spans="1:70" x14ac:dyDescent="0.2">
      <c r="A55" s="1" t="s">
        <v>3</v>
      </c>
      <c r="C55" s="3"/>
      <c r="D55" s="3"/>
      <c r="E55" s="3"/>
      <c r="F55" s="5"/>
      <c r="G55" s="3"/>
      <c r="H55" s="3"/>
      <c r="I55" s="3"/>
      <c r="K55" s="3"/>
      <c r="L55" s="3"/>
      <c r="M55" s="3"/>
      <c r="O55" s="3">
        <f t="shared" si="45"/>
        <v>0</v>
      </c>
      <c r="P55" s="3">
        <f t="shared" si="46"/>
        <v>0</v>
      </c>
      <c r="Q55" s="3"/>
      <c r="S55" s="3"/>
      <c r="T55" s="3"/>
      <c r="U55" s="3"/>
      <c r="W55" s="3"/>
      <c r="X55" s="3"/>
      <c r="Y55" s="3"/>
      <c r="AA55" s="3"/>
      <c r="AB55" s="3"/>
      <c r="AC55" s="3"/>
      <c r="AE55" s="3">
        <f t="shared" si="47"/>
        <v>0</v>
      </c>
      <c r="AF55" s="3">
        <f t="shared" si="48"/>
        <v>0</v>
      </c>
      <c r="AG55" s="3"/>
      <c r="AI55" s="3"/>
      <c r="AJ55" s="3"/>
      <c r="AK55" s="3"/>
      <c r="AM55" s="3"/>
      <c r="AN55" s="3"/>
      <c r="AO55" s="3"/>
      <c r="AQ55" s="3"/>
      <c r="AR55" s="3"/>
      <c r="AS55" s="3"/>
      <c r="AU55" s="3">
        <f t="shared" si="49"/>
        <v>0</v>
      </c>
      <c r="AV55" s="3">
        <f t="shared" si="50"/>
        <v>0</v>
      </c>
      <c r="AW55" s="3"/>
      <c r="AY55" s="3"/>
      <c r="AZ55" s="3"/>
      <c r="BA55" s="3"/>
      <c r="BC55" s="3"/>
      <c r="BD55" s="3"/>
      <c r="BE55" s="3"/>
      <c r="BG55" s="3"/>
      <c r="BH55" s="3"/>
      <c r="BI55" s="3"/>
      <c r="BK55" s="3">
        <f t="shared" si="51"/>
        <v>0</v>
      </c>
      <c r="BL55" s="3">
        <f t="shared" si="52"/>
        <v>0</v>
      </c>
      <c r="BM55" s="3"/>
      <c r="BO55" s="3"/>
      <c r="BP55" s="25"/>
      <c r="BQ55" s="3"/>
      <c r="BR55" s="5"/>
    </row>
    <row r="56" spans="1:70" x14ac:dyDescent="0.2">
      <c r="A56" s="11" t="s">
        <v>14</v>
      </c>
      <c r="C56" s="3">
        <v>0</v>
      </c>
      <c r="D56" s="3">
        <v>0</v>
      </c>
      <c r="E56" s="3">
        <f t="shared" si="55"/>
        <v>0</v>
      </c>
      <c r="F56" s="5"/>
      <c r="G56" s="3">
        <v>0</v>
      </c>
      <c r="H56" s="3">
        <v>28</v>
      </c>
      <c r="I56" s="3">
        <f t="shared" ref="I56:I64" si="72">H56-G56</f>
        <v>28</v>
      </c>
      <c r="K56" s="3">
        <v>0</v>
      </c>
      <c r="L56" s="3">
        <v>175</v>
      </c>
      <c r="M56" s="3">
        <f>L56-K56</f>
        <v>175</v>
      </c>
      <c r="O56" s="3">
        <f t="shared" si="45"/>
        <v>0</v>
      </c>
      <c r="P56" s="3">
        <f t="shared" si="46"/>
        <v>203</v>
      </c>
      <c r="Q56" s="3">
        <f>P56-O56</f>
        <v>203</v>
      </c>
      <c r="S56" s="3"/>
      <c r="T56" s="3"/>
      <c r="U56" s="3">
        <f>T56-S56</f>
        <v>0</v>
      </c>
      <c r="W56" s="3"/>
      <c r="X56" s="3"/>
      <c r="Y56" s="3">
        <f>X56-W56</f>
        <v>0</v>
      </c>
      <c r="AA56" s="3"/>
      <c r="AB56" s="3"/>
      <c r="AC56" s="3">
        <f>AB56-AA56</f>
        <v>0</v>
      </c>
      <c r="AE56" s="3">
        <f t="shared" si="47"/>
        <v>0</v>
      </c>
      <c r="AF56" s="3">
        <f t="shared" si="48"/>
        <v>0</v>
      </c>
      <c r="AG56" s="3">
        <f>AF56-AE56</f>
        <v>0</v>
      </c>
      <c r="AI56" s="3"/>
      <c r="AJ56" s="3"/>
      <c r="AK56" s="3">
        <f>AJ56-AI56</f>
        <v>0</v>
      </c>
      <c r="AM56" s="3"/>
      <c r="AN56" s="3"/>
      <c r="AO56" s="3">
        <f>AN56-AM56</f>
        <v>0</v>
      </c>
      <c r="AQ56" s="3"/>
      <c r="AR56" s="3"/>
      <c r="AS56" s="3">
        <f>AR56-AQ56</f>
        <v>0</v>
      </c>
      <c r="AU56" s="3">
        <f t="shared" si="49"/>
        <v>0</v>
      </c>
      <c r="AV56" s="3">
        <f t="shared" si="50"/>
        <v>0</v>
      </c>
      <c r="AW56" s="3">
        <f>AV56-AU56</f>
        <v>0</v>
      </c>
      <c r="AY56" s="3"/>
      <c r="AZ56" s="3"/>
      <c r="BA56" s="3">
        <f>AZ56-AY56</f>
        <v>0</v>
      </c>
      <c r="BC56" s="3"/>
      <c r="BD56" s="3"/>
      <c r="BE56" s="3">
        <f>BD56-BC56</f>
        <v>0</v>
      </c>
      <c r="BG56" s="3"/>
      <c r="BH56" s="3"/>
      <c r="BI56" s="3">
        <f>BH56-BG56</f>
        <v>0</v>
      </c>
      <c r="BK56" s="3">
        <f t="shared" si="51"/>
        <v>0</v>
      </c>
      <c r="BL56" s="3">
        <f t="shared" si="52"/>
        <v>0</v>
      </c>
      <c r="BM56" s="3">
        <f>BL56-BK56</f>
        <v>0</v>
      </c>
      <c r="BO56" s="3">
        <f t="shared" ref="BO56:BP59" si="73">C56+G56+K56</f>
        <v>0</v>
      </c>
      <c r="BP56" s="25">
        <f t="shared" si="73"/>
        <v>203</v>
      </c>
      <c r="BQ56" s="3">
        <f t="shared" ref="BQ56:BQ64" si="74">BP56-BO56</f>
        <v>203</v>
      </c>
      <c r="BR56" s="5">
        <f t="shared" ref="BR56:BR64" si="75">BQ56/BP56</f>
        <v>1</v>
      </c>
    </row>
    <row r="57" spans="1:70" x14ac:dyDescent="0.2">
      <c r="A57" s="11" t="s">
        <v>15</v>
      </c>
      <c r="C57" s="3">
        <v>0</v>
      </c>
      <c r="D57" s="3"/>
      <c r="E57" s="3">
        <f t="shared" si="55"/>
        <v>0</v>
      </c>
      <c r="F57" s="5"/>
      <c r="G57" s="3">
        <v>0</v>
      </c>
      <c r="H57" s="3">
        <v>313</v>
      </c>
      <c r="I57" s="3">
        <f t="shared" si="72"/>
        <v>313</v>
      </c>
      <c r="K57" s="3">
        <v>0</v>
      </c>
      <c r="L57" s="3">
        <v>50</v>
      </c>
      <c r="M57" s="3">
        <f>L57-K57</f>
        <v>50</v>
      </c>
      <c r="O57" s="3">
        <f t="shared" si="45"/>
        <v>0</v>
      </c>
      <c r="P57" s="3">
        <f t="shared" si="46"/>
        <v>363</v>
      </c>
      <c r="Q57" s="3">
        <f>P57-O57</f>
        <v>363</v>
      </c>
      <c r="S57" s="3"/>
      <c r="T57" s="3"/>
      <c r="U57" s="3">
        <f>T57-S57</f>
        <v>0</v>
      </c>
      <c r="W57" s="3"/>
      <c r="X57" s="3"/>
      <c r="Y57" s="3">
        <f>X57-W57</f>
        <v>0</v>
      </c>
      <c r="AA57" s="3"/>
      <c r="AB57" s="3"/>
      <c r="AC57" s="3">
        <f>AB57-AA57</f>
        <v>0</v>
      </c>
      <c r="AE57" s="3">
        <f t="shared" si="47"/>
        <v>0</v>
      </c>
      <c r="AF57" s="3">
        <f t="shared" si="48"/>
        <v>0</v>
      </c>
      <c r="AG57" s="3">
        <f>AF57-AE57</f>
        <v>0</v>
      </c>
      <c r="AI57" s="3"/>
      <c r="AJ57" s="3"/>
      <c r="AK57" s="3">
        <f>AJ57-AI57</f>
        <v>0</v>
      </c>
      <c r="AM57" s="3"/>
      <c r="AN57" s="3"/>
      <c r="AO57" s="3">
        <f>AN57-AM57</f>
        <v>0</v>
      </c>
      <c r="AQ57" s="3"/>
      <c r="AR57" s="3"/>
      <c r="AS57" s="3">
        <f>AR57-AQ57</f>
        <v>0</v>
      </c>
      <c r="AU57" s="3">
        <f t="shared" si="49"/>
        <v>0</v>
      </c>
      <c r="AV57" s="3">
        <f t="shared" si="50"/>
        <v>0</v>
      </c>
      <c r="AW57" s="3">
        <f>AV57-AU57</f>
        <v>0</v>
      </c>
      <c r="AY57" s="3"/>
      <c r="AZ57" s="3"/>
      <c r="BA57" s="3">
        <f>AZ57-AY57</f>
        <v>0</v>
      </c>
      <c r="BC57" s="3"/>
      <c r="BD57" s="3"/>
      <c r="BE57" s="3">
        <f>BD57-BC57</f>
        <v>0</v>
      </c>
      <c r="BG57" s="3"/>
      <c r="BH57" s="3"/>
      <c r="BI57" s="3">
        <f>BH57-BG57</f>
        <v>0</v>
      </c>
      <c r="BK57" s="3">
        <f t="shared" si="51"/>
        <v>0</v>
      </c>
      <c r="BL57" s="3">
        <f t="shared" si="52"/>
        <v>0</v>
      </c>
      <c r="BM57" s="3">
        <f>BL57-BK57</f>
        <v>0</v>
      </c>
      <c r="BO57" s="3">
        <f t="shared" si="73"/>
        <v>0</v>
      </c>
      <c r="BP57" s="25">
        <f t="shared" si="73"/>
        <v>363</v>
      </c>
      <c r="BQ57" s="3">
        <f t="shared" si="74"/>
        <v>363</v>
      </c>
      <c r="BR57" s="5">
        <f t="shared" si="75"/>
        <v>1</v>
      </c>
    </row>
    <row r="58" spans="1:70" x14ac:dyDescent="0.2">
      <c r="A58" s="11" t="s">
        <v>16</v>
      </c>
      <c r="C58" s="3">
        <v>0</v>
      </c>
      <c r="D58" s="3">
        <v>435</v>
      </c>
      <c r="E58" s="3">
        <f t="shared" si="55"/>
        <v>435</v>
      </c>
      <c r="F58" s="5"/>
      <c r="G58" s="3">
        <v>0</v>
      </c>
      <c r="H58" s="3">
        <v>146</v>
      </c>
      <c r="I58" s="3">
        <f t="shared" si="72"/>
        <v>146</v>
      </c>
      <c r="K58" s="3">
        <v>0</v>
      </c>
      <c r="L58" s="3">
        <v>1048</v>
      </c>
      <c r="M58" s="3">
        <f>L58-K58</f>
        <v>1048</v>
      </c>
      <c r="O58" s="3">
        <f t="shared" si="45"/>
        <v>0</v>
      </c>
      <c r="P58" s="3">
        <f t="shared" si="46"/>
        <v>1629</v>
      </c>
      <c r="Q58" s="3">
        <f>P58-O58</f>
        <v>1629</v>
      </c>
      <c r="S58" s="3"/>
      <c r="T58" s="3"/>
      <c r="U58" s="3">
        <f>T58-S58</f>
        <v>0</v>
      </c>
      <c r="W58" s="3"/>
      <c r="X58" s="3"/>
      <c r="Y58" s="3">
        <f>X58-W58</f>
        <v>0</v>
      </c>
      <c r="AA58" s="3"/>
      <c r="AB58" s="3"/>
      <c r="AC58" s="3">
        <f>AB58-AA58</f>
        <v>0</v>
      </c>
      <c r="AE58" s="3">
        <f t="shared" si="47"/>
        <v>0</v>
      </c>
      <c r="AF58" s="3">
        <f t="shared" si="48"/>
        <v>0</v>
      </c>
      <c r="AG58" s="3">
        <f>AF58-AE58</f>
        <v>0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49"/>
        <v>0</v>
      </c>
      <c r="AV58" s="3">
        <f t="shared" si="50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1"/>
        <v>0</v>
      </c>
      <c r="BL58" s="3">
        <f t="shared" si="52"/>
        <v>0</v>
      </c>
      <c r="BM58" s="3">
        <f>BL58-BK58</f>
        <v>0</v>
      </c>
      <c r="BO58" s="3">
        <f t="shared" si="73"/>
        <v>0</v>
      </c>
      <c r="BP58" s="25">
        <f t="shared" si="73"/>
        <v>1629</v>
      </c>
      <c r="BQ58" s="3">
        <f t="shared" si="74"/>
        <v>1629</v>
      </c>
      <c r="BR58" s="5">
        <f t="shared" si="75"/>
        <v>1</v>
      </c>
    </row>
    <row r="59" spans="1:70" x14ac:dyDescent="0.2">
      <c r="A59" s="11" t="s">
        <v>17</v>
      </c>
      <c r="C59" s="3">
        <v>0</v>
      </c>
      <c r="D59" s="3">
        <v>175</v>
      </c>
      <c r="E59" s="3">
        <f t="shared" si="55"/>
        <v>175</v>
      </c>
      <c r="F59" s="5"/>
      <c r="G59" s="3">
        <v>0</v>
      </c>
      <c r="H59" s="3">
        <v>5281</v>
      </c>
      <c r="I59" s="3">
        <f t="shared" si="72"/>
        <v>5281</v>
      </c>
      <c r="K59" s="3">
        <v>12</v>
      </c>
      <c r="L59" s="3">
        <f>8654-4400</f>
        <v>4254</v>
      </c>
      <c r="M59" s="3">
        <f>L59-K59</f>
        <v>4242</v>
      </c>
      <c r="O59" s="3">
        <f t="shared" si="45"/>
        <v>12</v>
      </c>
      <c r="P59" s="3">
        <f t="shared" si="46"/>
        <v>9710</v>
      </c>
      <c r="Q59" s="3">
        <f>P59-O59</f>
        <v>9698</v>
      </c>
      <c r="S59" s="3"/>
      <c r="T59" s="3"/>
      <c r="U59" s="3">
        <f>T59-S59</f>
        <v>0</v>
      </c>
      <c r="W59" s="3"/>
      <c r="X59" s="3"/>
      <c r="Y59" s="3">
        <f>X59-W59</f>
        <v>0</v>
      </c>
      <c r="AA59" s="3"/>
      <c r="AB59" s="3"/>
      <c r="AC59" s="3">
        <f>AB59-AA59</f>
        <v>0</v>
      </c>
      <c r="AE59" s="3">
        <f t="shared" si="47"/>
        <v>0</v>
      </c>
      <c r="AF59" s="3">
        <f t="shared" si="48"/>
        <v>0</v>
      </c>
      <c r="AG59" s="3">
        <f>AF59-AE59</f>
        <v>0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49"/>
        <v>0</v>
      </c>
      <c r="AV59" s="3">
        <f t="shared" si="50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1"/>
        <v>0</v>
      </c>
      <c r="BL59" s="3">
        <f t="shared" si="52"/>
        <v>0</v>
      </c>
      <c r="BM59" s="3">
        <f>BL59-BK59</f>
        <v>0</v>
      </c>
      <c r="BO59" s="3">
        <f t="shared" si="73"/>
        <v>12</v>
      </c>
      <c r="BP59" s="25">
        <f t="shared" si="73"/>
        <v>9710</v>
      </c>
      <c r="BQ59" s="3">
        <f t="shared" si="74"/>
        <v>9698</v>
      </c>
      <c r="BR59" s="5">
        <f t="shared" si="75"/>
        <v>0.99876416065911433</v>
      </c>
    </row>
    <row r="60" spans="1:70" x14ac:dyDescent="0.2">
      <c r="A60" s="11"/>
      <c r="C60" s="3"/>
      <c r="D60" s="3"/>
      <c r="E60" s="3"/>
      <c r="F60" s="5"/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  <c r="AA60" s="3"/>
      <c r="AB60" s="3"/>
      <c r="AC60" s="3"/>
      <c r="AE60" s="3"/>
      <c r="AF60" s="3"/>
      <c r="AG60" s="3"/>
      <c r="AI60" s="3"/>
      <c r="AJ60" s="3"/>
      <c r="AK60" s="3"/>
      <c r="AM60" s="3"/>
      <c r="AN60" s="3"/>
      <c r="AO60" s="3"/>
      <c r="AQ60" s="3"/>
      <c r="AR60" s="3"/>
      <c r="AS60" s="3"/>
      <c r="AU60" s="3"/>
      <c r="AV60" s="3"/>
      <c r="AW60" s="3"/>
      <c r="AY60" s="3"/>
      <c r="AZ60" s="3"/>
      <c r="BA60" s="3"/>
      <c r="BC60" s="3"/>
      <c r="BD60" s="3"/>
      <c r="BE60" s="3"/>
      <c r="BG60" s="3"/>
      <c r="BH60" s="3"/>
      <c r="BI60" s="3"/>
      <c r="BK60" s="3"/>
      <c r="BL60" s="3"/>
      <c r="BM60" s="3"/>
      <c r="BO60" s="3"/>
      <c r="BP60" s="25"/>
      <c r="BQ60" s="3"/>
      <c r="BR60" s="5"/>
    </row>
    <row r="61" spans="1:70" x14ac:dyDescent="0.2">
      <c r="A61" s="1" t="s">
        <v>4</v>
      </c>
      <c r="C61" s="3"/>
      <c r="D61" s="3"/>
      <c r="E61" s="3"/>
      <c r="F61" s="5"/>
      <c r="G61" s="3"/>
      <c r="H61" s="3"/>
      <c r="I61" s="3"/>
      <c r="K61" s="3"/>
      <c r="L61" s="3"/>
      <c r="M61" s="3"/>
      <c r="O61" s="3">
        <f t="shared" si="45"/>
        <v>0</v>
      </c>
      <c r="P61" s="3">
        <f t="shared" si="46"/>
        <v>0</v>
      </c>
      <c r="Q61" s="3"/>
      <c r="S61" s="3"/>
      <c r="T61" s="3"/>
      <c r="U61" s="3"/>
      <c r="W61" s="3"/>
      <c r="X61" s="3"/>
      <c r="Y61" s="3"/>
      <c r="AA61" s="3"/>
      <c r="AB61" s="3"/>
      <c r="AC61" s="3"/>
      <c r="AE61" s="3">
        <f t="shared" si="47"/>
        <v>0</v>
      </c>
      <c r="AF61" s="3">
        <f t="shared" si="48"/>
        <v>0</v>
      </c>
      <c r="AG61" s="3"/>
      <c r="AI61" s="3"/>
      <c r="AJ61" s="3"/>
      <c r="AK61" s="3"/>
      <c r="AM61" s="3"/>
      <c r="AN61" s="3"/>
      <c r="AO61" s="3"/>
      <c r="AQ61" s="3"/>
      <c r="AR61" s="3"/>
      <c r="AS61" s="3"/>
      <c r="AU61" s="3">
        <f t="shared" si="49"/>
        <v>0</v>
      </c>
      <c r="AV61" s="3">
        <f t="shared" si="50"/>
        <v>0</v>
      </c>
      <c r="AW61" s="3"/>
      <c r="AY61" s="3"/>
      <c r="AZ61" s="3"/>
      <c r="BA61" s="3"/>
      <c r="BC61" s="3"/>
      <c r="BD61" s="3"/>
      <c r="BE61" s="3"/>
      <c r="BG61" s="3"/>
      <c r="BH61" s="3"/>
      <c r="BI61" s="3"/>
      <c r="BK61" s="3">
        <f t="shared" si="51"/>
        <v>0</v>
      </c>
      <c r="BL61" s="3">
        <f t="shared" si="52"/>
        <v>0</v>
      </c>
      <c r="BM61" s="3"/>
      <c r="BO61" s="3"/>
      <c r="BP61" s="25"/>
      <c r="BQ61" s="3"/>
      <c r="BR61" s="5"/>
    </row>
    <row r="62" spans="1:70" x14ac:dyDescent="0.2">
      <c r="A62" t="s">
        <v>31</v>
      </c>
      <c r="C62" s="3">
        <v>0</v>
      </c>
      <c r="D62" s="3">
        <v>0</v>
      </c>
      <c r="E62" s="3">
        <f t="shared" si="55"/>
        <v>0</v>
      </c>
      <c r="F62" s="5"/>
      <c r="G62" s="3">
        <v>0</v>
      </c>
      <c r="H62" s="3">
        <v>0</v>
      </c>
      <c r="I62" s="3">
        <f t="shared" si="72"/>
        <v>0</v>
      </c>
      <c r="K62" s="3">
        <v>0</v>
      </c>
      <c r="L62" s="3">
        <v>0</v>
      </c>
      <c r="M62" s="3">
        <f t="shared" ref="M62:M69" si="76">L62-K62</f>
        <v>0</v>
      </c>
      <c r="O62" s="3">
        <f t="shared" si="45"/>
        <v>0</v>
      </c>
      <c r="P62" s="3">
        <f t="shared" si="46"/>
        <v>0</v>
      </c>
      <c r="Q62" s="3">
        <f t="shared" ref="Q62:Q69" si="77">P62-O62</f>
        <v>0</v>
      </c>
      <c r="S62" s="3"/>
      <c r="T62" s="3"/>
      <c r="U62" s="3">
        <f t="shared" ref="U62:U69" si="78">T62-S62</f>
        <v>0</v>
      </c>
      <c r="W62" s="3"/>
      <c r="X62" s="3"/>
      <c r="Y62" s="3">
        <f t="shared" ref="Y62:Y69" si="79">X62-W62</f>
        <v>0</v>
      </c>
      <c r="AA62" s="3"/>
      <c r="AB62" s="3"/>
      <c r="AC62" s="3">
        <f t="shared" ref="AC62:AC69" si="80">AB62-AA62</f>
        <v>0</v>
      </c>
      <c r="AE62" s="3">
        <f t="shared" si="47"/>
        <v>0</v>
      </c>
      <c r="AF62" s="3">
        <f t="shared" si="48"/>
        <v>0</v>
      </c>
      <c r="AG62" s="3">
        <f t="shared" ref="AG62:AG69" si="81">AF62-AE62</f>
        <v>0</v>
      </c>
      <c r="AI62" s="3"/>
      <c r="AJ62" s="3"/>
      <c r="AK62" s="3">
        <f t="shared" ref="AK62:AK69" si="82">AJ62-AI62</f>
        <v>0</v>
      </c>
      <c r="AM62" s="3"/>
      <c r="AN62" s="3"/>
      <c r="AO62" s="3">
        <f t="shared" ref="AO62:AO69" si="83">AN62-AM62</f>
        <v>0</v>
      </c>
      <c r="AQ62" s="3"/>
      <c r="AR62" s="3"/>
      <c r="AS62" s="3">
        <f t="shared" ref="AS62:AS69" si="84">AR62-AQ62</f>
        <v>0</v>
      </c>
      <c r="AU62" s="3">
        <f t="shared" si="49"/>
        <v>0</v>
      </c>
      <c r="AV62" s="3">
        <f t="shared" si="50"/>
        <v>0</v>
      </c>
      <c r="AW62" s="3">
        <f t="shared" ref="AW62:AW69" si="85">AV62-AU62</f>
        <v>0</v>
      </c>
      <c r="AY62" s="3"/>
      <c r="AZ62" s="3"/>
      <c r="BA62" s="3">
        <f t="shared" ref="BA62:BA69" si="86">AZ62-AY62</f>
        <v>0</v>
      </c>
      <c r="BC62" s="3"/>
      <c r="BD62" s="3"/>
      <c r="BE62" s="3">
        <f t="shared" ref="BE62:BE69" si="87">BD62-BC62</f>
        <v>0</v>
      </c>
      <c r="BG62" s="3"/>
      <c r="BH62" s="3"/>
      <c r="BI62" s="3">
        <f t="shared" ref="BI62:BI69" si="88">BH62-BG62</f>
        <v>0</v>
      </c>
      <c r="BK62" s="3">
        <f t="shared" si="51"/>
        <v>0</v>
      </c>
      <c r="BL62" s="3">
        <f t="shared" si="52"/>
        <v>0</v>
      </c>
      <c r="BM62" s="3">
        <f t="shared" ref="BM62:BM69" si="89">BL62-BK62</f>
        <v>0</v>
      </c>
      <c r="BO62" s="3">
        <f t="shared" ref="BO62:BO69" si="90">C62+G62+K62</f>
        <v>0</v>
      </c>
      <c r="BP62" s="25">
        <f t="shared" ref="BP62:BP69" si="91">D62+H62+L62</f>
        <v>0</v>
      </c>
      <c r="BQ62" s="3">
        <f>BP62-BO62</f>
        <v>0</v>
      </c>
      <c r="BR62" s="5"/>
    </row>
    <row r="63" spans="1:70" hidden="1" x14ac:dyDescent="0.2">
      <c r="A63" t="s">
        <v>19</v>
      </c>
      <c r="C63" s="3">
        <v>0</v>
      </c>
      <c r="D63" s="3">
        <v>0</v>
      </c>
      <c r="E63" s="3">
        <f t="shared" si="55"/>
        <v>0</v>
      </c>
      <c r="F63" s="5"/>
      <c r="G63" s="3">
        <v>0</v>
      </c>
      <c r="H63" s="3">
        <f>5350-5350</f>
        <v>0</v>
      </c>
      <c r="I63" s="3">
        <f t="shared" si="72"/>
        <v>0</v>
      </c>
      <c r="K63" s="3">
        <v>0</v>
      </c>
      <c r="L63" s="3">
        <f>5297-5297</f>
        <v>0</v>
      </c>
      <c r="M63" s="3">
        <f t="shared" si="76"/>
        <v>0</v>
      </c>
      <c r="O63" s="3">
        <f t="shared" si="45"/>
        <v>0</v>
      </c>
      <c r="P63" s="3">
        <f t="shared" si="46"/>
        <v>0</v>
      </c>
      <c r="Q63" s="3">
        <f t="shared" si="77"/>
        <v>0</v>
      </c>
      <c r="S63" s="3"/>
      <c r="T63" s="3"/>
      <c r="U63" s="3">
        <f t="shared" si="78"/>
        <v>0</v>
      </c>
      <c r="W63" s="3"/>
      <c r="X63" s="3"/>
      <c r="Y63" s="3">
        <f t="shared" si="79"/>
        <v>0</v>
      </c>
      <c r="AA63" s="3"/>
      <c r="AB63" s="3"/>
      <c r="AC63" s="3">
        <f t="shared" si="80"/>
        <v>0</v>
      </c>
      <c r="AE63" s="3">
        <f t="shared" si="47"/>
        <v>0</v>
      </c>
      <c r="AF63" s="3">
        <f t="shared" si="48"/>
        <v>0</v>
      </c>
      <c r="AG63" s="3">
        <f t="shared" si="81"/>
        <v>0</v>
      </c>
      <c r="AI63" s="3"/>
      <c r="AJ63" s="3"/>
      <c r="AK63" s="3">
        <f t="shared" si="82"/>
        <v>0</v>
      </c>
      <c r="AM63" s="3"/>
      <c r="AN63" s="3"/>
      <c r="AO63" s="3">
        <f t="shared" si="83"/>
        <v>0</v>
      </c>
      <c r="AQ63" s="3"/>
      <c r="AR63" s="3"/>
      <c r="AS63" s="3">
        <f t="shared" si="84"/>
        <v>0</v>
      </c>
      <c r="AU63" s="3">
        <f t="shared" si="49"/>
        <v>0</v>
      </c>
      <c r="AV63" s="3">
        <f t="shared" si="50"/>
        <v>0</v>
      </c>
      <c r="AW63" s="3">
        <f t="shared" si="85"/>
        <v>0</v>
      </c>
      <c r="AY63" s="3"/>
      <c r="AZ63" s="3"/>
      <c r="BA63" s="3">
        <f t="shared" si="86"/>
        <v>0</v>
      </c>
      <c r="BC63" s="3"/>
      <c r="BD63" s="3"/>
      <c r="BE63" s="3">
        <f t="shared" si="87"/>
        <v>0</v>
      </c>
      <c r="BG63" s="3"/>
      <c r="BH63" s="3"/>
      <c r="BI63" s="3">
        <f t="shared" si="88"/>
        <v>0</v>
      </c>
      <c r="BK63" s="3">
        <f t="shared" si="51"/>
        <v>0</v>
      </c>
      <c r="BL63" s="3">
        <f t="shared" si="52"/>
        <v>0</v>
      </c>
      <c r="BM63" s="3">
        <f t="shared" si="89"/>
        <v>0</v>
      </c>
      <c r="BO63" s="3">
        <f t="shared" si="90"/>
        <v>0</v>
      </c>
      <c r="BP63" s="25">
        <f t="shared" si="91"/>
        <v>0</v>
      </c>
      <c r="BQ63" s="3">
        <f t="shared" si="74"/>
        <v>0</v>
      </c>
      <c r="BR63" s="5" t="e">
        <f t="shared" si="75"/>
        <v>#DIV/0!</v>
      </c>
    </row>
    <row r="64" spans="1:70" x14ac:dyDescent="0.2">
      <c r="A64" t="s">
        <v>18</v>
      </c>
      <c r="C64" s="3">
        <v>0</v>
      </c>
      <c r="D64" s="3">
        <f>280-10</f>
        <v>270</v>
      </c>
      <c r="E64" s="3">
        <f t="shared" si="55"/>
        <v>270</v>
      </c>
      <c r="F64" s="5"/>
      <c r="G64" s="3">
        <v>0</v>
      </c>
      <c r="H64" s="3">
        <f>-37+5350</f>
        <v>5313</v>
      </c>
      <c r="I64" s="3">
        <f t="shared" si="72"/>
        <v>5313</v>
      </c>
      <c r="K64" s="3">
        <v>0</v>
      </c>
      <c r="L64" s="3">
        <f>5297</f>
        <v>5297</v>
      </c>
      <c r="M64" s="3">
        <f t="shared" si="76"/>
        <v>5297</v>
      </c>
      <c r="O64" s="3">
        <f t="shared" si="45"/>
        <v>0</v>
      </c>
      <c r="P64" s="3">
        <f t="shared" si="46"/>
        <v>10880</v>
      </c>
      <c r="Q64" s="3">
        <f t="shared" si="77"/>
        <v>10880</v>
      </c>
      <c r="S64" s="3"/>
      <c r="T64" s="3"/>
      <c r="U64" s="3">
        <f t="shared" si="78"/>
        <v>0</v>
      </c>
      <c r="W64" s="3"/>
      <c r="X64" s="3"/>
      <c r="Y64" s="3">
        <f t="shared" si="79"/>
        <v>0</v>
      </c>
      <c r="AA64" s="3"/>
      <c r="AB64" s="3"/>
      <c r="AC64" s="3">
        <f t="shared" si="80"/>
        <v>0</v>
      </c>
      <c r="AE64" s="3">
        <f t="shared" si="47"/>
        <v>0</v>
      </c>
      <c r="AF64" s="3">
        <f t="shared" si="48"/>
        <v>0</v>
      </c>
      <c r="AG64" s="3">
        <f t="shared" si="81"/>
        <v>0</v>
      </c>
      <c r="AI64" s="3"/>
      <c r="AJ64" s="3"/>
      <c r="AK64" s="3">
        <f t="shared" si="82"/>
        <v>0</v>
      </c>
      <c r="AM64" s="3"/>
      <c r="AN64" s="3"/>
      <c r="AO64" s="3">
        <f t="shared" si="83"/>
        <v>0</v>
      </c>
      <c r="AQ64" s="3"/>
      <c r="AR64" s="3"/>
      <c r="AS64" s="3">
        <f t="shared" si="84"/>
        <v>0</v>
      </c>
      <c r="AU64" s="3">
        <f t="shared" si="49"/>
        <v>0</v>
      </c>
      <c r="AV64" s="3">
        <f t="shared" si="50"/>
        <v>0</v>
      </c>
      <c r="AW64" s="3">
        <f t="shared" si="85"/>
        <v>0</v>
      </c>
      <c r="AY64" s="3"/>
      <c r="AZ64" s="3"/>
      <c r="BA64" s="3">
        <f t="shared" si="86"/>
        <v>0</v>
      </c>
      <c r="BC64" s="3"/>
      <c r="BD64" s="3"/>
      <c r="BE64" s="3">
        <f t="shared" si="87"/>
        <v>0</v>
      </c>
      <c r="BG64" s="3"/>
      <c r="BH64" s="3"/>
      <c r="BI64" s="3">
        <f t="shared" si="88"/>
        <v>0</v>
      </c>
      <c r="BK64" s="3">
        <f t="shared" si="51"/>
        <v>0</v>
      </c>
      <c r="BL64" s="3">
        <f t="shared" si="52"/>
        <v>0</v>
      </c>
      <c r="BM64" s="3">
        <f t="shared" si="89"/>
        <v>0</v>
      </c>
      <c r="BO64" s="3">
        <f t="shared" si="90"/>
        <v>0</v>
      </c>
      <c r="BP64" s="25">
        <f t="shared" si="91"/>
        <v>10880</v>
      </c>
      <c r="BQ64" s="3">
        <f t="shared" si="74"/>
        <v>10880</v>
      </c>
      <c r="BR64" s="5">
        <f t="shared" si="75"/>
        <v>1</v>
      </c>
    </row>
    <row r="65" spans="1:70" x14ac:dyDescent="0.2">
      <c r="C65" s="3"/>
      <c r="D65" s="3"/>
      <c r="E65" s="3"/>
      <c r="F65" s="5"/>
      <c r="G65" s="3"/>
      <c r="H65" s="3"/>
      <c r="I65" s="3"/>
      <c r="K65" s="3"/>
      <c r="L65" s="3"/>
      <c r="M65" s="3"/>
      <c r="O65" s="3"/>
      <c r="P65" s="3"/>
      <c r="Q65" s="3"/>
      <c r="S65" s="3"/>
      <c r="T65" s="3"/>
      <c r="U65" s="3"/>
      <c r="W65" s="3"/>
      <c r="X65" s="3"/>
      <c r="Y65" s="3"/>
      <c r="AA65" s="3"/>
      <c r="AB65" s="3"/>
      <c r="AC65" s="3"/>
      <c r="AE65" s="3"/>
      <c r="AF65" s="3"/>
      <c r="AG65" s="3"/>
      <c r="AI65" s="3"/>
      <c r="AJ65" s="3"/>
      <c r="AK65" s="3"/>
      <c r="AM65" s="3"/>
      <c r="AN65" s="3"/>
      <c r="AO65" s="3"/>
      <c r="AQ65" s="3"/>
      <c r="AR65" s="3"/>
      <c r="AS65" s="3"/>
      <c r="AU65" s="3"/>
      <c r="AV65" s="3"/>
      <c r="AW65" s="3"/>
      <c r="AY65" s="3"/>
      <c r="AZ65" s="3"/>
      <c r="BA65" s="3"/>
      <c r="BC65" s="3"/>
      <c r="BD65" s="3"/>
      <c r="BE65" s="3"/>
      <c r="BG65" s="3"/>
      <c r="BH65" s="3"/>
      <c r="BI65" s="3"/>
      <c r="BK65" s="3"/>
      <c r="BL65" s="3"/>
      <c r="BM65" s="3"/>
      <c r="BO65" s="3"/>
      <c r="BP65" s="25"/>
      <c r="BQ65" s="3"/>
      <c r="BR65" s="5"/>
    </row>
    <row r="66" spans="1:70" x14ac:dyDescent="0.2">
      <c r="A66" t="s">
        <v>5</v>
      </c>
      <c r="C66" s="3">
        <v>1975.7619999999999</v>
      </c>
      <c r="D66" s="3">
        <v>2350.7280000000001</v>
      </c>
      <c r="E66" s="3">
        <f t="shared" si="55"/>
        <v>374.96600000000012</v>
      </c>
      <c r="F66" s="5"/>
      <c r="G66" s="3">
        <v>1871</v>
      </c>
      <c r="H66" s="3">
        <v>774</v>
      </c>
      <c r="I66" s="3">
        <f>H66-G66</f>
        <v>-1097</v>
      </c>
      <c r="K66" s="3">
        <v>1742</v>
      </c>
      <c r="L66" s="3">
        <v>-372</v>
      </c>
      <c r="M66" s="3">
        <f t="shared" si="76"/>
        <v>-2114</v>
      </c>
      <c r="O66" s="3">
        <f t="shared" si="45"/>
        <v>5588.7619999999997</v>
      </c>
      <c r="P66" s="3">
        <f t="shared" si="46"/>
        <v>2752.7280000000001</v>
      </c>
      <c r="Q66" s="3">
        <f t="shared" si="77"/>
        <v>-2836.0339999999997</v>
      </c>
      <c r="S66" s="3"/>
      <c r="T66" s="3"/>
      <c r="U66" s="3">
        <f t="shared" si="78"/>
        <v>0</v>
      </c>
      <c r="W66" s="3"/>
      <c r="X66" s="3"/>
      <c r="Y66" s="3">
        <f t="shared" si="79"/>
        <v>0</v>
      </c>
      <c r="AA66" s="3"/>
      <c r="AB66" s="3"/>
      <c r="AC66" s="3">
        <f t="shared" si="80"/>
        <v>0</v>
      </c>
      <c r="AE66" s="3">
        <f t="shared" si="47"/>
        <v>0</v>
      </c>
      <c r="AF66" s="3">
        <f t="shared" si="48"/>
        <v>0</v>
      </c>
      <c r="AG66" s="3">
        <f t="shared" si="81"/>
        <v>0</v>
      </c>
      <c r="AI66" s="3"/>
      <c r="AJ66" s="3"/>
      <c r="AK66" s="3">
        <f t="shared" si="82"/>
        <v>0</v>
      </c>
      <c r="AM66" s="3"/>
      <c r="AN66" s="3"/>
      <c r="AO66" s="3">
        <f t="shared" si="83"/>
        <v>0</v>
      </c>
      <c r="AQ66" s="3"/>
      <c r="AR66" s="3"/>
      <c r="AS66" s="3">
        <f t="shared" si="84"/>
        <v>0</v>
      </c>
      <c r="AU66" s="3">
        <f t="shared" si="49"/>
        <v>0</v>
      </c>
      <c r="AV66" s="3">
        <f t="shared" si="50"/>
        <v>0</v>
      </c>
      <c r="AW66" s="3">
        <f t="shared" si="85"/>
        <v>0</v>
      </c>
      <c r="AY66" s="3"/>
      <c r="AZ66" s="3"/>
      <c r="BA66" s="3">
        <f t="shared" si="86"/>
        <v>0</v>
      </c>
      <c r="BC66" s="3"/>
      <c r="BD66" s="3"/>
      <c r="BE66" s="3">
        <f t="shared" si="87"/>
        <v>0</v>
      </c>
      <c r="BG66" s="3"/>
      <c r="BH66" s="3"/>
      <c r="BI66" s="3">
        <f t="shared" si="88"/>
        <v>0</v>
      </c>
      <c r="BK66" s="3">
        <f t="shared" si="51"/>
        <v>0</v>
      </c>
      <c r="BL66" s="3">
        <f t="shared" si="52"/>
        <v>0</v>
      </c>
      <c r="BM66" s="3">
        <f t="shared" si="89"/>
        <v>0</v>
      </c>
      <c r="BO66" s="3">
        <f t="shared" si="90"/>
        <v>5588.7619999999997</v>
      </c>
      <c r="BP66" s="25">
        <f t="shared" si="91"/>
        <v>2752.7280000000001</v>
      </c>
      <c r="BQ66" s="3">
        <f>BP66-BO66</f>
        <v>-2836.0339999999997</v>
      </c>
      <c r="BR66" s="5">
        <f>BQ66/BP66</f>
        <v>-1.0302630699437065</v>
      </c>
    </row>
    <row r="67" spans="1:70" x14ac:dyDescent="0.2">
      <c r="A67" t="s">
        <v>6</v>
      </c>
      <c r="C67" s="3">
        <v>0</v>
      </c>
      <c r="D67" s="3">
        <v>5749.63</v>
      </c>
      <c r="E67" s="3">
        <f t="shared" si="55"/>
        <v>5749.63</v>
      </c>
      <c r="F67" s="5"/>
      <c r="G67" s="3">
        <v>147</v>
      </c>
      <c r="H67" s="3">
        <v>9</v>
      </c>
      <c r="I67" s="3">
        <f>H67-G67</f>
        <v>-138</v>
      </c>
      <c r="K67" s="3">
        <v>6</v>
      </c>
      <c r="L67" s="3">
        <v>0</v>
      </c>
      <c r="M67" s="3">
        <f t="shared" si="76"/>
        <v>-6</v>
      </c>
      <c r="O67" s="3">
        <f t="shared" si="45"/>
        <v>153</v>
      </c>
      <c r="P67" s="3">
        <f t="shared" si="46"/>
        <v>5758.63</v>
      </c>
      <c r="Q67" s="3">
        <f t="shared" si="77"/>
        <v>5605.63</v>
      </c>
      <c r="S67" s="3"/>
      <c r="T67" s="3"/>
      <c r="U67" s="3">
        <f t="shared" si="78"/>
        <v>0</v>
      </c>
      <c r="W67" s="3"/>
      <c r="X67" s="3"/>
      <c r="Y67" s="3">
        <f t="shared" si="79"/>
        <v>0</v>
      </c>
      <c r="AA67" s="3"/>
      <c r="AB67" s="3"/>
      <c r="AC67" s="3">
        <f t="shared" si="80"/>
        <v>0</v>
      </c>
      <c r="AE67" s="3">
        <f t="shared" si="47"/>
        <v>0</v>
      </c>
      <c r="AF67" s="3">
        <f t="shared" si="48"/>
        <v>0</v>
      </c>
      <c r="AG67" s="3">
        <f t="shared" si="81"/>
        <v>0</v>
      </c>
      <c r="AI67" s="3"/>
      <c r="AJ67" s="3"/>
      <c r="AK67" s="3">
        <f t="shared" si="82"/>
        <v>0</v>
      </c>
      <c r="AM67" s="3"/>
      <c r="AN67" s="3"/>
      <c r="AO67" s="3">
        <f t="shared" si="83"/>
        <v>0</v>
      </c>
      <c r="AQ67" s="3"/>
      <c r="AR67" s="3"/>
      <c r="AS67" s="3">
        <f t="shared" si="84"/>
        <v>0</v>
      </c>
      <c r="AU67" s="3">
        <f t="shared" si="49"/>
        <v>0</v>
      </c>
      <c r="AV67" s="3">
        <f t="shared" si="50"/>
        <v>0</v>
      </c>
      <c r="AW67" s="3">
        <f t="shared" si="85"/>
        <v>0</v>
      </c>
      <c r="AY67" s="3"/>
      <c r="AZ67" s="3"/>
      <c r="BA67" s="3">
        <f t="shared" si="86"/>
        <v>0</v>
      </c>
      <c r="BC67" s="3"/>
      <c r="BD67" s="3"/>
      <c r="BE67" s="3">
        <f t="shared" si="87"/>
        <v>0</v>
      </c>
      <c r="BG67" s="3"/>
      <c r="BH67" s="3"/>
      <c r="BI67" s="3">
        <f t="shared" si="88"/>
        <v>0</v>
      </c>
      <c r="BK67" s="3">
        <f t="shared" si="51"/>
        <v>0</v>
      </c>
      <c r="BL67" s="3">
        <f t="shared" si="52"/>
        <v>0</v>
      </c>
      <c r="BM67" s="3">
        <f t="shared" si="89"/>
        <v>0</v>
      </c>
      <c r="BO67" s="3">
        <f t="shared" si="90"/>
        <v>153</v>
      </c>
      <c r="BP67" s="25">
        <f t="shared" si="91"/>
        <v>5758.63</v>
      </c>
      <c r="BQ67" s="3">
        <f>BP67-BO67</f>
        <v>5605.63</v>
      </c>
      <c r="BR67" s="5">
        <f>BQ67/BP67</f>
        <v>0.97343118068012702</v>
      </c>
    </row>
    <row r="68" spans="1:70" x14ac:dyDescent="0.2">
      <c r="A68" t="s">
        <v>7</v>
      </c>
      <c r="C68" s="3">
        <v>0</v>
      </c>
      <c r="D68" s="3">
        <v>56.213000000000001</v>
      </c>
      <c r="E68" s="3">
        <f t="shared" si="55"/>
        <v>56.213000000000001</v>
      </c>
      <c r="F68" s="5"/>
      <c r="G68" s="3">
        <v>0</v>
      </c>
      <c r="H68" s="3">
        <v>0</v>
      </c>
      <c r="I68" s="3">
        <f>H68-G68</f>
        <v>0</v>
      </c>
      <c r="K68" s="3">
        <v>0</v>
      </c>
      <c r="L68" s="3">
        <v>0</v>
      </c>
      <c r="M68" s="3">
        <f t="shared" si="76"/>
        <v>0</v>
      </c>
      <c r="O68" s="3">
        <f t="shared" si="45"/>
        <v>0</v>
      </c>
      <c r="P68" s="3">
        <f t="shared" si="46"/>
        <v>56.213000000000001</v>
      </c>
      <c r="Q68" s="3">
        <f t="shared" si="77"/>
        <v>56.213000000000001</v>
      </c>
      <c r="S68" s="3"/>
      <c r="T68" s="3"/>
      <c r="U68" s="3">
        <f t="shared" si="78"/>
        <v>0</v>
      </c>
      <c r="W68" s="3"/>
      <c r="X68" s="3"/>
      <c r="Y68" s="3">
        <f t="shared" si="79"/>
        <v>0</v>
      </c>
      <c r="AA68" s="3"/>
      <c r="AB68" s="3"/>
      <c r="AC68" s="3">
        <f t="shared" si="80"/>
        <v>0</v>
      </c>
      <c r="AE68" s="3">
        <f t="shared" si="47"/>
        <v>0</v>
      </c>
      <c r="AF68" s="3">
        <f t="shared" si="48"/>
        <v>0</v>
      </c>
      <c r="AG68" s="3">
        <f t="shared" si="81"/>
        <v>0</v>
      </c>
      <c r="AI68" s="3"/>
      <c r="AJ68" s="3"/>
      <c r="AK68" s="3">
        <f t="shared" si="82"/>
        <v>0</v>
      </c>
      <c r="AM68" s="3"/>
      <c r="AN68" s="3"/>
      <c r="AO68" s="3">
        <f t="shared" si="83"/>
        <v>0</v>
      </c>
      <c r="AQ68" s="3"/>
      <c r="AR68" s="3"/>
      <c r="AS68" s="3">
        <f t="shared" si="84"/>
        <v>0</v>
      </c>
      <c r="AU68" s="3">
        <f t="shared" si="49"/>
        <v>0</v>
      </c>
      <c r="AV68" s="3">
        <f t="shared" si="50"/>
        <v>0</v>
      </c>
      <c r="AW68" s="3">
        <f t="shared" si="85"/>
        <v>0</v>
      </c>
      <c r="AY68" s="3"/>
      <c r="AZ68" s="3"/>
      <c r="BA68" s="3">
        <f t="shared" si="86"/>
        <v>0</v>
      </c>
      <c r="BC68" s="3"/>
      <c r="BD68" s="3"/>
      <c r="BE68" s="3">
        <f t="shared" si="87"/>
        <v>0</v>
      </c>
      <c r="BG68" s="3"/>
      <c r="BH68" s="3"/>
      <c r="BI68" s="3">
        <f t="shared" si="88"/>
        <v>0</v>
      </c>
      <c r="BK68" s="3">
        <f t="shared" si="51"/>
        <v>0</v>
      </c>
      <c r="BL68" s="3">
        <f t="shared" si="52"/>
        <v>0</v>
      </c>
      <c r="BM68" s="3">
        <f t="shared" si="89"/>
        <v>0</v>
      </c>
      <c r="BO68" s="3">
        <f t="shared" si="90"/>
        <v>0</v>
      </c>
      <c r="BP68" s="25">
        <f t="shared" si="91"/>
        <v>56.213000000000001</v>
      </c>
      <c r="BQ68" s="3">
        <f>BP68-BO68</f>
        <v>56.213000000000001</v>
      </c>
      <c r="BR68" s="5">
        <f>BQ68/BP68</f>
        <v>1</v>
      </c>
    </row>
    <row r="69" spans="1:70" x14ac:dyDescent="0.2">
      <c r="A69" t="s">
        <v>10</v>
      </c>
      <c r="C69" s="4">
        <v>0</v>
      </c>
      <c r="D69" s="4">
        <v>39.936999999999998</v>
      </c>
      <c r="E69" s="4">
        <f t="shared" si="55"/>
        <v>39.936999999999998</v>
      </c>
      <c r="F69" s="10"/>
      <c r="G69" s="4">
        <v>0</v>
      </c>
      <c r="H69" s="4">
        <v>144</v>
      </c>
      <c r="I69" s="4">
        <f>H69-G69</f>
        <v>144</v>
      </c>
      <c r="K69" s="4">
        <v>0</v>
      </c>
      <c r="L69" s="4">
        <v>108</v>
      </c>
      <c r="M69" s="4">
        <f t="shared" si="76"/>
        <v>108</v>
      </c>
      <c r="O69" s="4">
        <f t="shared" si="45"/>
        <v>0</v>
      </c>
      <c r="P69" s="4">
        <f t="shared" si="46"/>
        <v>291.93700000000001</v>
      </c>
      <c r="Q69" s="4">
        <f t="shared" si="77"/>
        <v>291.93700000000001</v>
      </c>
      <c r="S69" s="4"/>
      <c r="T69" s="4"/>
      <c r="U69" s="4">
        <f t="shared" si="78"/>
        <v>0</v>
      </c>
      <c r="W69" s="4"/>
      <c r="X69" s="4"/>
      <c r="Y69" s="4">
        <f t="shared" si="79"/>
        <v>0</v>
      </c>
      <c r="AA69" s="4"/>
      <c r="AB69" s="4"/>
      <c r="AC69" s="4">
        <f t="shared" si="80"/>
        <v>0</v>
      </c>
      <c r="AE69" s="4">
        <f t="shared" si="47"/>
        <v>0</v>
      </c>
      <c r="AF69" s="4">
        <f t="shared" si="48"/>
        <v>0</v>
      </c>
      <c r="AG69" s="4">
        <f t="shared" si="81"/>
        <v>0</v>
      </c>
      <c r="AI69" s="4"/>
      <c r="AJ69" s="4"/>
      <c r="AK69" s="4">
        <f t="shared" si="82"/>
        <v>0</v>
      </c>
      <c r="AM69" s="4"/>
      <c r="AN69" s="4"/>
      <c r="AO69" s="4">
        <f t="shared" si="83"/>
        <v>0</v>
      </c>
      <c r="AQ69" s="4"/>
      <c r="AR69" s="4"/>
      <c r="AS69" s="4">
        <f t="shared" si="84"/>
        <v>0</v>
      </c>
      <c r="AU69" s="3">
        <f t="shared" si="49"/>
        <v>0</v>
      </c>
      <c r="AV69" s="3">
        <f t="shared" si="50"/>
        <v>0</v>
      </c>
      <c r="AW69" s="4">
        <f t="shared" si="85"/>
        <v>0</v>
      </c>
      <c r="AY69" s="4"/>
      <c r="AZ69" s="4"/>
      <c r="BA69" s="4">
        <f t="shared" si="86"/>
        <v>0</v>
      </c>
      <c r="BC69" s="4"/>
      <c r="BD69" s="4"/>
      <c r="BE69" s="4">
        <f t="shared" si="87"/>
        <v>0</v>
      </c>
      <c r="BG69" s="4"/>
      <c r="BH69" s="4"/>
      <c r="BI69" s="4">
        <f t="shared" si="88"/>
        <v>0</v>
      </c>
      <c r="BK69" s="4">
        <f t="shared" si="51"/>
        <v>0</v>
      </c>
      <c r="BL69" s="4">
        <f t="shared" si="52"/>
        <v>0</v>
      </c>
      <c r="BM69" s="4">
        <f t="shared" si="89"/>
        <v>0</v>
      </c>
      <c r="BO69" s="4">
        <f t="shared" si="90"/>
        <v>0</v>
      </c>
      <c r="BP69" s="26">
        <f t="shared" si="91"/>
        <v>291.93700000000001</v>
      </c>
      <c r="BQ69" s="4">
        <f>BP69-BO69</f>
        <v>291.93700000000001</v>
      </c>
      <c r="BR69" s="6">
        <f>BQ69/BP69</f>
        <v>1</v>
      </c>
    </row>
    <row r="70" spans="1:70" s="1" customFormat="1" x14ac:dyDescent="0.2">
      <c r="C70" s="12">
        <f>SUM(C43:C69)</f>
        <v>4398.0779999999995</v>
      </c>
      <c r="D70" s="12">
        <f>SUM(D43:D69)</f>
        <v>51411.442000000003</v>
      </c>
      <c r="E70" s="12">
        <f>SUM(E43:E69)</f>
        <v>47013.363999999994</v>
      </c>
      <c r="F70" s="13"/>
      <c r="G70" s="12">
        <f>SUM(G43:G69)</f>
        <v>4936</v>
      </c>
      <c r="H70" s="12">
        <f>SUM(H43:H69)</f>
        <v>19048</v>
      </c>
      <c r="I70" s="12">
        <f>SUM(I43:I69)</f>
        <v>14112</v>
      </c>
      <c r="K70" s="12">
        <f>SUM(K43:K69)</f>
        <v>3722.4</v>
      </c>
      <c r="L70" s="12">
        <f>SUM(L43:L69)</f>
        <v>16950</v>
      </c>
      <c r="M70" s="12">
        <f>SUM(M43:M69)</f>
        <v>13227.6</v>
      </c>
      <c r="O70" s="12">
        <f>SUM(O43:O69)</f>
        <v>13056.477999999999</v>
      </c>
      <c r="P70" s="12">
        <f>SUM(P43:P69)</f>
        <v>87409.44200000001</v>
      </c>
      <c r="Q70" s="12">
        <f>SUM(Q43:Q69)</f>
        <v>74352.964000000022</v>
      </c>
      <c r="S70" s="12">
        <f>SUM(S43:S69)</f>
        <v>0</v>
      </c>
      <c r="T70" s="12">
        <f>SUM(T43:T69)</f>
        <v>0</v>
      </c>
      <c r="U70" s="12">
        <f>SUM(U43:U69)</f>
        <v>0</v>
      </c>
      <c r="W70" s="12">
        <f>SUM(W43:W69)</f>
        <v>0</v>
      </c>
      <c r="X70" s="12">
        <f>SUM(X43:X69)</f>
        <v>0</v>
      </c>
      <c r="Y70" s="12">
        <f>SUM(Y43:Y69)</f>
        <v>0</v>
      </c>
      <c r="AA70" s="12">
        <f>SUM(AA43:AA69)</f>
        <v>0</v>
      </c>
      <c r="AB70" s="12">
        <f>SUM(AB43:AB69)</f>
        <v>0</v>
      </c>
      <c r="AC70" s="12">
        <f>SUM(AC43:AC69)</f>
        <v>0</v>
      </c>
      <c r="AE70" s="12">
        <f>SUM(AE43:AE69)</f>
        <v>0</v>
      </c>
      <c r="AF70" s="12">
        <f>SUM(AF43:AF69)</f>
        <v>0</v>
      </c>
      <c r="AG70" s="12">
        <f>SUM(AG43:AG69)</f>
        <v>0</v>
      </c>
      <c r="AI70" s="12">
        <f>SUM(AI43:AI69)</f>
        <v>0</v>
      </c>
      <c r="AJ70" s="12">
        <f>SUM(AJ43:AJ69)</f>
        <v>0</v>
      </c>
      <c r="AK70" s="12">
        <f>SUM(AK43:AK69)</f>
        <v>0</v>
      </c>
      <c r="AM70" s="12">
        <f>SUM(AM43:AM69)</f>
        <v>0</v>
      </c>
      <c r="AN70" s="12">
        <f>SUM(AN43:AN69)</f>
        <v>0</v>
      </c>
      <c r="AO70" s="12">
        <f>SUM(AO43:AO69)</f>
        <v>0</v>
      </c>
      <c r="AQ70" s="12">
        <f>SUM(AQ43:AQ69)</f>
        <v>0</v>
      </c>
      <c r="AR70" s="12">
        <f>SUM(AR43:AR69)</f>
        <v>0</v>
      </c>
      <c r="AS70" s="12">
        <f>SUM(AS43:AS69)</f>
        <v>0</v>
      </c>
      <c r="AU70" s="12">
        <f>SUM(AU43:AU69)</f>
        <v>0</v>
      </c>
      <c r="AV70" s="12">
        <f>SUM(AV43:AV69)</f>
        <v>0</v>
      </c>
      <c r="AW70" s="12">
        <f>SUM(AW43:AW69)</f>
        <v>0</v>
      </c>
      <c r="AY70" s="12">
        <f>SUM(AY43:AY69)</f>
        <v>0</v>
      </c>
      <c r="AZ70" s="12">
        <f>SUM(AZ43:AZ69)</f>
        <v>0</v>
      </c>
      <c r="BA70" s="12">
        <f>SUM(BA43:BA69)</f>
        <v>0</v>
      </c>
      <c r="BC70" s="12">
        <f>SUM(BC43:BC69)</f>
        <v>0</v>
      </c>
      <c r="BD70" s="12">
        <f>SUM(BD43:BD69)</f>
        <v>0</v>
      </c>
      <c r="BE70" s="12">
        <f>SUM(BE43:BE69)</f>
        <v>0</v>
      </c>
      <c r="BG70" s="12">
        <f>SUM(BG43:BG69)</f>
        <v>0</v>
      </c>
      <c r="BH70" s="12">
        <f>SUM(BH43:BH69)</f>
        <v>0</v>
      </c>
      <c r="BI70" s="12">
        <f>SUM(BI43:BI69)</f>
        <v>0</v>
      </c>
      <c r="BK70" s="12">
        <f>SUM(BK43:BK69)</f>
        <v>0</v>
      </c>
      <c r="BL70" s="12">
        <f>SUM(BL43:BL69)</f>
        <v>0</v>
      </c>
      <c r="BM70" s="12">
        <f>SUM(BM43:BM69)</f>
        <v>0</v>
      </c>
      <c r="BO70" s="12">
        <f>SUM(BO43:BO69)</f>
        <v>13056.477999999999</v>
      </c>
      <c r="BP70" s="12">
        <f>SUM(BP43:BP69)</f>
        <v>87409.44200000001</v>
      </c>
      <c r="BQ70" s="12">
        <f>SUM(BQ43:BQ69)</f>
        <v>74352.964000000022</v>
      </c>
      <c r="BR70" s="13">
        <f>BQ70/BP70</f>
        <v>0.8506285167682458</v>
      </c>
    </row>
    <row r="73" spans="1:70" x14ac:dyDescent="0.2">
      <c r="A73" t="s">
        <v>79</v>
      </c>
    </row>
    <row r="75" spans="1:70" x14ac:dyDescent="0.2">
      <c r="A75" t="s">
        <v>80</v>
      </c>
      <c r="C75" s="3">
        <v>37510</v>
      </c>
    </row>
    <row r="76" spans="1:70" x14ac:dyDescent="0.2">
      <c r="A76" t="s">
        <v>81</v>
      </c>
      <c r="C76" s="4">
        <v>273913</v>
      </c>
    </row>
    <row r="77" spans="1:70" x14ac:dyDescent="0.2">
      <c r="C77" s="3">
        <f>SUM(C75:C76)</f>
        <v>311423</v>
      </c>
    </row>
    <row r="78" spans="1:70" x14ac:dyDescent="0.2">
      <c r="A78" t="s">
        <v>82</v>
      </c>
      <c r="C78" s="4">
        <v>-225333</v>
      </c>
    </row>
    <row r="79" spans="1:70" s="1" customFormat="1" x14ac:dyDescent="0.2">
      <c r="A79" s="1" t="s">
        <v>83</v>
      </c>
      <c r="C79" s="12">
        <f>SUM(C77:C78)</f>
        <v>86090</v>
      </c>
    </row>
    <row r="80" spans="1:70" x14ac:dyDescent="0.2">
      <c r="C80" s="3"/>
    </row>
    <row r="81" spans="1:3" s="1" customFormat="1" x14ac:dyDescent="0.2">
      <c r="A81" s="1" t="s">
        <v>84</v>
      </c>
      <c r="C81" s="12">
        <f>BP70</f>
        <v>87409.44200000001</v>
      </c>
    </row>
    <row r="82" spans="1:3" x14ac:dyDescent="0.2">
      <c r="C82" s="3"/>
    </row>
    <row r="83" spans="1:3" x14ac:dyDescent="0.2">
      <c r="A83" t="s">
        <v>85</v>
      </c>
      <c r="C83" s="3">
        <f>C79-C81</f>
        <v>-1319.44200000001</v>
      </c>
    </row>
    <row r="84" spans="1:3" x14ac:dyDescent="0.2">
      <c r="C84" s="3"/>
    </row>
    <row r="85" spans="1:3" x14ac:dyDescent="0.2">
      <c r="A85" t="s">
        <v>68</v>
      </c>
      <c r="C85" s="3">
        <v>1029</v>
      </c>
    </row>
    <row r="86" spans="1:3" x14ac:dyDescent="0.2">
      <c r="A86" t="s">
        <v>69</v>
      </c>
      <c r="C86" s="3">
        <v>135</v>
      </c>
    </row>
    <row r="87" spans="1:3" x14ac:dyDescent="0.2">
      <c r="A87" t="s">
        <v>70</v>
      </c>
      <c r="C87" s="3">
        <v>42</v>
      </c>
    </row>
    <row r="88" spans="1:3" x14ac:dyDescent="0.2">
      <c r="A88" t="s">
        <v>71</v>
      </c>
      <c r="C88" s="27">
        <v>38</v>
      </c>
    </row>
    <row r="89" spans="1:3" x14ac:dyDescent="0.2">
      <c r="A89" t="s">
        <v>86</v>
      </c>
      <c r="C89" s="4">
        <v>4</v>
      </c>
    </row>
    <row r="90" spans="1:3" x14ac:dyDescent="0.2">
      <c r="C90" s="27">
        <f>SUM(C85:C89)</f>
        <v>1248</v>
      </c>
    </row>
  </sheetData>
  <mergeCells count="2">
    <mergeCell ref="BO6:BR6"/>
    <mergeCell ref="BO40:BR40"/>
  </mergeCells>
  <phoneticPr fontId="0" type="noConversion"/>
  <printOptions horizontalCentered="1" verticalCentered="1"/>
  <pageMargins left="0.2" right="0.2" top="0.22" bottom="0.23" header="0.17" footer="0.19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0"/>
  <sheetViews>
    <sheetView topLeftCell="A22" workbookViewId="0">
      <selection sqref="A1:U1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customWidth="1"/>
    <col min="6" max="6" width="2.28515625" customWidth="1"/>
    <col min="7" max="9" width="11.7109375" customWidth="1"/>
    <col min="10" max="10" width="2.28515625" customWidth="1"/>
    <col min="11" max="13" width="11.7109375" customWidth="1"/>
    <col min="14" max="14" width="2.28515625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hidden="1" customWidth="1"/>
    <col min="34" max="34" width="2.28515625" hidden="1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28515625" customWidth="1"/>
    <col min="67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23</v>
      </c>
      <c r="B3" s="1"/>
    </row>
    <row r="6" spans="1:72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2" ht="27" customHeight="1" x14ac:dyDescent="0.2">
      <c r="C7" s="15" t="s">
        <v>24</v>
      </c>
      <c r="D7" s="15" t="s">
        <v>25</v>
      </c>
      <c r="E7" s="8" t="s">
        <v>29</v>
      </c>
      <c r="F7" s="9"/>
      <c r="G7" s="15" t="s">
        <v>26</v>
      </c>
      <c r="H7" s="15" t="s">
        <v>27</v>
      </c>
      <c r="I7" s="8" t="s">
        <v>29</v>
      </c>
      <c r="J7" s="11"/>
      <c r="K7" s="15" t="s">
        <v>40</v>
      </c>
      <c r="L7" s="15" t="s">
        <v>43</v>
      </c>
      <c r="M7" s="8" t="s">
        <v>29</v>
      </c>
      <c r="N7" s="11"/>
      <c r="O7" s="15" t="s">
        <v>41</v>
      </c>
      <c r="P7" s="15" t="s">
        <v>42</v>
      </c>
      <c r="Q7" s="8" t="s">
        <v>29</v>
      </c>
      <c r="R7" s="11"/>
      <c r="S7" s="15" t="s">
        <v>44</v>
      </c>
      <c r="T7" s="15" t="s">
        <v>45</v>
      </c>
      <c r="U7" s="8" t="s">
        <v>29</v>
      </c>
      <c r="V7" s="11"/>
      <c r="W7" s="15" t="s">
        <v>46</v>
      </c>
      <c r="X7" s="15" t="s">
        <v>47</v>
      </c>
      <c r="Y7" s="8" t="s">
        <v>29</v>
      </c>
      <c r="Z7" s="11"/>
      <c r="AA7" s="15" t="s">
        <v>48</v>
      </c>
      <c r="AB7" s="15" t="s">
        <v>49</v>
      </c>
      <c r="AC7" s="8" t="s">
        <v>29</v>
      </c>
      <c r="AD7" s="11"/>
      <c r="AE7" s="15" t="s">
        <v>50</v>
      </c>
      <c r="AF7" s="15" t="s">
        <v>51</v>
      </c>
      <c r="AG7" s="8" t="s">
        <v>29</v>
      </c>
      <c r="AH7" s="11"/>
      <c r="AI7" s="15" t="s">
        <v>52</v>
      </c>
      <c r="AJ7" s="15" t="s">
        <v>53</v>
      </c>
      <c r="AK7" s="8" t="s">
        <v>29</v>
      </c>
      <c r="AL7" s="11"/>
      <c r="AM7" s="15" t="s">
        <v>54</v>
      </c>
      <c r="AN7" s="15" t="s">
        <v>55</v>
      </c>
      <c r="AO7" s="8" t="s">
        <v>29</v>
      </c>
      <c r="AP7" s="11"/>
      <c r="AQ7" s="15" t="s">
        <v>56</v>
      </c>
      <c r="AR7" s="15" t="s">
        <v>57</v>
      </c>
      <c r="AS7" s="8" t="s">
        <v>29</v>
      </c>
      <c r="AT7" s="11"/>
      <c r="AU7" s="15" t="s">
        <v>58</v>
      </c>
      <c r="AV7" s="15" t="s">
        <v>59</v>
      </c>
      <c r="AW7" s="8" t="s">
        <v>29</v>
      </c>
      <c r="AX7" s="11"/>
      <c r="AY7" s="15" t="s">
        <v>60</v>
      </c>
      <c r="AZ7" s="15" t="s">
        <v>61</v>
      </c>
      <c r="BA7" s="8" t="s">
        <v>29</v>
      </c>
      <c r="BB7" s="11"/>
      <c r="BC7" s="15" t="s">
        <v>62</v>
      </c>
      <c r="BD7" s="15" t="s">
        <v>63</v>
      </c>
      <c r="BE7" s="8" t="s">
        <v>29</v>
      </c>
      <c r="BF7" s="11"/>
      <c r="BG7" s="15" t="s">
        <v>64</v>
      </c>
      <c r="BH7" s="15" t="s">
        <v>65</v>
      </c>
      <c r="BI7" s="8" t="s">
        <v>29</v>
      </c>
      <c r="BJ7" s="11"/>
      <c r="BK7" s="15" t="s">
        <v>66</v>
      </c>
      <c r="BL7" s="15" t="s">
        <v>67</v>
      </c>
      <c r="BM7" s="8" t="s">
        <v>29</v>
      </c>
      <c r="BN7" s="11"/>
      <c r="BO7" s="15" t="s">
        <v>21</v>
      </c>
      <c r="BP7" s="15" t="s">
        <v>22</v>
      </c>
      <c r="BQ7" s="8" t="s">
        <v>29</v>
      </c>
      <c r="BR7" s="8" t="s">
        <v>9</v>
      </c>
      <c r="BT7" s="8" t="s">
        <v>28</v>
      </c>
    </row>
    <row r="8" spans="1:72" ht="12.75" customHeight="1" x14ac:dyDescent="0.2">
      <c r="A8" s="1" t="s">
        <v>87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88</v>
      </c>
      <c r="C9" s="3">
        <f>'Year Over Year'!D9</f>
        <v>8</v>
      </c>
      <c r="D9" s="16">
        <v>6</v>
      </c>
      <c r="E9" s="16">
        <f>-(D9-C9)</f>
        <v>2</v>
      </c>
      <c r="F9" s="17"/>
      <c r="G9" s="3">
        <f>'Year Over Year'!H9</f>
        <v>3</v>
      </c>
      <c r="H9" s="16">
        <v>7</v>
      </c>
      <c r="I9" s="16">
        <f>-(H9-G9)</f>
        <v>-4</v>
      </c>
      <c r="K9" s="3">
        <f>'Year Over Year'!L9</f>
        <v>3</v>
      </c>
      <c r="L9" s="16">
        <v>7</v>
      </c>
      <c r="M9" s="16">
        <f>-(L9-K9)</f>
        <v>-4</v>
      </c>
      <c r="O9" s="3">
        <f>C9+G9+K9</f>
        <v>14</v>
      </c>
      <c r="P9" s="3">
        <f>D9+H9+L9</f>
        <v>20</v>
      </c>
      <c r="Q9" s="16">
        <f>-(P9-O9)</f>
        <v>-6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0</v>
      </c>
      <c r="X9" s="16">
        <f>$BT9/12</f>
        <v>6.666666666666667</v>
      </c>
      <c r="Y9" s="16">
        <f>-(X9-W9)</f>
        <v>-6.666666666666667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0</v>
      </c>
      <c r="AF9" s="16">
        <f>T9+X9+AB9</f>
        <v>20</v>
      </c>
      <c r="AG9" s="16">
        <f>-(AF9-AE9)</f>
        <v>-20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>C9+G9+K9</f>
        <v>14</v>
      </c>
      <c r="BP9" s="16">
        <f>D9+H9+L9</f>
        <v>20</v>
      </c>
      <c r="BQ9" s="16">
        <f>-(BP9-BO9)</f>
        <v>-6</v>
      </c>
      <c r="BR9" s="17">
        <f>BQ9/BP9</f>
        <v>-0.3</v>
      </c>
      <c r="BT9" s="16">
        <v>80</v>
      </c>
    </row>
    <row r="10" spans="1:72" ht="12.75" hidden="1" customHeight="1" x14ac:dyDescent="0.2">
      <c r="A10" t="s">
        <v>89</v>
      </c>
      <c r="C10" s="3">
        <f>'Year Over Year'!D10</f>
        <v>0</v>
      </c>
      <c r="D10" s="16">
        <f>BT10/12</f>
        <v>0</v>
      </c>
      <c r="E10" s="16">
        <f t="shared" ref="E10:E19" si="0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1">-(H10-G10)</f>
        <v>0</v>
      </c>
      <c r="K10" s="3">
        <f>'Year Over Year'!L10</f>
        <v>0</v>
      </c>
      <c r="L10" s="16">
        <f>$BT10/12</f>
        <v>0</v>
      </c>
      <c r="M10" s="16">
        <f t="shared" ref="M10:M19" si="2">-(L10-K10)</f>
        <v>0</v>
      </c>
      <c r="O10" s="3">
        <f t="shared" ref="O10:O35" si="3">C10+G10+K10</f>
        <v>0</v>
      </c>
      <c r="P10" s="3">
        <f t="shared" ref="P10:P35" si="4">D10+H10+L10</f>
        <v>0</v>
      </c>
      <c r="Q10" s="16">
        <f t="shared" ref="Q10:Q19" si="5">-(P10-O10)</f>
        <v>0</v>
      </c>
      <c r="S10" s="3">
        <f>'Year Over Year'!T10</f>
        <v>0</v>
      </c>
      <c r="T10" s="16">
        <f t="shared" ref="T10:T35" si="6">$BT10/12</f>
        <v>0</v>
      </c>
      <c r="U10" s="16">
        <f t="shared" ref="U10:U19" si="7">-(T10-S10)</f>
        <v>0</v>
      </c>
      <c r="W10" s="3">
        <f>'Year Over Year'!X10</f>
        <v>0</v>
      </c>
      <c r="X10" s="16">
        <f t="shared" ref="X10:X35" si="8">$BT10/12</f>
        <v>0</v>
      </c>
      <c r="Y10" s="16">
        <f t="shared" ref="Y10:Y19" si="9">-(X10-W10)</f>
        <v>0</v>
      </c>
      <c r="AA10" s="3">
        <f>'Year Over Year'!AB10</f>
        <v>0</v>
      </c>
      <c r="AB10" s="16">
        <f t="shared" ref="AB10:AB35" si="10">$BT10/12</f>
        <v>0</v>
      </c>
      <c r="AC10" s="16">
        <f t="shared" ref="AC10:AC19" si="11">-(AB10-AA10)</f>
        <v>0</v>
      </c>
      <c r="AE10" s="3">
        <f t="shared" ref="AE10:AE35" si="12">S10+W10+AA10</f>
        <v>0</v>
      </c>
      <c r="AF10" s="16">
        <f t="shared" ref="AF10:AF35" si="13">T10+X10+AB10</f>
        <v>0</v>
      </c>
      <c r="AG10" s="16">
        <f t="shared" ref="AG10:AG19" si="14">-(AF10-AE10)</f>
        <v>0</v>
      </c>
      <c r="AI10" s="3">
        <f>'Year Over Year'!AJ10</f>
        <v>0</v>
      </c>
      <c r="AJ10" s="16">
        <f t="shared" ref="AJ10:AJ35" si="15">$BT10/12</f>
        <v>0</v>
      </c>
      <c r="AK10" s="16">
        <f t="shared" ref="AK10:AK19" si="16">-(AJ10-AI10)</f>
        <v>0</v>
      </c>
      <c r="AM10" s="3">
        <f>'Year Over Year'!AN10</f>
        <v>0</v>
      </c>
      <c r="AN10" s="16">
        <f t="shared" ref="AN10:AN35" si="17">$BT10/12</f>
        <v>0</v>
      </c>
      <c r="AO10" s="16">
        <f t="shared" ref="AO10:AO19" si="18">-(AN10-AM10)</f>
        <v>0</v>
      </c>
      <c r="AQ10" s="3">
        <f>'Year Over Year'!AR10</f>
        <v>0</v>
      </c>
      <c r="AR10" s="16">
        <f t="shared" ref="AR10:AR35" si="19">$BT10/12</f>
        <v>0</v>
      </c>
      <c r="AS10" s="16">
        <f t="shared" ref="AS10:AS19" si="20">-(AR10-AQ10)</f>
        <v>0</v>
      </c>
      <c r="AU10" s="3">
        <f t="shared" ref="AU10:AU35" si="21">AI10+AM10+AQ10</f>
        <v>0</v>
      </c>
      <c r="AV10" s="3">
        <f t="shared" ref="AV10:AV35" si="22">AJ10+AN10+AR10</f>
        <v>0</v>
      </c>
      <c r="AW10" s="16">
        <f t="shared" ref="AW10:AW19" si="23">-(AV10-AU10)</f>
        <v>0</v>
      </c>
      <c r="AY10" s="3">
        <f>'Year Over Year'!AZ10</f>
        <v>0</v>
      </c>
      <c r="AZ10" s="16">
        <f t="shared" ref="AZ10:AZ35" si="24">$BT10/12</f>
        <v>0</v>
      </c>
      <c r="BA10" s="16">
        <f t="shared" ref="BA10:BA19" si="25">-(AZ10-AY10)</f>
        <v>0</v>
      </c>
      <c r="BC10" s="3">
        <f>'Year Over Year'!BD10</f>
        <v>0</v>
      </c>
      <c r="BD10" s="16">
        <f t="shared" ref="BD10:BD35" si="26">$BT10/12</f>
        <v>0</v>
      </c>
      <c r="BE10" s="16">
        <f t="shared" ref="BE10:BE19" si="27">-(BD10-BC10)</f>
        <v>0</v>
      </c>
      <c r="BG10" s="3">
        <f>'Year Over Year'!BH10</f>
        <v>0</v>
      </c>
      <c r="BH10" s="16">
        <f t="shared" ref="BH10:BH35" si="28">$BT10/12</f>
        <v>0</v>
      </c>
      <c r="BI10" s="16">
        <f t="shared" ref="BI10:BI19" si="29">-(BH10-BG10)</f>
        <v>0</v>
      </c>
      <c r="BK10" s="3">
        <f t="shared" ref="BK10:BK35" si="30">AY10+BC10+BG10</f>
        <v>0</v>
      </c>
      <c r="BL10" s="3">
        <f t="shared" ref="BL10:BL35" si="31">AZ10+BD10+BH10</f>
        <v>0</v>
      </c>
      <c r="BM10" s="16">
        <f t="shared" ref="BM10:BM19" si="32">-(BL10-BK10)</f>
        <v>0</v>
      </c>
      <c r="BO10" s="16">
        <f t="shared" ref="BO10:BO19" si="33">C10+G10+K10</f>
        <v>0</v>
      </c>
      <c r="BP10" s="16">
        <f t="shared" ref="BP10:BP19" si="34">D10+H10+L10</f>
        <v>0</v>
      </c>
      <c r="BQ10" s="16">
        <f t="shared" ref="BQ10:BQ35" si="35">-(BP10-BO10)</f>
        <v>0</v>
      </c>
      <c r="BR10" s="17">
        <v>0</v>
      </c>
      <c r="BT10" s="16">
        <v>0</v>
      </c>
    </row>
    <row r="11" spans="1:72" x14ac:dyDescent="0.2">
      <c r="A11" t="s">
        <v>90</v>
      </c>
      <c r="C11" s="3">
        <f>'Year Over Year'!D11</f>
        <v>137</v>
      </c>
      <c r="D11" s="16">
        <f>BT11/12</f>
        <v>60</v>
      </c>
      <c r="E11" s="16">
        <f t="shared" si="0"/>
        <v>77</v>
      </c>
      <c r="F11" s="17"/>
      <c r="G11" s="3">
        <f>'Year Over Year'!H11</f>
        <v>90</v>
      </c>
      <c r="H11" s="16">
        <f>$BT11/12</f>
        <v>60</v>
      </c>
      <c r="I11" s="16">
        <f t="shared" si="1"/>
        <v>30</v>
      </c>
      <c r="K11" s="3">
        <f>'Year Over Year'!L11</f>
        <v>136</v>
      </c>
      <c r="L11" s="16">
        <f>$BT11/12</f>
        <v>60</v>
      </c>
      <c r="M11" s="16">
        <f t="shared" si="2"/>
        <v>76</v>
      </c>
      <c r="O11" s="3">
        <f t="shared" si="3"/>
        <v>363</v>
      </c>
      <c r="P11" s="3">
        <f t="shared" si="4"/>
        <v>180</v>
      </c>
      <c r="Q11" s="16">
        <f t="shared" si="5"/>
        <v>183</v>
      </c>
      <c r="S11" s="3">
        <f>'Year Over Year'!T11</f>
        <v>0</v>
      </c>
      <c r="T11" s="16">
        <f t="shared" si="6"/>
        <v>60</v>
      </c>
      <c r="U11" s="16">
        <f t="shared" si="7"/>
        <v>-60</v>
      </c>
      <c r="W11" s="3">
        <f>'Year Over Year'!X11</f>
        <v>0</v>
      </c>
      <c r="X11" s="16">
        <f t="shared" si="8"/>
        <v>60</v>
      </c>
      <c r="Y11" s="16">
        <f t="shared" si="9"/>
        <v>-60</v>
      </c>
      <c r="AA11" s="3">
        <f>'Year Over Year'!AB11</f>
        <v>0</v>
      </c>
      <c r="AB11" s="16">
        <f t="shared" si="10"/>
        <v>60</v>
      </c>
      <c r="AC11" s="16">
        <f t="shared" si="11"/>
        <v>-60</v>
      </c>
      <c r="AE11" s="3">
        <f t="shared" si="12"/>
        <v>0</v>
      </c>
      <c r="AF11" s="16">
        <f t="shared" si="13"/>
        <v>180</v>
      </c>
      <c r="AG11" s="16">
        <f t="shared" si="14"/>
        <v>-180</v>
      </c>
      <c r="AI11" s="3">
        <f>'Year Over Year'!AJ11</f>
        <v>0</v>
      </c>
      <c r="AJ11" s="16">
        <f t="shared" si="15"/>
        <v>60</v>
      </c>
      <c r="AK11" s="16">
        <f t="shared" si="16"/>
        <v>-60</v>
      </c>
      <c r="AM11" s="3">
        <f>'Year Over Year'!AN11</f>
        <v>0</v>
      </c>
      <c r="AN11" s="16">
        <f t="shared" si="17"/>
        <v>60</v>
      </c>
      <c r="AO11" s="16">
        <f t="shared" si="18"/>
        <v>-60</v>
      </c>
      <c r="AQ11" s="3">
        <f>'Year Over Year'!AR11</f>
        <v>0</v>
      </c>
      <c r="AR11" s="16">
        <f t="shared" si="19"/>
        <v>60</v>
      </c>
      <c r="AS11" s="16">
        <f t="shared" si="20"/>
        <v>-60</v>
      </c>
      <c r="AU11" s="3">
        <f t="shared" si="21"/>
        <v>0</v>
      </c>
      <c r="AV11" s="3">
        <f t="shared" si="22"/>
        <v>180</v>
      </c>
      <c r="AW11" s="16">
        <f t="shared" si="23"/>
        <v>-180</v>
      </c>
      <c r="AY11" s="3">
        <f>'Year Over Year'!AZ11</f>
        <v>0</v>
      </c>
      <c r="AZ11" s="16">
        <f t="shared" si="24"/>
        <v>60</v>
      </c>
      <c r="BA11" s="16">
        <f t="shared" si="25"/>
        <v>-60</v>
      </c>
      <c r="BC11" s="3">
        <f>'Year Over Year'!BD11</f>
        <v>0</v>
      </c>
      <c r="BD11" s="16">
        <f t="shared" si="26"/>
        <v>60</v>
      </c>
      <c r="BE11" s="16">
        <f t="shared" si="27"/>
        <v>-60</v>
      </c>
      <c r="BG11" s="3">
        <f>'Year Over Year'!BH11</f>
        <v>0</v>
      </c>
      <c r="BH11" s="16">
        <f t="shared" si="28"/>
        <v>60</v>
      </c>
      <c r="BI11" s="16">
        <f t="shared" si="29"/>
        <v>-60</v>
      </c>
      <c r="BK11" s="3">
        <f t="shared" si="30"/>
        <v>0</v>
      </c>
      <c r="BL11" s="3">
        <f t="shared" si="31"/>
        <v>180</v>
      </c>
      <c r="BM11" s="16">
        <f t="shared" si="32"/>
        <v>-180</v>
      </c>
      <c r="BO11" s="16">
        <f t="shared" si="33"/>
        <v>363</v>
      </c>
      <c r="BP11" s="16">
        <f t="shared" si="34"/>
        <v>180</v>
      </c>
      <c r="BQ11" s="16">
        <f t="shared" si="35"/>
        <v>183</v>
      </c>
      <c r="BR11" s="17">
        <f t="shared" ref="BR11:BR29" si="36">BQ11/BP11</f>
        <v>1.0166666666666666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72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73</v>
      </c>
      <c r="C14" s="3">
        <f>'Year Over Year'!D14</f>
        <v>42</v>
      </c>
      <c r="D14" s="16">
        <v>39</v>
      </c>
      <c r="E14" s="16">
        <f t="shared" si="0"/>
        <v>3</v>
      </c>
      <c r="F14" s="17"/>
      <c r="G14" s="3">
        <f>'Year Over Year'!H14</f>
        <v>48</v>
      </c>
      <c r="H14" s="16">
        <v>40</v>
      </c>
      <c r="I14" s="16">
        <f t="shared" si="1"/>
        <v>8</v>
      </c>
      <c r="K14" s="3">
        <f>'Year Over Year'!L14</f>
        <v>62</v>
      </c>
      <c r="L14" s="16">
        <v>40</v>
      </c>
      <c r="M14" s="16">
        <f t="shared" si="2"/>
        <v>22</v>
      </c>
      <c r="O14" s="3">
        <f t="shared" si="3"/>
        <v>152</v>
      </c>
      <c r="P14" s="3">
        <f t="shared" si="4"/>
        <v>119</v>
      </c>
      <c r="Q14" s="16">
        <f t="shared" si="5"/>
        <v>33</v>
      </c>
      <c r="S14" s="3">
        <f>'Year Over Year'!T14</f>
        <v>0</v>
      </c>
      <c r="T14" s="16">
        <f t="shared" si="6"/>
        <v>0</v>
      </c>
      <c r="U14" s="16">
        <f t="shared" si="7"/>
        <v>0</v>
      </c>
      <c r="W14" s="3">
        <f>'Year Over Year'!X14</f>
        <v>0</v>
      </c>
      <c r="X14" s="16">
        <f t="shared" si="8"/>
        <v>0</v>
      </c>
      <c r="Y14" s="16">
        <f t="shared" si="9"/>
        <v>0</v>
      </c>
      <c r="AA14" s="3">
        <f>'Year Over Year'!AB14</f>
        <v>0</v>
      </c>
      <c r="AB14" s="16">
        <f t="shared" si="10"/>
        <v>0</v>
      </c>
      <c r="AC14" s="16">
        <f t="shared" si="11"/>
        <v>0</v>
      </c>
      <c r="AE14" s="3">
        <f t="shared" si="12"/>
        <v>0</v>
      </c>
      <c r="AF14" s="16">
        <f t="shared" si="13"/>
        <v>0</v>
      </c>
      <c r="AG14" s="16">
        <f t="shared" si="14"/>
        <v>0</v>
      </c>
      <c r="AI14" s="3">
        <f>'Year Over Year'!AJ14</f>
        <v>0</v>
      </c>
      <c r="AJ14" s="16">
        <f t="shared" si="15"/>
        <v>0</v>
      </c>
      <c r="AK14" s="16">
        <f t="shared" si="16"/>
        <v>0</v>
      </c>
      <c r="AM14" s="3">
        <f>'Year Over Year'!AN14</f>
        <v>0</v>
      </c>
      <c r="AN14" s="16">
        <f t="shared" si="17"/>
        <v>0</v>
      </c>
      <c r="AO14" s="16">
        <f t="shared" si="18"/>
        <v>0</v>
      </c>
      <c r="AQ14" s="3">
        <f>'Year Over Year'!AR14</f>
        <v>0</v>
      </c>
      <c r="AR14" s="16">
        <f t="shared" si="19"/>
        <v>0</v>
      </c>
      <c r="AS14" s="16">
        <f t="shared" si="20"/>
        <v>0</v>
      </c>
      <c r="AU14" s="3">
        <f t="shared" si="21"/>
        <v>0</v>
      </c>
      <c r="AV14" s="3">
        <f t="shared" si="22"/>
        <v>0</v>
      </c>
      <c r="AW14" s="16">
        <f t="shared" si="23"/>
        <v>0</v>
      </c>
      <c r="AY14" s="3">
        <f>'Year Over Year'!AZ14</f>
        <v>0</v>
      </c>
      <c r="AZ14" s="16">
        <f t="shared" si="24"/>
        <v>0</v>
      </c>
      <c r="BA14" s="16">
        <f t="shared" si="25"/>
        <v>0</v>
      </c>
      <c r="BC14" s="3">
        <f>'Year Over Year'!BD14</f>
        <v>0</v>
      </c>
      <c r="BD14" s="16">
        <f t="shared" si="26"/>
        <v>0</v>
      </c>
      <c r="BE14" s="16">
        <f t="shared" si="27"/>
        <v>0</v>
      </c>
      <c r="BG14" s="3">
        <f>'Year Over Year'!BH14</f>
        <v>0</v>
      </c>
      <c r="BH14" s="16">
        <f t="shared" si="28"/>
        <v>0</v>
      </c>
      <c r="BI14" s="16">
        <f t="shared" si="29"/>
        <v>0</v>
      </c>
      <c r="BK14" s="3">
        <f t="shared" si="30"/>
        <v>0</v>
      </c>
      <c r="BL14" s="3">
        <f t="shared" si="31"/>
        <v>0</v>
      </c>
      <c r="BM14" s="16">
        <f t="shared" si="32"/>
        <v>0</v>
      </c>
      <c r="BO14" s="16">
        <f t="shared" si="33"/>
        <v>152</v>
      </c>
      <c r="BP14" s="16">
        <f t="shared" si="34"/>
        <v>119</v>
      </c>
      <c r="BQ14" s="16">
        <f t="shared" si="35"/>
        <v>33</v>
      </c>
      <c r="BR14" s="17">
        <v>0</v>
      </c>
      <c r="BT14" s="16">
        <v>0</v>
      </c>
    </row>
    <row r="15" spans="1:72" x14ac:dyDescent="0.2">
      <c r="A15" t="s">
        <v>74</v>
      </c>
      <c r="C15" s="3">
        <f>'Year Over Year'!D15</f>
        <v>84</v>
      </c>
      <c r="D15" s="16">
        <v>12</v>
      </c>
      <c r="E15" s="16">
        <f t="shared" si="0"/>
        <v>72</v>
      </c>
      <c r="F15" s="17"/>
      <c r="G15" s="3">
        <f>'Year Over Year'!H15</f>
        <v>88</v>
      </c>
      <c r="H15" s="16">
        <v>13</v>
      </c>
      <c r="I15" s="16">
        <f t="shared" si="1"/>
        <v>75</v>
      </c>
      <c r="K15" s="3">
        <f>'Year Over Year'!L15</f>
        <v>134</v>
      </c>
      <c r="L15" s="16">
        <v>13</v>
      </c>
      <c r="M15" s="16">
        <f t="shared" si="2"/>
        <v>121</v>
      </c>
      <c r="O15" s="3">
        <f t="shared" si="3"/>
        <v>306</v>
      </c>
      <c r="P15" s="3">
        <f t="shared" si="4"/>
        <v>38</v>
      </c>
      <c r="Q15" s="16">
        <f t="shared" si="5"/>
        <v>268</v>
      </c>
      <c r="S15" s="3">
        <f>'Year Over Year'!T15</f>
        <v>0</v>
      </c>
      <c r="T15" s="16">
        <f t="shared" si="6"/>
        <v>12.5</v>
      </c>
      <c r="U15" s="16">
        <f t="shared" si="7"/>
        <v>-12.5</v>
      </c>
      <c r="W15" s="3">
        <f>'Year Over Year'!X15</f>
        <v>0</v>
      </c>
      <c r="X15" s="16">
        <f t="shared" si="8"/>
        <v>12.5</v>
      </c>
      <c r="Y15" s="16">
        <f t="shared" si="9"/>
        <v>-12.5</v>
      </c>
      <c r="AA15" s="3">
        <f>'Year Over Year'!AB15</f>
        <v>0</v>
      </c>
      <c r="AB15" s="16">
        <f t="shared" si="10"/>
        <v>12.5</v>
      </c>
      <c r="AC15" s="16">
        <f t="shared" si="11"/>
        <v>-12.5</v>
      </c>
      <c r="AE15" s="3">
        <f t="shared" si="12"/>
        <v>0</v>
      </c>
      <c r="AF15" s="16">
        <f t="shared" si="13"/>
        <v>37.5</v>
      </c>
      <c r="AG15" s="16">
        <f t="shared" si="14"/>
        <v>-37.5</v>
      </c>
      <c r="AI15" s="3">
        <f>'Year Over Year'!AJ15</f>
        <v>0</v>
      </c>
      <c r="AJ15" s="16">
        <f t="shared" si="15"/>
        <v>12.5</v>
      </c>
      <c r="AK15" s="16">
        <f t="shared" si="16"/>
        <v>-12.5</v>
      </c>
      <c r="AM15" s="3">
        <f>'Year Over Year'!AN15</f>
        <v>0</v>
      </c>
      <c r="AN15" s="16">
        <f t="shared" si="17"/>
        <v>12.5</v>
      </c>
      <c r="AO15" s="16">
        <f t="shared" si="18"/>
        <v>-12.5</v>
      </c>
      <c r="AQ15" s="3">
        <f>'Year Over Year'!AR15</f>
        <v>0</v>
      </c>
      <c r="AR15" s="16">
        <f t="shared" si="19"/>
        <v>12.5</v>
      </c>
      <c r="AS15" s="16">
        <f t="shared" si="20"/>
        <v>-12.5</v>
      </c>
      <c r="AU15" s="3">
        <f t="shared" si="21"/>
        <v>0</v>
      </c>
      <c r="AV15" s="3">
        <f t="shared" si="22"/>
        <v>37.5</v>
      </c>
      <c r="AW15" s="16">
        <f t="shared" si="23"/>
        <v>-37.5</v>
      </c>
      <c r="AY15" s="3">
        <f>'Year Over Year'!AZ15</f>
        <v>0</v>
      </c>
      <c r="AZ15" s="16">
        <f t="shared" si="24"/>
        <v>12.5</v>
      </c>
      <c r="BA15" s="16">
        <f t="shared" si="25"/>
        <v>-12.5</v>
      </c>
      <c r="BC15" s="3">
        <f>'Year Over Year'!BD15</f>
        <v>0</v>
      </c>
      <c r="BD15" s="16">
        <f t="shared" si="26"/>
        <v>12.5</v>
      </c>
      <c r="BE15" s="16">
        <f t="shared" si="27"/>
        <v>-12.5</v>
      </c>
      <c r="BG15" s="3">
        <f>'Year Over Year'!BH15</f>
        <v>0</v>
      </c>
      <c r="BH15" s="16">
        <f t="shared" si="28"/>
        <v>12.5</v>
      </c>
      <c r="BI15" s="16">
        <f t="shared" si="29"/>
        <v>-12.5</v>
      </c>
      <c r="BK15" s="3">
        <f t="shared" si="30"/>
        <v>0</v>
      </c>
      <c r="BL15" s="3">
        <f t="shared" si="31"/>
        <v>37.5</v>
      </c>
      <c r="BM15" s="16">
        <f t="shared" si="32"/>
        <v>-37.5</v>
      </c>
      <c r="BO15" s="16">
        <f t="shared" si="33"/>
        <v>306</v>
      </c>
      <c r="BP15" s="16">
        <f t="shared" si="34"/>
        <v>38</v>
      </c>
      <c r="BQ15" s="16">
        <f t="shared" si="35"/>
        <v>268</v>
      </c>
      <c r="BR15" s="17">
        <f t="shared" si="36"/>
        <v>7.0526315789473681</v>
      </c>
      <c r="BT15" s="16">
        <v>150</v>
      </c>
    </row>
    <row r="16" spans="1:72" x14ac:dyDescent="0.2">
      <c r="A16" t="s">
        <v>75</v>
      </c>
      <c r="C16" s="3">
        <f>'Year Over Year'!D16</f>
        <v>43</v>
      </c>
      <c r="D16" s="16">
        <v>12</v>
      </c>
      <c r="E16" s="16">
        <f t="shared" si="0"/>
        <v>31</v>
      </c>
      <c r="F16" s="17"/>
      <c r="G16" s="3">
        <f>'Year Over Year'!H16</f>
        <v>25</v>
      </c>
      <c r="H16" s="16">
        <v>13</v>
      </c>
      <c r="I16" s="16">
        <f t="shared" si="1"/>
        <v>12</v>
      </c>
      <c r="K16" s="3">
        <f>'Year Over Year'!L16</f>
        <v>29</v>
      </c>
      <c r="L16" s="16">
        <v>13</v>
      </c>
      <c r="M16" s="16">
        <f t="shared" si="2"/>
        <v>16</v>
      </c>
      <c r="O16" s="3">
        <f t="shared" si="3"/>
        <v>97</v>
      </c>
      <c r="P16" s="3">
        <f t="shared" si="4"/>
        <v>38</v>
      </c>
      <c r="Q16" s="16">
        <f t="shared" si="5"/>
        <v>59</v>
      </c>
      <c r="S16" s="3">
        <f>'Year Over Year'!T16</f>
        <v>0</v>
      </c>
      <c r="T16" s="16">
        <f t="shared" si="6"/>
        <v>12.5</v>
      </c>
      <c r="U16" s="16">
        <f t="shared" si="7"/>
        <v>-12.5</v>
      </c>
      <c r="W16" s="3">
        <f>'Year Over Year'!X16</f>
        <v>0</v>
      </c>
      <c r="X16" s="16">
        <f t="shared" si="8"/>
        <v>12.5</v>
      </c>
      <c r="Y16" s="16">
        <f t="shared" si="9"/>
        <v>-12.5</v>
      </c>
      <c r="AA16" s="3">
        <f>'Year Over Year'!AB16</f>
        <v>0</v>
      </c>
      <c r="AB16" s="16">
        <f t="shared" si="10"/>
        <v>12.5</v>
      </c>
      <c r="AC16" s="16">
        <f t="shared" si="11"/>
        <v>-12.5</v>
      </c>
      <c r="AE16" s="3">
        <f t="shared" si="12"/>
        <v>0</v>
      </c>
      <c r="AF16" s="16">
        <f t="shared" si="13"/>
        <v>37.5</v>
      </c>
      <c r="AG16" s="16">
        <f t="shared" si="14"/>
        <v>-37.5</v>
      </c>
      <c r="AI16" s="3">
        <f>'Year Over Year'!AJ16</f>
        <v>0</v>
      </c>
      <c r="AJ16" s="16">
        <f t="shared" si="15"/>
        <v>12.5</v>
      </c>
      <c r="AK16" s="16">
        <f t="shared" si="16"/>
        <v>-12.5</v>
      </c>
      <c r="AM16" s="3">
        <f>'Year Over Year'!AN16</f>
        <v>0</v>
      </c>
      <c r="AN16" s="16">
        <f t="shared" si="17"/>
        <v>12.5</v>
      </c>
      <c r="AO16" s="16">
        <f t="shared" si="18"/>
        <v>-12.5</v>
      </c>
      <c r="AQ16" s="3">
        <f>'Year Over Year'!AR16</f>
        <v>0</v>
      </c>
      <c r="AR16" s="16">
        <f t="shared" si="19"/>
        <v>12.5</v>
      </c>
      <c r="AS16" s="16">
        <f t="shared" si="20"/>
        <v>-12.5</v>
      </c>
      <c r="AU16" s="3">
        <f t="shared" si="21"/>
        <v>0</v>
      </c>
      <c r="AV16" s="3">
        <f t="shared" si="22"/>
        <v>37.5</v>
      </c>
      <c r="AW16" s="16">
        <f t="shared" si="23"/>
        <v>-37.5</v>
      </c>
      <c r="AY16" s="3">
        <f>'Year Over Year'!AZ16</f>
        <v>0</v>
      </c>
      <c r="AZ16" s="16">
        <f t="shared" si="24"/>
        <v>12.5</v>
      </c>
      <c r="BA16" s="16">
        <f t="shared" si="25"/>
        <v>-12.5</v>
      </c>
      <c r="BC16" s="3">
        <f>'Year Over Year'!BD16</f>
        <v>0</v>
      </c>
      <c r="BD16" s="16">
        <f t="shared" si="26"/>
        <v>12.5</v>
      </c>
      <c r="BE16" s="16">
        <f t="shared" si="27"/>
        <v>-12.5</v>
      </c>
      <c r="BG16" s="3">
        <f>'Year Over Year'!BH16</f>
        <v>0</v>
      </c>
      <c r="BH16" s="16">
        <f t="shared" si="28"/>
        <v>12.5</v>
      </c>
      <c r="BI16" s="16">
        <f t="shared" si="29"/>
        <v>-12.5</v>
      </c>
      <c r="BK16" s="3">
        <f t="shared" si="30"/>
        <v>0</v>
      </c>
      <c r="BL16" s="3">
        <f t="shared" si="31"/>
        <v>37.5</v>
      </c>
      <c r="BM16" s="16">
        <f t="shared" si="32"/>
        <v>-37.5</v>
      </c>
      <c r="BO16" s="16">
        <f t="shared" si="33"/>
        <v>97</v>
      </c>
      <c r="BP16" s="16">
        <f t="shared" si="34"/>
        <v>38</v>
      </c>
      <c r="BQ16" s="16">
        <f t="shared" si="35"/>
        <v>59</v>
      </c>
      <c r="BR16" s="17">
        <f t="shared" si="36"/>
        <v>1.5526315789473684</v>
      </c>
      <c r="BT16" s="16">
        <v>150</v>
      </c>
    </row>
    <row r="17" spans="1:72" x14ac:dyDescent="0.2">
      <c r="A17" t="s">
        <v>76</v>
      </c>
      <c r="C17" s="3">
        <f>'Year Over Year'!D17</f>
        <v>0</v>
      </c>
      <c r="D17" s="16">
        <v>10</v>
      </c>
      <c r="E17" s="16">
        <f t="shared" si="0"/>
        <v>-10</v>
      </c>
      <c r="F17" s="17"/>
      <c r="G17" s="3">
        <f>'Year Over Year'!H17</f>
        <v>0</v>
      </c>
      <c r="H17" s="16">
        <v>10</v>
      </c>
      <c r="I17" s="16">
        <f t="shared" si="1"/>
        <v>-10</v>
      </c>
      <c r="K17" s="3">
        <f>'Year Over Year'!L17</f>
        <v>0</v>
      </c>
      <c r="L17" s="16">
        <v>11</v>
      </c>
      <c r="M17" s="16">
        <f t="shared" si="2"/>
        <v>-11</v>
      </c>
      <c r="O17" s="3">
        <f t="shared" si="3"/>
        <v>0</v>
      </c>
      <c r="P17" s="3">
        <f t="shared" si="4"/>
        <v>31</v>
      </c>
      <c r="Q17" s="16">
        <f t="shared" si="5"/>
        <v>-31</v>
      </c>
      <c r="S17" s="3">
        <f>'Year Over Year'!T17</f>
        <v>0</v>
      </c>
      <c r="T17" s="16">
        <f t="shared" si="6"/>
        <v>10.416666666666666</v>
      </c>
      <c r="U17" s="16">
        <f t="shared" si="7"/>
        <v>-10.416666666666666</v>
      </c>
      <c r="W17" s="3">
        <f>'Year Over Year'!X17</f>
        <v>0</v>
      </c>
      <c r="X17" s="16">
        <f t="shared" si="8"/>
        <v>10.416666666666666</v>
      </c>
      <c r="Y17" s="16">
        <f t="shared" si="9"/>
        <v>-10.416666666666666</v>
      </c>
      <c r="AA17" s="3">
        <f>'Year Over Year'!AB17</f>
        <v>0</v>
      </c>
      <c r="AB17" s="16">
        <f t="shared" si="10"/>
        <v>10.416666666666666</v>
      </c>
      <c r="AC17" s="16">
        <f t="shared" si="11"/>
        <v>-10.416666666666666</v>
      </c>
      <c r="AE17" s="3">
        <f t="shared" si="12"/>
        <v>0</v>
      </c>
      <c r="AF17" s="16">
        <f t="shared" si="13"/>
        <v>31.25</v>
      </c>
      <c r="AG17" s="16">
        <f t="shared" si="14"/>
        <v>-31.25</v>
      </c>
      <c r="AI17" s="3">
        <f>'Year Over Year'!AJ17</f>
        <v>0</v>
      </c>
      <c r="AJ17" s="16">
        <f t="shared" si="15"/>
        <v>10.416666666666666</v>
      </c>
      <c r="AK17" s="16">
        <f t="shared" si="16"/>
        <v>-10.416666666666666</v>
      </c>
      <c r="AM17" s="3">
        <f>'Year Over Year'!AN17</f>
        <v>0</v>
      </c>
      <c r="AN17" s="16">
        <f t="shared" si="17"/>
        <v>10.416666666666666</v>
      </c>
      <c r="AO17" s="16">
        <f t="shared" si="18"/>
        <v>-10.416666666666666</v>
      </c>
      <c r="AQ17" s="3">
        <f>'Year Over Year'!AR17</f>
        <v>0</v>
      </c>
      <c r="AR17" s="16">
        <f t="shared" si="19"/>
        <v>10.416666666666666</v>
      </c>
      <c r="AS17" s="16">
        <f t="shared" si="20"/>
        <v>-10.416666666666666</v>
      </c>
      <c r="AU17" s="3">
        <f t="shared" si="21"/>
        <v>0</v>
      </c>
      <c r="AV17" s="3">
        <f t="shared" si="22"/>
        <v>31.25</v>
      </c>
      <c r="AW17" s="16">
        <f t="shared" si="23"/>
        <v>-31.25</v>
      </c>
      <c r="AY17" s="3">
        <f>'Year Over Year'!AZ17</f>
        <v>0</v>
      </c>
      <c r="AZ17" s="16">
        <f t="shared" si="24"/>
        <v>10.416666666666666</v>
      </c>
      <c r="BA17" s="16">
        <f t="shared" si="25"/>
        <v>-10.416666666666666</v>
      </c>
      <c r="BC17" s="3">
        <f>'Year Over Year'!BD17</f>
        <v>0</v>
      </c>
      <c r="BD17" s="16">
        <f t="shared" si="26"/>
        <v>10.416666666666666</v>
      </c>
      <c r="BE17" s="16">
        <f t="shared" si="27"/>
        <v>-10.416666666666666</v>
      </c>
      <c r="BG17" s="3">
        <f>'Year Over Year'!BH17</f>
        <v>0</v>
      </c>
      <c r="BH17" s="16">
        <f t="shared" si="28"/>
        <v>10.416666666666666</v>
      </c>
      <c r="BI17" s="16">
        <f t="shared" si="29"/>
        <v>-10.416666666666666</v>
      </c>
      <c r="BK17" s="3">
        <f t="shared" si="30"/>
        <v>0</v>
      </c>
      <c r="BL17" s="3">
        <f t="shared" si="31"/>
        <v>31.25</v>
      </c>
      <c r="BM17" s="16">
        <f t="shared" si="32"/>
        <v>-31.25</v>
      </c>
      <c r="BO17" s="16">
        <f t="shared" si="33"/>
        <v>0</v>
      </c>
      <c r="BP17" s="16">
        <f t="shared" si="34"/>
        <v>31</v>
      </c>
      <c r="BQ17" s="16">
        <f t="shared" si="35"/>
        <v>-31</v>
      </c>
      <c r="BR17" s="17">
        <f t="shared" si="36"/>
        <v>-1</v>
      </c>
      <c r="BT17" s="16">
        <v>125</v>
      </c>
    </row>
    <row r="18" spans="1:72" hidden="1" x14ac:dyDescent="0.2">
      <c r="A18" t="s">
        <v>77</v>
      </c>
      <c r="C18" s="3">
        <f>'Year Over Year'!D18</f>
        <v>0</v>
      </c>
      <c r="D18" s="16">
        <v>0</v>
      </c>
      <c r="E18" s="16">
        <f t="shared" si="0"/>
        <v>0</v>
      </c>
      <c r="F18" s="17"/>
      <c r="G18" s="3">
        <f>'Year Over Year'!H18</f>
        <v>0</v>
      </c>
      <c r="H18" s="16">
        <f>$BT18/12</f>
        <v>0</v>
      </c>
      <c r="I18" s="16">
        <f t="shared" si="1"/>
        <v>0</v>
      </c>
      <c r="K18" s="3">
        <f>'Year Over Year'!L18</f>
        <v>0</v>
      </c>
      <c r="L18" s="16">
        <f>$BT18/12</f>
        <v>0</v>
      </c>
      <c r="M18" s="16">
        <f t="shared" si="2"/>
        <v>0</v>
      </c>
      <c r="O18" s="3">
        <f t="shared" si="3"/>
        <v>0</v>
      </c>
      <c r="P18" s="3">
        <f t="shared" si="4"/>
        <v>0</v>
      </c>
      <c r="Q18" s="16">
        <f t="shared" si="5"/>
        <v>0</v>
      </c>
      <c r="S18" s="3">
        <f>'Year Over Year'!T18</f>
        <v>0</v>
      </c>
      <c r="T18" s="16">
        <f t="shared" si="6"/>
        <v>0</v>
      </c>
      <c r="U18" s="16">
        <f t="shared" si="7"/>
        <v>0</v>
      </c>
      <c r="W18" s="3">
        <f>'Year Over Year'!X18</f>
        <v>0</v>
      </c>
      <c r="X18" s="16">
        <f t="shared" si="8"/>
        <v>0</v>
      </c>
      <c r="Y18" s="16">
        <f t="shared" si="9"/>
        <v>0</v>
      </c>
      <c r="AA18" s="3">
        <f>'Year Over Year'!AB18</f>
        <v>0</v>
      </c>
      <c r="AB18" s="16">
        <f t="shared" si="10"/>
        <v>0</v>
      </c>
      <c r="AC18" s="16">
        <f t="shared" si="11"/>
        <v>0</v>
      </c>
      <c r="AE18" s="3">
        <f t="shared" si="12"/>
        <v>0</v>
      </c>
      <c r="AF18" s="16">
        <f t="shared" si="13"/>
        <v>0</v>
      </c>
      <c r="AG18" s="16">
        <f t="shared" si="14"/>
        <v>0</v>
      </c>
      <c r="AI18" s="3">
        <f>'Year Over Year'!AJ18</f>
        <v>0</v>
      </c>
      <c r="AJ18" s="16">
        <f t="shared" si="15"/>
        <v>0</v>
      </c>
      <c r="AK18" s="16">
        <f t="shared" si="16"/>
        <v>0</v>
      </c>
      <c r="AM18" s="3">
        <f>'Year Over Year'!AN18</f>
        <v>0</v>
      </c>
      <c r="AN18" s="16">
        <f t="shared" si="17"/>
        <v>0</v>
      </c>
      <c r="AO18" s="16">
        <f t="shared" si="18"/>
        <v>0</v>
      </c>
      <c r="AQ18" s="3">
        <f>'Year Over Year'!AR18</f>
        <v>0</v>
      </c>
      <c r="AR18" s="16">
        <f t="shared" si="19"/>
        <v>0</v>
      </c>
      <c r="AS18" s="16">
        <f t="shared" si="20"/>
        <v>0</v>
      </c>
      <c r="AU18" s="3">
        <f t="shared" si="21"/>
        <v>0</v>
      </c>
      <c r="AV18" s="3">
        <f t="shared" si="22"/>
        <v>0</v>
      </c>
      <c r="AW18" s="16">
        <f t="shared" si="23"/>
        <v>0</v>
      </c>
      <c r="AY18" s="3">
        <f>'Year Over Year'!AZ18</f>
        <v>0</v>
      </c>
      <c r="AZ18" s="16">
        <f t="shared" si="24"/>
        <v>0</v>
      </c>
      <c r="BA18" s="16">
        <f t="shared" si="25"/>
        <v>0</v>
      </c>
      <c r="BC18" s="3">
        <f>'Year Over Year'!BD18</f>
        <v>0</v>
      </c>
      <c r="BD18" s="16">
        <f t="shared" si="26"/>
        <v>0</v>
      </c>
      <c r="BE18" s="16">
        <f t="shared" si="27"/>
        <v>0</v>
      </c>
      <c r="BG18" s="3">
        <f>'Year Over Year'!BH18</f>
        <v>0</v>
      </c>
      <c r="BH18" s="16">
        <f t="shared" si="28"/>
        <v>0</v>
      </c>
      <c r="BI18" s="16">
        <f t="shared" si="29"/>
        <v>0</v>
      </c>
      <c r="BK18" s="3">
        <f t="shared" si="30"/>
        <v>0</v>
      </c>
      <c r="BL18" s="3">
        <f t="shared" si="31"/>
        <v>0</v>
      </c>
      <c r="BM18" s="16">
        <f t="shared" si="32"/>
        <v>0</v>
      </c>
      <c r="BO18" s="16">
        <f t="shared" si="33"/>
        <v>0</v>
      </c>
      <c r="BP18" s="16">
        <f t="shared" si="34"/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78</v>
      </c>
      <c r="C19" s="3">
        <f>'Year Over Year'!D19</f>
        <v>439</v>
      </c>
      <c r="D19" s="16">
        <v>133</v>
      </c>
      <c r="E19" s="16">
        <f t="shared" si="0"/>
        <v>306</v>
      </c>
      <c r="F19" s="17"/>
      <c r="G19" s="3">
        <f>'Year Over Year'!H19</f>
        <v>283</v>
      </c>
      <c r="H19" s="16">
        <v>133</v>
      </c>
      <c r="I19" s="16">
        <f t="shared" si="1"/>
        <v>150</v>
      </c>
      <c r="K19" s="3">
        <f>'Year Over Year'!L19</f>
        <v>372</v>
      </c>
      <c r="L19" s="16">
        <v>134</v>
      </c>
      <c r="M19" s="16">
        <f t="shared" si="2"/>
        <v>238</v>
      </c>
      <c r="O19" s="3">
        <f t="shared" si="3"/>
        <v>1094</v>
      </c>
      <c r="P19" s="3">
        <f t="shared" si="4"/>
        <v>400</v>
      </c>
      <c r="Q19" s="16">
        <f t="shared" si="5"/>
        <v>694</v>
      </c>
      <c r="S19" s="3">
        <f>'Year Over Year'!T19</f>
        <v>0</v>
      </c>
      <c r="T19" s="16">
        <f t="shared" si="6"/>
        <v>133.33333333333334</v>
      </c>
      <c r="U19" s="16">
        <f t="shared" si="7"/>
        <v>-133.33333333333334</v>
      </c>
      <c r="W19" s="3">
        <f>'Year Over Year'!X19</f>
        <v>0</v>
      </c>
      <c r="X19" s="16">
        <f t="shared" si="8"/>
        <v>133.33333333333334</v>
      </c>
      <c r="Y19" s="16">
        <f t="shared" si="9"/>
        <v>-133.33333333333334</v>
      </c>
      <c r="AA19" s="3">
        <f>'Year Over Year'!AB19</f>
        <v>0</v>
      </c>
      <c r="AB19" s="16">
        <f t="shared" si="10"/>
        <v>133.33333333333334</v>
      </c>
      <c r="AC19" s="16">
        <f t="shared" si="11"/>
        <v>-133.33333333333334</v>
      </c>
      <c r="AE19" s="3">
        <f t="shared" si="12"/>
        <v>0</v>
      </c>
      <c r="AF19" s="16">
        <f t="shared" si="13"/>
        <v>400</v>
      </c>
      <c r="AG19" s="16">
        <f t="shared" si="14"/>
        <v>-400</v>
      </c>
      <c r="AI19" s="3">
        <f>'Year Over Year'!AJ19</f>
        <v>0</v>
      </c>
      <c r="AJ19" s="16">
        <f t="shared" si="15"/>
        <v>133.33333333333334</v>
      </c>
      <c r="AK19" s="16">
        <f t="shared" si="16"/>
        <v>-133.33333333333334</v>
      </c>
      <c r="AM19" s="3">
        <f>'Year Over Year'!AN19</f>
        <v>0</v>
      </c>
      <c r="AN19" s="16">
        <f t="shared" si="17"/>
        <v>133.33333333333334</v>
      </c>
      <c r="AO19" s="16">
        <f t="shared" si="18"/>
        <v>-133.33333333333334</v>
      </c>
      <c r="AQ19" s="3">
        <f>'Year Over Year'!AR19</f>
        <v>0</v>
      </c>
      <c r="AR19" s="16">
        <f t="shared" si="19"/>
        <v>133.33333333333334</v>
      </c>
      <c r="AS19" s="16">
        <f t="shared" si="20"/>
        <v>-133.33333333333334</v>
      </c>
      <c r="AU19" s="3">
        <f t="shared" si="21"/>
        <v>0</v>
      </c>
      <c r="AV19" s="3">
        <f t="shared" si="22"/>
        <v>400</v>
      </c>
      <c r="AW19" s="16">
        <f t="shared" si="23"/>
        <v>-400</v>
      </c>
      <c r="AY19" s="3">
        <f>'Year Over Year'!AZ19</f>
        <v>0</v>
      </c>
      <c r="AZ19" s="16">
        <f t="shared" si="24"/>
        <v>133.33333333333334</v>
      </c>
      <c r="BA19" s="16">
        <f t="shared" si="25"/>
        <v>-133.33333333333334</v>
      </c>
      <c r="BC19" s="3">
        <f>'Year Over Year'!BD19</f>
        <v>0</v>
      </c>
      <c r="BD19" s="16">
        <f t="shared" si="26"/>
        <v>133.33333333333334</v>
      </c>
      <c r="BE19" s="16">
        <f t="shared" si="27"/>
        <v>-133.33333333333334</v>
      </c>
      <c r="BG19" s="3">
        <f>'Year Over Year'!BH19</f>
        <v>0</v>
      </c>
      <c r="BH19" s="16">
        <f t="shared" si="28"/>
        <v>133.33333333333334</v>
      </c>
      <c r="BI19" s="16">
        <f t="shared" si="29"/>
        <v>-133.33333333333334</v>
      </c>
      <c r="BK19" s="3">
        <f t="shared" si="30"/>
        <v>0</v>
      </c>
      <c r="BL19" s="3">
        <f t="shared" si="31"/>
        <v>400</v>
      </c>
      <c r="BM19" s="16">
        <f t="shared" si="32"/>
        <v>-400</v>
      </c>
      <c r="BO19" s="16">
        <f t="shared" si="33"/>
        <v>1094</v>
      </c>
      <c r="BP19" s="16">
        <f t="shared" si="34"/>
        <v>400</v>
      </c>
      <c r="BQ19" s="16">
        <f t="shared" si="35"/>
        <v>694</v>
      </c>
      <c r="BR19" s="17">
        <f t="shared" si="36"/>
        <v>1.7350000000000001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>
        <f t="shared" si="3"/>
        <v>0</v>
      </c>
      <c r="P21" s="3">
        <f t="shared" si="4"/>
        <v>0</v>
      </c>
      <c r="Q21" s="16"/>
      <c r="S21" s="3">
        <f>'Year Over Year'!T21</f>
        <v>0</v>
      </c>
      <c r="T21" s="16">
        <f t="shared" si="6"/>
        <v>0</v>
      </c>
      <c r="U21" s="16"/>
      <c r="W21" s="3">
        <f>'Year Over Year'!X21</f>
        <v>0</v>
      </c>
      <c r="X21" s="16">
        <f t="shared" si="8"/>
        <v>0</v>
      </c>
      <c r="Y21" s="16"/>
      <c r="AA21" s="3">
        <f>'Year Over Year'!AB21</f>
        <v>0</v>
      </c>
      <c r="AB21" s="16">
        <f t="shared" si="10"/>
        <v>0</v>
      </c>
      <c r="AC21" s="16"/>
      <c r="AE21" s="3">
        <f t="shared" si="12"/>
        <v>0</v>
      </c>
      <c r="AF21" s="16">
        <f t="shared" si="13"/>
        <v>0</v>
      </c>
      <c r="AG21" s="16"/>
      <c r="AI21" s="3">
        <f>'Year Over Year'!AJ21</f>
        <v>0</v>
      </c>
      <c r="AJ21" s="16">
        <f t="shared" si="15"/>
        <v>0</v>
      </c>
      <c r="AK21" s="16"/>
      <c r="AM21" s="3">
        <f>'Year Over Year'!AN21</f>
        <v>0</v>
      </c>
      <c r="AN21" s="16">
        <f t="shared" si="17"/>
        <v>0</v>
      </c>
      <c r="AO21" s="16"/>
      <c r="AQ21" s="3">
        <f>'Year Over Year'!AR21</f>
        <v>0</v>
      </c>
      <c r="AR21" s="16">
        <f t="shared" si="19"/>
        <v>0</v>
      </c>
      <c r="AS21" s="16"/>
      <c r="AU21" s="3">
        <f t="shared" si="21"/>
        <v>0</v>
      </c>
      <c r="AV21" s="3">
        <f t="shared" si="22"/>
        <v>0</v>
      </c>
      <c r="AW21" s="16"/>
      <c r="AY21" s="3">
        <f>'Year Over Year'!AZ21</f>
        <v>0</v>
      </c>
      <c r="AZ21" s="16">
        <f t="shared" si="24"/>
        <v>0</v>
      </c>
      <c r="BA21" s="16"/>
      <c r="BC21" s="3">
        <f>'Year Over Year'!BD21</f>
        <v>0</v>
      </c>
      <c r="BD21" s="16">
        <f t="shared" si="26"/>
        <v>0</v>
      </c>
      <c r="BE21" s="16"/>
      <c r="BG21" s="3">
        <f>'Year Over Year'!BH21</f>
        <v>0</v>
      </c>
      <c r="BH21" s="16">
        <f t="shared" si="28"/>
        <v>0</v>
      </c>
      <c r="BI21" s="16"/>
      <c r="BK21" s="3">
        <f t="shared" si="30"/>
        <v>0</v>
      </c>
      <c r="BL21" s="3">
        <f t="shared" si="31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14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3</v>
      </c>
      <c r="H22" s="16">
        <v>4</v>
      </c>
      <c r="I22" s="16">
        <f>-(H22-G22)</f>
        <v>-1</v>
      </c>
      <c r="K22" s="3">
        <f>'Year Over Year'!L22</f>
        <v>1</v>
      </c>
      <c r="L22" s="16">
        <v>5</v>
      </c>
      <c r="M22" s="16">
        <f>-(L22-K22)</f>
        <v>-4</v>
      </c>
      <c r="O22" s="3">
        <f t="shared" si="3"/>
        <v>4</v>
      </c>
      <c r="P22" s="3">
        <f t="shared" si="4"/>
        <v>13</v>
      </c>
      <c r="Q22" s="16">
        <f>-(P22-O22)</f>
        <v>-9</v>
      </c>
      <c r="S22" s="3">
        <f>'Year Over Year'!T22</f>
        <v>0</v>
      </c>
      <c r="T22" s="16">
        <f t="shared" si="6"/>
        <v>4.166666666666667</v>
      </c>
      <c r="U22" s="16">
        <f>-(T22-S22)</f>
        <v>-4.166666666666667</v>
      </c>
      <c r="W22" s="3">
        <f>'Year Over Year'!X22</f>
        <v>0</v>
      </c>
      <c r="X22" s="16">
        <f t="shared" si="8"/>
        <v>4.166666666666667</v>
      </c>
      <c r="Y22" s="16">
        <f>-(X22-W22)</f>
        <v>-4.166666666666667</v>
      </c>
      <c r="AA22" s="3">
        <f>'Year Over Year'!AB22</f>
        <v>0</v>
      </c>
      <c r="AB22" s="16">
        <f t="shared" si="10"/>
        <v>4.166666666666667</v>
      </c>
      <c r="AC22" s="16">
        <f>-(AB22-AA22)</f>
        <v>-4.166666666666667</v>
      </c>
      <c r="AE22" s="3">
        <f t="shared" si="12"/>
        <v>0</v>
      </c>
      <c r="AF22" s="16">
        <f t="shared" si="13"/>
        <v>12.5</v>
      </c>
      <c r="AG22" s="16">
        <f>-(AF22-AE22)</f>
        <v>-12.5</v>
      </c>
      <c r="AI22" s="3">
        <f>'Year Over Year'!AJ22</f>
        <v>0</v>
      </c>
      <c r="AJ22" s="16">
        <f t="shared" si="15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7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19"/>
        <v>4.166666666666667</v>
      </c>
      <c r="AS22" s="16">
        <f>-(AR22-AQ22)</f>
        <v>-4.166666666666667</v>
      </c>
      <c r="AU22" s="3">
        <f t="shared" si="21"/>
        <v>0</v>
      </c>
      <c r="AV22" s="3">
        <f t="shared" si="22"/>
        <v>12.5</v>
      </c>
      <c r="AW22" s="16">
        <f>-(AV22-AU22)</f>
        <v>-12.5</v>
      </c>
      <c r="AY22" s="3">
        <f>'Year Over Year'!AZ22</f>
        <v>0</v>
      </c>
      <c r="AZ22" s="16">
        <f t="shared" si="24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6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8"/>
        <v>4.166666666666667</v>
      </c>
      <c r="BI22" s="16">
        <f>-(BH22-BG22)</f>
        <v>-4.166666666666667</v>
      </c>
      <c r="BK22" s="3">
        <f t="shared" si="30"/>
        <v>0</v>
      </c>
      <c r="BL22" s="3">
        <f t="shared" si="31"/>
        <v>12.5</v>
      </c>
      <c r="BM22" s="16">
        <f>-(BL22-BK22)</f>
        <v>-12.5</v>
      </c>
      <c r="BO22" s="16">
        <f t="shared" ref="BO22:BP25" si="37">C22+G22+K22</f>
        <v>4</v>
      </c>
      <c r="BP22" s="16">
        <f t="shared" si="37"/>
        <v>13</v>
      </c>
      <c r="BQ22" s="16">
        <f t="shared" si="35"/>
        <v>-9</v>
      </c>
      <c r="BR22" s="17">
        <f t="shared" si="36"/>
        <v>-0.69230769230769229</v>
      </c>
      <c r="BT22" s="16">
        <v>50</v>
      </c>
    </row>
    <row r="23" spans="1:72" x14ac:dyDescent="0.2">
      <c r="A23" s="11" t="s">
        <v>15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1</v>
      </c>
      <c r="H23" s="16">
        <v>8</v>
      </c>
      <c r="I23" s="16">
        <f>-(H23-G23)</f>
        <v>-7</v>
      </c>
      <c r="K23" s="3">
        <f>'Year Over Year'!L23</f>
        <v>1</v>
      </c>
      <c r="L23" s="16">
        <v>8</v>
      </c>
      <c r="M23" s="16">
        <f>-(L23-K23)</f>
        <v>-7</v>
      </c>
      <c r="O23" s="3">
        <f t="shared" si="3"/>
        <v>2</v>
      </c>
      <c r="P23" s="3">
        <f t="shared" si="4"/>
        <v>23</v>
      </c>
      <c r="Q23" s="16">
        <f>-(P23-O23)</f>
        <v>-21</v>
      </c>
      <c r="S23" s="3">
        <f>'Year Over Year'!T23</f>
        <v>0</v>
      </c>
      <c r="T23" s="16">
        <f t="shared" si="6"/>
        <v>8.3333333333333339</v>
      </c>
      <c r="U23" s="16">
        <f>-(T23-S23)</f>
        <v>-8.3333333333333339</v>
      </c>
      <c r="W23" s="3">
        <f>'Year Over Year'!X23</f>
        <v>0</v>
      </c>
      <c r="X23" s="16">
        <f t="shared" si="8"/>
        <v>8.3333333333333339</v>
      </c>
      <c r="Y23" s="16">
        <f>-(X23-W23)</f>
        <v>-8.3333333333333339</v>
      </c>
      <c r="AA23" s="3">
        <f>'Year Over Year'!AB23</f>
        <v>0</v>
      </c>
      <c r="AB23" s="16">
        <f t="shared" si="10"/>
        <v>8.3333333333333339</v>
      </c>
      <c r="AC23" s="16">
        <f>-(AB23-AA23)</f>
        <v>-8.3333333333333339</v>
      </c>
      <c r="AE23" s="3">
        <f t="shared" si="12"/>
        <v>0</v>
      </c>
      <c r="AF23" s="16">
        <f t="shared" si="13"/>
        <v>25</v>
      </c>
      <c r="AG23" s="16">
        <f>-(AF23-AE23)</f>
        <v>-25</v>
      </c>
      <c r="AI23" s="3">
        <f>'Year Over Year'!AJ23</f>
        <v>0</v>
      </c>
      <c r="AJ23" s="16">
        <f t="shared" si="15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7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19"/>
        <v>8.3333333333333339</v>
      </c>
      <c r="AS23" s="16">
        <f>-(AR23-AQ23)</f>
        <v>-8.3333333333333339</v>
      </c>
      <c r="AU23" s="3">
        <f t="shared" si="21"/>
        <v>0</v>
      </c>
      <c r="AV23" s="3">
        <f t="shared" si="22"/>
        <v>25</v>
      </c>
      <c r="AW23" s="16">
        <f>-(AV23-AU23)</f>
        <v>-25</v>
      </c>
      <c r="AY23" s="3">
        <f>'Year Over Year'!AZ23</f>
        <v>0</v>
      </c>
      <c r="AZ23" s="16">
        <f t="shared" si="24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6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8"/>
        <v>8.3333333333333339</v>
      </c>
      <c r="BI23" s="16">
        <f>-(BH23-BG23)</f>
        <v>-8.3333333333333339</v>
      </c>
      <c r="BK23" s="3">
        <f t="shared" si="30"/>
        <v>0</v>
      </c>
      <c r="BL23" s="3">
        <f t="shared" si="31"/>
        <v>25</v>
      </c>
      <c r="BM23" s="16">
        <f>-(BL23-BK23)</f>
        <v>-25</v>
      </c>
      <c r="BO23" s="16">
        <f t="shared" si="37"/>
        <v>2</v>
      </c>
      <c r="BP23" s="16">
        <f t="shared" si="37"/>
        <v>23</v>
      </c>
      <c r="BQ23" s="16">
        <f t="shared" si="35"/>
        <v>-21</v>
      </c>
      <c r="BR23" s="17">
        <f t="shared" si="36"/>
        <v>-0.91304347826086951</v>
      </c>
      <c r="BT23" s="16">
        <v>100</v>
      </c>
    </row>
    <row r="24" spans="1:72" x14ac:dyDescent="0.2">
      <c r="A24" s="11" t="s">
        <v>16</v>
      </c>
      <c r="C24" s="3">
        <f>'Year Over Year'!D24</f>
        <v>4</v>
      </c>
      <c r="D24" s="16">
        <v>16</v>
      </c>
      <c r="E24" s="16">
        <f>-(D24-C24)</f>
        <v>-12</v>
      </c>
      <c r="F24" s="17"/>
      <c r="G24" s="3">
        <f>'Year Over Year'!H24</f>
        <v>5</v>
      </c>
      <c r="H24" s="16">
        <v>17</v>
      </c>
      <c r="I24" s="16">
        <f>-(H24-G24)</f>
        <v>-12</v>
      </c>
      <c r="K24" s="3">
        <f>'Year Over Year'!L24</f>
        <v>19</v>
      </c>
      <c r="L24" s="16">
        <v>17</v>
      </c>
      <c r="M24" s="16">
        <f>-(L24-K24)</f>
        <v>2</v>
      </c>
      <c r="O24" s="3">
        <f t="shared" si="3"/>
        <v>28</v>
      </c>
      <c r="P24" s="3">
        <f t="shared" si="4"/>
        <v>50</v>
      </c>
      <c r="Q24" s="16">
        <f>-(P24-O24)</f>
        <v>-22</v>
      </c>
      <c r="S24" s="3">
        <f>'Year Over Year'!T24</f>
        <v>0</v>
      </c>
      <c r="T24" s="16">
        <f t="shared" si="6"/>
        <v>16.666666666666668</v>
      </c>
      <c r="U24" s="16">
        <f>-(T24-S24)</f>
        <v>-16.666666666666668</v>
      </c>
      <c r="W24" s="3">
        <f>'Year Over Year'!X24</f>
        <v>0</v>
      </c>
      <c r="X24" s="16">
        <f t="shared" si="8"/>
        <v>16.666666666666668</v>
      </c>
      <c r="Y24" s="16">
        <f>-(X24-W24)</f>
        <v>-16.666666666666668</v>
      </c>
      <c r="AA24" s="3">
        <f>'Year Over Year'!AB24</f>
        <v>0</v>
      </c>
      <c r="AB24" s="16">
        <f t="shared" si="10"/>
        <v>16.666666666666668</v>
      </c>
      <c r="AC24" s="16">
        <f>-(AB24-AA24)</f>
        <v>-16.666666666666668</v>
      </c>
      <c r="AE24" s="3">
        <f t="shared" si="12"/>
        <v>0</v>
      </c>
      <c r="AF24" s="16">
        <f t="shared" si="13"/>
        <v>50</v>
      </c>
      <c r="AG24" s="16">
        <f>-(AF24-AE24)</f>
        <v>-50</v>
      </c>
      <c r="AI24" s="3">
        <f>'Year Over Year'!AJ24</f>
        <v>0</v>
      </c>
      <c r="AJ24" s="16">
        <f t="shared" si="15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7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19"/>
        <v>16.666666666666668</v>
      </c>
      <c r="AS24" s="16">
        <f>-(AR24-AQ24)</f>
        <v>-16.666666666666668</v>
      </c>
      <c r="AU24" s="3">
        <f t="shared" si="21"/>
        <v>0</v>
      </c>
      <c r="AV24" s="3">
        <f t="shared" si="22"/>
        <v>50</v>
      </c>
      <c r="AW24" s="16">
        <f>-(AV24-AU24)</f>
        <v>-50</v>
      </c>
      <c r="AY24" s="3">
        <f>'Year Over Year'!AZ24</f>
        <v>0</v>
      </c>
      <c r="AZ24" s="16">
        <f t="shared" si="24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6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8"/>
        <v>16.666666666666668</v>
      </c>
      <c r="BI24" s="16">
        <f>-(BH24-BG24)</f>
        <v>-16.666666666666668</v>
      </c>
      <c r="BK24" s="3">
        <f t="shared" si="30"/>
        <v>0</v>
      </c>
      <c r="BL24" s="3">
        <f t="shared" si="31"/>
        <v>50</v>
      </c>
      <c r="BM24" s="16">
        <f>-(BL24-BK24)</f>
        <v>-50</v>
      </c>
      <c r="BO24" s="16">
        <f t="shared" si="37"/>
        <v>28</v>
      </c>
      <c r="BP24" s="16">
        <f t="shared" si="37"/>
        <v>50</v>
      </c>
      <c r="BQ24" s="16">
        <f t="shared" si="35"/>
        <v>-22</v>
      </c>
      <c r="BR24" s="17">
        <f t="shared" si="36"/>
        <v>-0.44</v>
      </c>
      <c r="BT24" s="16">
        <v>200</v>
      </c>
    </row>
    <row r="25" spans="1:72" x14ac:dyDescent="0.2">
      <c r="A25" s="11" t="s">
        <v>17</v>
      </c>
      <c r="C25" s="3">
        <f>'Year Over Year'!D25</f>
        <v>4</v>
      </c>
      <c r="D25" s="16">
        <v>12</v>
      </c>
      <c r="E25" s="16">
        <f>-(D25-C25)</f>
        <v>-8</v>
      </c>
      <c r="F25" s="17"/>
      <c r="G25" s="3">
        <f>'Year Over Year'!H25</f>
        <v>3</v>
      </c>
      <c r="H25" s="16">
        <v>13</v>
      </c>
      <c r="I25" s="16">
        <f>-(H25-G25)</f>
        <v>-10</v>
      </c>
      <c r="K25" s="3">
        <f>'Year Over Year'!L25</f>
        <v>5</v>
      </c>
      <c r="L25" s="16">
        <v>13</v>
      </c>
      <c r="M25" s="16">
        <f>-(L25-K25)</f>
        <v>-8</v>
      </c>
      <c r="O25" s="3">
        <f t="shared" si="3"/>
        <v>12</v>
      </c>
      <c r="P25" s="3">
        <f t="shared" si="4"/>
        <v>38</v>
      </c>
      <c r="Q25" s="16">
        <f>-(P25-O25)</f>
        <v>-26</v>
      </c>
      <c r="S25" s="3">
        <f>'Year Over Year'!T25</f>
        <v>0</v>
      </c>
      <c r="T25" s="16">
        <f t="shared" si="6"/>
        <v>12.5</v>
      </c>
      <c r="U25" s="16">
        <f>-(T25-S25)</f>
        <v>-12.5</v>
      </c>
      <c r="W25" s="3">
        <f>'Year Over Year'!X25</f>
        <v>0</v>
      </c>
      <c r="X25" s="16">
        <f t="shared" si="8"/>
        <v>12.5</v>
      </c>
      <c r="Y25" s="16">
        <f>-(X25-W25)</f>
        <v>-12.5</v>
      </c>
      <c r="AA25" s="3">
        <f>'Year Over Year'!AB25</f>
        <v>0</v>
      </c>
      <c r="AB25" s="16">
        <f t="shared" si="10"/>
        <v>12.5</v>
      </c>
      <c r="AC25" s="16">
        <f>-(AB25-AA25)</f>
        <v>-12.5</v>
      </c>
      <c r="AE25" s="3">
        <f t="shared" si="12"/>
        <v>0</v>
      </c>
      <c r="AF25" s="16">
        <f t="shared" si="13"/>
        <v>37.5</v>
      </c>
      <c r="AG25" s="16">
        <f>-(AF25-AE25)</f>
        <v>-37.5</v>
      </c>
      <c r="AI25" s="3">
        <f>'Year Over Year'!AJ25</f>
        <v>0</v>
      </c>
      <c r="AJ25" s="16">
        <f t="shared" si="15"/>
        <v>12.5</v>
      </c>
      <c r="AK25" s="16">
        <f>-(AJ25-AI25)</f>
        <v>-12.5</v>
      </c>
      <c r="AM25" s="3">
        <f>'Year Over Year'!AN25</f>
        <v>0</v>
      </c>
      <c r="AN25" s="16">
        <f t="shared" si="17"/>
        <v>12.5</v>
      </c>
      <c r="AO25" s="16">
        <f>-(AN25-AM25)</f>
        <v>-12.5</v>
      </c>
      <c r="AQ25" s="3">
        <f>'Year Over Year'!AR25</f>
        <v>0</v>
      </c>
      <c r="AR25" s="16">
        <f t="shared" si="19"/>
        <v>12.5</v>
      </c>
      <c r="AS25" s="16">
        <f>-(AR25-AQ25)</f>
        <v>-12.5</v>
      </c>
      <c r="AU25" s="3">
        <f t="shared" si="21"/>
        <v>0</v>
      </c>
      <c r="AV25" s="3">
        <f t="shared" si="22"/>
        <v>37.5</v>
      </c>
      <c r="AW25" s="16">
        <f>-(AV25-AU25)</f>
        <v>-37.5</v>
      </c>
      <c r="AY25" s="3">
        <f>'Year Over Year'!AZ25</f>
        <v>0</v>
      </c>
      <c r="AZ25" s="16">
        <f t="shared" si="24"/>
        <v>12.5</v>
      </c>
      <c r="BA25" s="16">
        <f>-(AZ25-AY25)</f>
        <v>-12.5</v>
      </c>
      <c r="BC25" s="3">
        <f>'Year Over Year'!BD25</f>
        <v>0</v>
      </c>
      <c r="BD25" s="16">
        <f t="shared" si="26"/>
        <v>12.5</v>
      </c>
      <c r="BE25" s="16">
        <f>-(BD25-BC25)</f>
        <v>-12.5</v>
      </c>
      <c r="BG25" s="3">
        <f>'Year Over Year'!BH25</f>
        <v>0</v>
      </c>
      <c r="BH25" s="16">
        <f t="shared" si="28"/>
        <v>12.5</v>
      </c>
      <c r="BI25" s="16">
        <f>-(BH25-BG25)</f>
        <v>-12.5</v>
      </c>
      <c r="BK25" s="3">
        <f t="shared" si="30"/>
        <v>0</v>
      </c>
      <c r="BL25" s="3">
        <f t="shared" si="31"/>
        <v>37.5</v>
      </c>
      <c r="BM25" s="16">
        <f>-(BL25-BK25)</f>
        <v>-37.5</v>
      </c>
      <c r="BO25" s="16">
        <f t="shared" si="37"/>
        <v>12</v>
      </c>
      <c r="BP25" s="16">
        <f t="shared" si="37"/>
        <v>38</v>
      </c>
      <c r="BQ25" s="16">
        <f t="shared" si="35"/>
        <v>-26</v>
      </c>
      <c r="BR25" s="17">
        <f t="shared" si="36"/>
        <v>-0.68421052631578949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>
        <f t="shared" si="3"/>
        <v>0</v>
      </c>
      <c r="P27" s="3">
        <f t="shared" si="4"/>
        <v>0</v>
      </c>
      <c r="Q27" s="16"/>
      <c r="S27" s="3">
        <f>'Year Over Year'!T27</f>
        <v>0</v>
      </c>
      <c r="T27" s="16">
        <f t="shared" si="6"/>
        <v>0</v>
      </c>
      <c r="U27" s="16"/>
      <c r="W27" s="3">
        <f>'Year Over Year'!X27</f>
        <v>0</v>
      </c>
      <c r="X27" s="16">
        <f t="shared" si="8"/>
        <v>0</v>
      </c>
      <c r="Y27" s="16"/>
      <c r="AA27" s="3">
        <f>'Year Over Year'!AB27</f>
        <v>0</v>
      </c>
      <c r="AB27" s="16">
        <f t="shared" si="10"/>
        <v>0</v>
      </c>
      <c r="AC27" s="16"/>
      <c r="AE27" s="3">
        <f t="shared" si="12"/>
        <v>0</v>
      </c>
      <c r="AF27" s="16">
        <f t="shared" si="13"/>
        <v>0</v>
      </c>
      <c r="AG27" s="16"/>
      <c r="AI27" s="3">
        <f>'Year Over Year'!AJ27</f>
        <v>0</v>
      </c>
      <c r="AJ27" s="16">
        <f t="shared" si="15"/>
        <v>0</v>
      </c>
      <c r="AK27" s="16"/>
      <c r="AM27" s="3">
        <f>'Year Over Year'!AN27</f>
        <v>0</v>
      </c>
      <c r="AN27" s="16">
        <f t="shared" si="17"/>
        <v>0</v>
      </c>
      <c r="AO27" s="16"/>
      <c r="AQ27" s="3">
        <f>'Year Over Year'!AR27</f>
        <v>0</v>
      </c>
      <c r="AR27" s="16">
        <f t="shared" si="19"/>
        <v>0</v>
      </c>
      <c r="AS27" s="16"/>
      <c r="AU27" s="3">
        <f t="shared" si="21"/>
        <v>0</v>
      </c>
      <c r="AV27" s="3">
        <f t="shared" si="22"/>
        <v>0</v>
      </c>
      <c r="AW27" s="16"/>
      <c r="AY27" s="3">
        <f>'Year Over Year'!AZ27</f>
        <v>0</v>
      </c>
      <c r="AZ27" s="16">
        <f t="shared" si="24"/>
        <v>0</v>
      </c>
      <c r="BA27" s="16"/>
      <c r="BC27" s="3">
        <f>'Year Over Year'!BD27</f>
        <v>0</v>
      </c>
      <c r="BD27" s="16">
        <f t="shared" si="26"/>
        <v>0</v>
      </c>
      <c r="BE27" s="16"/>
      <c r="BG27" s="3">
        <f>'Year Over Year'!BH27</f>
        <v>0</v>
      </c>
      <c r="BH27" s="16">
        <f t="shared" si="28"/>
        <v>0</v>
      </c>
      <c r="BI27" s="16"/>
      <c r="BK27" s="3">
        <f t="shared" si="30"/>
        <v>0</v>
      </c>
      <c r="BL27" s="3">
        <f t="shared" si="31"/>
        <v>0</v>
      </c>
      <c r="BM27" s="16"/>
      <c r="BO27" s="16"/>
      <c r="BP27" s="16"/>
      <c r="BQ27" s="16"/>
      <c r="BR27" s="17"/>
      <c r="BT27" s="16"/>
    </row>
    <row r="28" spans="1:72" x14ac:dyDescent="0.2">
      <c r="A28" t="s">
        <v>31</v>
      </c>
      <c r="C28" s="3">
        <f>'Year Over Year'!D28</f>
        <v>0</v>
      </c>
      <c r="D28" s="16">
        <v>0</v>
      </c>
      <c r="E28" s="16">
        <f t="shared" ref="E28:E35" si="38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5" si="39">-(H28-G28)</f>
        <v>0</v>
      </c>
      <c r="K28" s="3">
        <f>'Year Over Year'!L28</f>
        <v>0</v>
      </c>
      <c r="L28" s="16">
        <f>$BT28/12</f>
        <v>0</v>
      </c>
      <c r="M28" s="16">
        <f t="shared" ref="M28:M35" si="40">-(L28-K28)</f>
        <v>0</v>
      </c>
      <c r="O28" s="3">
        <f t="shared" si="3"/>
        <v>0</v>
      </c>
      <c r="P28" s="3">
        <f t="shared" si="4"/>
        <v>0</v>
      </c>
      <c r="Q28" s="16">
        <f t="shared" ref="Q28:Q35" si="41">-(P28-O28)</f>
        <v>0</v>
      </c>
      <c r="S28" s="3">
        <f>'Year Over Year'!T28</f>
        <v>0</v>
      </c>
      <c r="T28" s="16">
        <f t="shared" si="6"/>
        <v>0</v>
      </c>
      <c r="U28" s="16">
        <f t="shared" ref="U28:U35" si="42">-(T28-S28)</f>
        <v>0</v>
      </c>
      <c r="W28" s="3">
        <f>'Year Over Year'!X28</f>
        <v>0</v>
      </c>
      <c r="X28" s="16">
        <f t="shared" si="8"/>
        <v>0</v>
      </c>
      <c r="Y28" s="16">
        <f t="shared" ref="Y28:Y35" si="43">-(X28-W28)</f>
        <v>0</v>
      </c>
      <c r="AA28" s="3">
        <f>'Year Over Year'!AB28</f>
        <v>0</v>
      </c>
      <c r="AB28" s="16">
        <f t="shared" si="10"/>
        <v>0</v>
      </c>
      <c r="AC28" s="16">
        <f t="shared" ref="AC28:AC35" si="44">-(AB28-AA28)</f>
        <v>0</v>
      </c>
      <c r="AE28" s="3">
        <f t="shared" si="12"/>
        <v>0</v>
      </c>
      <c r="AF28" s="16">
        <f t="shared" si="13"/>
        <v>0</v>
      </c>
      <c r="AG28" s="16">
        <f t="shared" ref="AG28:AG35" si="45">-(AF28-AE28)</f>
        <v>0</v>
      </c>
      <c r="AI28" s="3">
        <f>'Year Over Year'!AJ28</f>
        <v>0</v>
      </c>
      <c r="AJ28" s="16">
        <f t="shared" si="15"/>
        <v>0</v>
      </c>
      <c r="AK28" s="16">
        <f t="shared" ref="AK28:AK35" si="46">-(AJ28-AI28)</f>
        <v>0</v>
      </c>
      <c r="AM28" s="3">
        <f>'Year Over Year'!AN28</f>
        <v>0</v>
      </c>
      <c r="AN28" s="16">
        <f t="shared" si="17"/>
        <v>0</v>
      </c>
      <c r="AO28" s="16">
        <f t="shared" ref="AO28:AO35" si="47">-(AN28-AM28)</f>
        <v>0</v>
      </c>
      <c r="AQ28" s="3">
        <f>'Year Over Year'!AR28</f>
        <v>0</v>
      </c>
      <c r="AR28" s="16">
        <f t="shared" si="19"/>
        <v>0</v>
      </c>
      <c r="AS28" s="16">
        <f t="shared" ref="AS28:AS35" si="48">-(AR28-AQ28)</f>
        <v>0</v>
      </c>
      <c r="AU28" s="3">
        <f t="shared" si="21"/>
        <v>0</v>
      </c>
      <c r="AV28" s="3">
        <f t="shared" si="22"/>
        <v>0</v>
      </c>
      <c r="AW28" s="16">
        <f t="shared" ref="AW28:AW35" si="49">-(AV28-AU28)</f>
        <v>0</v>
      </c>
      <c r="AY28" s="3">
        <f>'Year Over Year'!AZ28</f>
        <v>0</v>
      </c>
      <c r="AZ28" s="16">
        <f t="shared" si="24"/>
        <v>0</v>
      </c>
      <c r="BA28" s="16">
        <f t="shared" ref="BA28:BA35" si="50">-(AZ28-AY28)</f>
        <v>0</v>
      </c>
      <c r="BC28" s="3">
        <f>'Year Over Year'!BD28</f>
        <v>0</v>
      </c>
      <c r="BD28" s="16">
        <f t="shared" si="26"/>
        <v>0</v>
      </c>
      <c r="BE28" s="16">
        <f t="shared" ref="BE28:BE35" si="51">-(BD28-BC28)</f>
        <v>0</v>
      </c>
      <c r="BG28" s="3">
        <f>'Year Over Year'!BH28</f>
        <v>0</v>
      </c>
      <c r="BH28" s="16">
        <f t="shared" si="28"/>
        <v>0</v>
      </c>
      <c r="BI28" s="16">
        <f t="shared" ref="BI28:BI35" si="52">-(BH28-BG28)</f>
        <v>0</v>
      </c>
      <c r="BK28" s="3">
        <f t="shared" si="30"/>
        <v>0</v>
      </c>
      <c r="BL28" s="3">
        <f t="shared" si="31"/>
        <v>0</v>
      </c>
      <c r="BM28" s="16">
        <f t="shared" ref="BM28:BM35" si="53">-(BL28-BK28)</f>
        <v>0</v>
      </c>
      <c r="BO28" s="16">
        <f t="shared" ref="BO28:BO35" si="54">C28+G28+K28</f>
        <v>0</v>
      </c>
      <c r="BP28" s="16">
        <f t="shared" ref="BP28:BP35" si="55">D28+H28+L28</f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19</v>
      </c>
      <c r="C29" s="3">
        <f>'Year Over Year'!D29</f>
        <v>0</v>
      </c>
      <c r="D29" s="16">
        <v>0</v>
      </c>
      <c r="E29" s="16">
        <f t="shared" si="38"/>
        <v>0</v>
      </c>
      <c r="F29" s="17"/>
      <c r="G29" s="3">
        <f>'Year Over Year'!H29</f>
        <v>0</v>
      </c>
      <c r="H29" s="16">
        <v>0</v>
      </c>
      <c r="I29" s="16">
        <f t="shared" si="39"/>
        <v>0</v>
      </c>
      <c r="K29" s="3">
        <f>'Year Over Year'!L29</f>
        <v>0</v>
      </c>
      <c r="L29" s="16">
        <v>0</v>
      </c>
      <c r="M29" s="16">
        <f t="shared" si="40"/>
        <v>0</v>
      </c>
      <c r="O29" s="3">
        <f t="shared" si="3"/>
        <v>0</v>
      </c>
      <c r="P29" s="3">
        <f t="shared" si="4"/>
        <v>0</v>
      </c>
      <c r="Q29" s="16">
        <f t="shared" si="41"/>
        <v>0</v>
      </c>
      <c r="S29" s="3">
        <f>'Year Over Year'!T29</f>
        <v>0</v>
      </c>
      <c r="T29" s="16">
        <f t="shared" si="6"/>
        <v>0</v>
      </c>
      <c r="U29" s="16">
        <f t="shared" si="42"/>
        <v>0</v>
      </c>
      <c r="W29" s="3">
        <f>'Year Over Year'!X29</f>
        <v>0</v>
      </c>
      <c r="X29" s="16">
        <f t="shared" si="8"/>
        <v>0</v>
      </c>
      <c r="Y29" s="16">
        <f t="shared" si="43"/>
        <v>0</v>
      </c>
      <c r="AA29" s="3">
        <f>'Year Over Year'!AB29</f>
        <v>0</v>
      </c>
      <c r="AB29" s="16">
        <f t="shared" si="10"/>
        <v>0</v>
      </c>
      <c r="AC29" s="16">
        <f t="shared" si="44"/>
        <v>0</v>
      </c>
      <c r="AE29" s="3">
        <f t="shared" si="12"/>
        <v>0</v>
      </c>
      <c r="AF29" s="16">
        <f t="shared" si="13"/>
        <v>0</v>
      </c>
      <c r="AG29" s="16">
        <f t="shared" si="45"/>
        <v>0</v>
      </c>
      <c r="AI29" s="3">
        <f>'Year Over Year'!AJ29</f>
        <v>0</v>
      </c>
      <c r="AJ29" s="16">
        <f t="shared" si="15"/>
        <v>0</v>
      </c>
      <c r="AK29" s="16">
        <f t="shared" si="46"/>
        <v>0</v>
      </c>
      <c r="AM29" s="3">
        <f>'Year Over Year'!AN29</f>
        <v>0</v>
      </c>
      <c r="AN29" s="16">
        <f t="shared" si="17"/>
        <v>0</v>
      </c>
      <c r="AO29" s="16">
        <f t="shared" si="47"/>
        <v>0</v>
      </c>
      <c r="AQ29" s="3">
        <f>'Year Over Year'!AR29</f>
        <v>0</v>
      </c>
      <c r="AR29" s="16">
        <f t="shared" si="19"/>
        <v>0</v>
      </c>
      <c r="AS29" s="16">
        <f t="shared" si="48"/>
        <v>0</v>
      </c>
      <c r="AU29" s="3">
        <f t="shared" si="21"/>
        <v>0</v>
      </c>
      <c r="AV29" s="3">
        <f t="shared" si="22"/>
        <v>0</v>
      </c>
      <c r="AW29" s="16">
        <f t="shared" si="49"/>
        <v>0</v>
      </c>
      <c r="AY29" s="3">
        <f>'Year Over Year'!AZ29</f>
        <v>0</v>
      </c>
      <c r="AZ29" s="16">
        <f t="shared" si="24"/>
        <v>0</v>
      </c>
      <c r="BA29" s="16">
        <f t="shared" si="50"/>
        <v>0</v>
      </c>
      <c r="BC29" s="3">
        <f>'Year Over Year'!BD29</f>
        <v>0</v>
      </c>
      <c r="BD29" s="16">
        <f t="shared" si="26"/>
        <v>0</v>
      </c>
      <c r="BE29" s="16">
        <f t="shared" si="51"/>
        <v>0</v>
      </c>
      <c r="BG29" s="3">
        <f>'Year Over Year'!BH29</f>
        <v>0</v>
      </c>
      <c r="BH29" s="16">
        <f t="shared" si="28"/>
        <v>0</v>
      </c>
      <c r="BI29" s="16">
        <f t="shared" si="52"/>
        <v>0</v>
      </c>
      <c r="BK29" s="3">
        <f t="shared" si="30"/>
        <v>0</v>
      </c>
      <c r="BL29" s="3">
        <f t="shared" si="31"/>
        <v>0</v>
      </c>
      <c r="BM29" s="16">
        <f t="shared" si="53"/>
        <v>0</v>
      </c>
      <c r="BO29" s="16">
        <f t="shared" si="54"/>
        <v>0</v>
      </c>
      <c r="BP29" s="16">
        <f t="shared" si="55"/>
        <v>0</v>
      </c>
      <c r="BQ29" s="16">
        <f t="shared" si="35"/>
        <v>0</v>
      </c>
      <c r="BR29" s="17" t="e">
        <f t="shared" si="36"/>
        <v>#DIV/0!</v>
      </c>
      <c r="BT29" s="16">
        <v>0</v>
      </c>
    </row>
    <row r="30" spans="1:72" x14ac:dyDescent="0.2">
      <c r="A30" t="s">
        <v>18</v>
      </c>
      <c r="C30" s="3">
        <f>'Year Over Year'!D30</f>
        <v>1</v>
      </c>
      <c r="D30" s="16">
        <v>41</v>
      </c>
      <c r="E30" s="16">
        <f t="shared" si="38"/>
        <v>-40</v>
      </c>
      <c r="F30" s="17"/>
      <c r="G30" s="3">
        <f>'Year Over Year'!H30</f>
        <v>9</v>
      </c>
      <c r="H30" s="16">
        <v>42</v>
      </c>
      <c r="I30" s="16">
        <f t="shared" si="39"/>
        <v>-33</v>
      </c>
      <c r="K30" s="3">
        <f>'Year Over Year'!L30</f>
        <v>6</v>
      </c>
      <c r="L30" s="16">
        <v>42</v>
      </c>
      <c r="M30" s="16">
        <f t="shared" si="40"/>
        <v>-36</v>
      </c>
      <c r="O30" s="3">
        <f t="shared" si="3"/>
        <v>16</v>
      </c>
      <c r="P30" s="3">
        <f t="shared" si="4"/>
        <v>125</v>
      </c>
      <c r="Q30" s="16">
        <f t="shared" si="41"/>
        <v>-109</v>
      </c>
      <c r="S30" s="3">
        <f>'Year Over Year'!T30</f>
        <v>0</v>
      </c>
      <c r="T30" s="16">
        <f t="shared" si="6"/>
        <v>41.666666666666664</v>
      </c>
      <c r="U30" s="16">
        <f t="shared" si="42"/>
        <v>-41.666666666666664</v>
      </c>
      <c r="W30" s="3">
        <f>'Year Over Year'!X30</f>
        <v>0</v>
      </c>
      <c r="X30" s="16">
        <f t="shared" si="8"/>
        <v>41.666666666666664</v>
      </c>
      <c r="Y30" s="16">
        <f t="shared" si="43"/>
        <v>-41.666666666666664</v>
      </c>
      <c r="AA30" s="3">
        <f>'Year Over Year'!AB30</f>
        <v>0</v>
      </c>
      <c r="AB30" s="16">
        <f t="shared" si="10"/>
        <v>41.666666666666664</v>
      </c>
      <c r="AC30" s="16">
        <f t="shared" si="44"/>
        <v>-41.666666666666664</v>
      </c>
      <c r="AE30" s="3">
        <f t="shared" si="12"/>
        <v>0</v>
      </c>
      <c r="AF30" s="16">
        <f t="shared" si="13"/>
        <v>125</v>
      </c>
      <c r="AG30" s="16">
        <f t="shared" si="45"/>
        <v>-125</v>
      </c>
      <c r="AI30" s="3">
        <f>'Year Over Year'!AJ30</f>
        <v>0</v>
      </c>
      <c r="AJ30" s="16">
        <f t="shared" si="15"/>
        <v>41.666666666666664</v>
      </c>
      <c r="AK30" s="16">
        <f t="shared" si="46"/>
        <v>-41.666666666666664</v>
      </c>
      <c r="AM30" s="3">
        <f>'Year Over Year'!AN30</f>
        <v>0</v>
      </c>
      <c r="AN30" s="16">
        <f t="shared" si="17"/>
        <v>41.666666666666664</v>
      </c>
      <c r="AO30" s="16">
        <f t="shared" si="47"/>
        <v>-41.666666666666664</v>
      </c>
      <c r="AQ30" s="3">
        <f>'Year Over Year'!AR30</f>
        <v>0</v>
      </c>
      <c r="AR30" s="16">
        <f t="shared" si="19"/>
        <v>41.666666666666664</v>
      </c>
      <c r="AS30" s="16">
        <f t="shared" si="48"/>
        <v>-41.666666666666664</v>
      </c>
      <c r="AU30" s="3">
        <f t="shared" si="21"/>
        <v>0</v>
      </c>
      <c r="AV30" s="3">
        <f t="shared" si="22"/>
        <v>125</v>
      </c>
      <c r="AW30" s="16">
        <f t="shared" si="49"/>
        <v>-125</v>
      </c>
      <c r="AY30" s="3">
        <f>'Year Over Year'!AZ30</f>
        <v>0</v>
      </c>
      <c r="AZ30" s="16">
        <f t="shared" si="24"/>
        <v>41.666666666666664</v>
      </c>
      <c r="BA30" s="16">
        <f t="shared" si="50"/>
        <v>-41.666666666666664</v>
      </c>
      <c r="BC30" s="3">
        <f>'Year Over Year'!BD30</f>
        <v>0</v>
      </c>
      <c r="BD30" s="16">
        <f t="shared" si="26"/>
        <v>41.666666666666664</v>
      </c>
      <c r="BE30" s="16">
        <f t="shared" si="51"/>
        <v>-41.666666666666664</v>
      </c>
      <c r="BG30" s="3">
        <f>'Year Over Year'!BH30</f>
        <v>0</v>
      </c>
      <c r="BH30" s="16">
        <f t="shared" si="28"/>
        <v>41.666666666666664</v>
      </c>
      <c r="BI30" s="16">
        <f t="shared" si="52"/>
        <v>-41.666666666666664</v>
      </c>
      <c r="BK30" s="3">
        <f t="shared" si="30"/>
        <v>0</v>
      </c>
      <c r="BL30" s="3">
        <f t="shared" si="31"/>
        <v>125</v>
      </c>
      <c r="BM30" s="16">
        <f t="shared" si="53"/>
        <v>-125</v>
      </c>
      <c r="BO30" s="16">
        <f t="shared" si="54"/>
        <v>16</v>
      </c>
      <c r="BP30" s="16">
        <f t="shared" si="55"/>
        <v>125</v>
      </c>
      <c r="BQ30" s="16">
        <f t="shared" si="35"/>
        <v>-109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">
      <c r="A32" t="s">
        <v>5</v>
      </c>
      <c r="C32" s="3">
        <f>'Year Over Year'!D32</f>
        <v>24</v>
      </c>
      <c r="D32" s="16">
        <f>BT32/12</f>
        <v>0</v>
      </c>
      <c r="E32" s="16">
        <f t="shared" si="38"/>
        <v>24</v>
      </c>
      <c r="F32" s="17"/>
      <c r="G32" s="3">
        <f>'Year Over Year'!H32</f>
        <v>15</v>
      </c>
      <c r="H32" s="16">
        <f>$BT32/12</f>
        <v>0</v>
      </c>
      <c r="I32" s="16">
        <f t="shared" si="39"/>
        <v>15</v>
      </c>
      <c r="K32" s="3">
        <f>'Year Over Year'!L32</f>
        <v>72</v>
      </c>
      <c r="L32" s="16">
        <f>$BT32/12</f>
        <v>0</v>
      </c>
      <c r="M32" s="16">
        <f t="shared" si="40"/>
        <v>72</v>
      </c>
      <c r="O32" s="3">
        <f t="shared" si="3"/>
        <v>111</v>
      </c>
      <c r="P32" s="3">
        <f t="shared" si="4"/>
        <v>0</v>
      </c>
      <c r="Q32" s="16">
        <f t="shared" si="41"/>
        <v>111</v>
      </c>
      <c r="S32" s="3">
        <f>'Year Over Year'!T32</f>
        <v>0</v>
      </c>
      <c r="T32" s="16">
        <f t="shared" si="6"/>
        <v>0</v>
      </c>
      <c r="U32" s="16">
        <f t="shared" si="42"/>
        <v>0</v>
      </c>
      <c r="W32" s="3">
        <f>'Year Over Year'!X32</f>
        <v>0</v>
      </c>
      <c r="X32" s="16">
        <f t="shared" si="8"/>
        <v>0</v>
      </c>
      <c r="Y32" s="16">
        <f t="shared" si="43"/>
        <v>0</v>
      </c>
      <c r="AA32" s="3">
        <f>'Year Over Year'!AB32</f>
        <v>0</v>
      </c>
      <c r="AB32" s="16">
        <f t="shared" si="10"/>
        <v>0</v>
      </c>
      <c r="AC32" s="16">
        <f t="shared" si="44"/>
        <v>0</v>
      </c>
      <c r="AE32" s="3">
        <f t="shared" si="12"/>
        <v>0</v>
      </c>
      <c r="AF32" s="16">
        <f t="shared" si="13"/>
        <v>0</v>
      </c>
      <c r="AG32" s="16">
        <f t="shared" si="45"/>
        <v>0</v>
      </c>
      <c r="AI32" s="3">
        <f>'Year Over Year'!AJ32</f>
        <v>0</v>
      </c>
      <c r="AJ32" s="16">
        <f t="shared" si="15"/>
        <v>0</v>
      </c>
      <c r="AK32" s="16">
        <f t="shared" si="46"/>
        <v>0</v>
      </c>
      <c r="AM32" s="3">
        <f>'Year Over Year'!AN32</f>
        <v>0</v>
      </c>
      <c r="AN32" s="16">
        <f t="shared" si="17"/>
        <v>0</v>
      </c>
      <c r="AO32" s="16">
        <f t="shared" si="47"/>
        <v>0</v>
      </c>
      <c r="AQ32" s="3">
        <f>'Year Over Year'!AR32</f>
        <v>0</v>
      </c>
      <c r="AR32" s="16">
        <f t="shared" si="19"/>
        <v>0</v>
      </c>
      <c r="AS32" s="16">
        <f t="shared" si="48"/>
        <v>0</v>
      </c>
      <c r="AU32" s="3">
        <f t="shared" si="21"/>
        <v>0</v>
      </c>
      <c r="AV32" s="3">
        <f t="shared" si="22"/>
        <v>0</v>
      </c>
      <c r="AW32" s="16">
        <f t="shared" si="49"/>
        <v>0</v>
      </c>
      <c r="AY32" s="3">
        <f>'Year Over Year'!AZ32</f>
        <v>0</v>
      </c>
      <c r="AZ32" s="16">
        <f t="shared" si="24"/>
        <v>0</v>
      </c>
      <c r="BA32" s="16">
        <f t="shared" si="50"/>
        <v>0</v>
      </c>
      <c r="BC32" s="3">
        <f>'Year Over Year'!BD32</f>
        <v>0</v>
      </c>
      <c r="BD32" s="16">
        <f t="shared" si="26"/>
        <v>0</v>
      </c>
      <c r="BE32" s="16">
        <f t="shared" si="51"/>
        <v>0</v>
      </c>
      <c r="BG32" s="3">
        <f>'Year Over Year'!BH32</f>
        <v>0</v>
      </c>
      <c r="BH32" s="16">
        <f t="shared" si="28"/>
        <v>0</v>
      </c>
      <c r="BI32" s="16">
        <f t="shared" si="52"/>
        <v>0</v>
      </c>
      <c r="BK32" s="3">
        <f t="shared" si="30"/>
        <v>0</v>
      </c>
      <c r="BL32" s="3">
        <f t="shared" si="31"/>
        <v>0</v>
      </c>
      <c r="BM32" s="16">
        <f t="shared" si="53"/>
        <v>0</v>
      </c>
      <c r="BO32" s="16">
        <f t="shared" si="54"/>
        <v>111</v>
      </c>
      <c r="BP32" s="16">
        <f t="shared" si="55"/>
        <v>0</v>
      </c>
      <c r="BQ32" s="16">
        <f t="shared" si="35"/>
        <v>111</v>
      </c>
      <c r="BR32" s="17">
        <v>0</v>
      </c>
      <c r="BT32" s="16">
        <v>0</v>
      </c>
    </row>
    <row r="33" spans="1:72" x14ac:dyDescent="0.2">
      <c r="A33" t="s">
        <v>6</v>
      </c>
      <c r="C33" s="3">
        <f>'Year Over Year'!D33</f>
        <v>1</v>
      </c>
      <c r="D33" s="16">
        <f>BT33/12</f>
        <v>0</v>
      </c>
      <c r="E33" s="16">
        <f t="shared" si="38"/>
        <v>1</v>
      </c>
      <c r="F33" s="17"/>
      <c r="G33" s="3">
        <f>'Year Over Year'!H33</f>
        <v>1</v>
      </c>
      <c r="H33" s="16">
        <f>$BT33/12</f>
        <v>0</v>
      </c>
      <c r="I33" s="16">
        <f t="shared" si="39"/>
        <v>1</v>
      </c>
      <c r="K33" s="3">
        <f>'Year Over Year'!L33</f>
        <v>0</v>
      </c>
      <c r="L33" s="16">
        <f>$BT33/12</f>
        <v>0</v>
      </c>
      <c r="M33" s="16">
        <f t="shared" si="40"/>
        <v>0</v>
      </c>
      <c r="O33" s="3">
        <f t="shared" si="3"/>
        <v>2</v>
      </c>
      <c r="P33" s="3">
        <f t="shared" si="4"/>
        <v>0</v>
      </c>
      <c r="Q33" s="16">
        <f t="shared" si="41"/>
        <v>2</v>
      </c>
      <c r="S33" s="3">
        <f>'Year Over Year'!T33</f>
        <v>0</v>
      </c>
      <c r="T33" s="16">
        <f t="shared" si="6"/>
        <v>0</v>
      </c>
      <c r="U33" s="16">
        <f t="shared" si="42"/>
        <v>0</v>
      </c>
      <c r="W33" s="3">
        <f>'Year Over Year'!X33</f>
        <v>0</v>
      </c>
      <c r="X33" s="16">
        <f t="shared" si="8"/>
        <v>0</v>
      </c>
      <c r="Y33" s="16">
        <f t="shared" si="43"/>
        <v>0</v>
      </c>
      <c r="AA33" s="3">
        <f>'Year Over Year'!AB33</f>
        <v>0</v>
      </c>
      <c r="AB33" s="16">
        <f t="shared" si="10"/>
        <v>0</v>
      </c>
      <c r="AC33" s="16">
        <f t="shared" si="44"/>
        <v>0</v>
      </c>
      <c r="AE33" s="3">
        <f t="shared" si="12"/>
        <v>0</v>
      </c>
      <c r="AF33" s="16">
        <f t="shared" si="13"/>
        <v>0</v>
      </c>
      <c r="AG33" s="16">
        <f t="shared" si="45"/>
        <v>0</v>
      </c>
      <c r="AI33" s="3">
        <f>'Year Over Year'!AJ33</f>
        <v>0</v>
      </c>
      <c r="AJ33" s="16">
        <f t="shared" si="15"/>
        <v>0</v>
      </c>
      <c r="AK33" s="16">
        <f t="shared" si="46"/>
        <v>0</v>
      </c>
      <c r="AM33" s="3">
        <f>'Year Over Year'!AN33</f>
        <v>0</v>
      </c>
      <c r="AN33" s="16">
        <f t="shared" si="17"/>
        <v>0</v>
      </c>
      <c r="AO33" s="16">
        <f t="shared" si="47"/>
        <v>0</v>
      </c>
      <c r="AQ33" s="3">
        <f>'Year Over Year'!AR33</f>
        <v>0</v>
      </c>
      <c r="AR33" s="16">
        <f t="shared" si="19"/>
        <v>0</v>
      </c>
      <c r="AS33" s="16">
        <f t="shared" si="48"/>
        <v>0</v>
      </c>
      <c r="AU33" s="3">
        <f t="shared" si="21"/>
        <v>0</v>
      </c>
      <c r="AV33" s="3">
        <f t="shared" si="22"/>
        <v>0</v>
      </c>
      <c r="AW33" s="16">
        <f t="shared" si="49"/>
        <v>0</v>
      </c>
      <c r="AY33" s="3">
        <f>'Year Over Year'!AZ33</f>
        <v>0</v>
      </c>
      <c r="AZ33" s="16">
        <f t="shared" si="24"/>
        <v>0</v>
      </c>
      <c r="BA33" s="16">
        <f t="shared" si="50"/>
        <v>0</v>
      </c>
      <c r="BC33" s="3">
        <f>'Year Over Year'!BD33</f>
        <v>0</v>
      </c>
      <c r="BD33" s="16">
        <f t="shared" si="26"/>
        <v>0</v>
      </c>
      <c r="BE33" s="16">
        <f t="shared" si="51"/>
        <v>0</v>
      </c>
      <c r="BG33" s="3">
        <f>'Year Over Year'!BH33</f>
        <v>0</v>
      </c>
      <c r="BH33" s="16">
        <f t="shared" si="28"/>
        <v>0</v>
      </c>
      <c r="BI33" s="16">
        <f t="shared" si="52"/>
        <v>0</v>
      </c>
      <c r="BK33" s="3">
        <f t="shared" si="30"/>
        <v>0</v>
      </c>
      <c r="BL33" s="3">
        <f t="shared" si="31"/>
        <v>0</v>
      </c>
      <c r="BM33" s="16">
        <f t="shared" si="53"/>
        <v>0</v>
      </c>
      <c r="BO33" s="16">
        <f t="shared" si="54"/>
        <v>2</v>
      </c>
      <c r="BP33" s="16">
        <f t="shared" si="55"/>
        <v>0</v>
      </c>
      <c r="BQ33" s="16">
        <f t="shared" si="35"/>
        <v>2</v>
      </c>
      <c r="BR33" s="17">
        <v>0</v>
      </c>
      <c r="BT33" s="16">
        <v>0</v>
      </c>
    </row>
    <row r="34" spans="1:72" x14ac:dyDescent="0.2">
      <c r="A34" t="s">
        <v>7</v>
      </c>
      <c r="C34" s="3">
        <f>'Year Over Year'!D34</f>
        <v>1</v>
      </c>
      <c r="D34" s="16">
        <f>BT34/12</f>
        <v>0</v>
      </c>
      <c r="E34" s="16">
        <f t="shared" si="38"/>
        <v>1</v>
      </c>
      <c r="F34" s="17"/>
      <c r="G34" s="3">
        <f>'Year Over Year'!H34</f>
        <v>0</v>
      </c>
      <c r="H34" s="16">
        <f>$BT34/12</f>
        <v>0</v>
      </c>
      <c r="I34" s="16">
        <f t="shared" si="39"/>
        <v>0</v>
      </c>
      <c r="K34" s="3">
        <f>'Year Over Year'!L34</f>
        <v>0</v>
      </c>
      <c r="L34" s="16">
        <f>$BT34/12</f>
        <v>0</v>
      </c>
      <c r="M34" s="16">
        <f t="shared" si="40"/>
        <v>0</v>
      </c>
      <c r="O34" s="3">
        <f t="shared" si="3"/>
        <v>1</v>
      </c>
      <c r="P34" s="3">
        <f t="shared" si="4"/>
        <v>0</v>
      </c>
      <c r="Q34" s="16">
        <f t="shared" si="41"/>
        <v>1</v>
      </c>
      <c r="S34" s="3">
        <f>'Year Over Year'!T34</f>
        <v>0</v>
      </c>
      <c r="T34" s="16">
        <f t="shared" si="6"/>
        <v>0</v>
      </c>
      <c r="U34" s="16">
        <f t="shared" si="42"/>
        <v>0</v>
      </c>
      <c r="W34" s="3">
        <f>'Year Over Year'!X34</f>
        <v>0</v>
      </c>
      <c r="X34" s="16">
        <f t="shared" si="8"/>
        <v>0</v>
      </c>
      <c r="Y34" s="16">
        <f t="shared" si="43"/>
        <v>0</v>
      </c>
      <c r="AA34" s="3">
        <f>'Year Over Year'!AB34</f>
        <v>0</v>
      </c>
      <c r="AB34" s="16">
        <f t="shared" si="10"/>
        <v>0</v>
      </c>
      <c r="AC34" s="16">
        <f t="shared" si="44"/>
        <v>0</v>
      </c>
      <c r="AE34" s="3">
        <f t="shared" si="12"/>
        <v>0</v>
      </c>
      <c r="AF34" s="16">
        <f t="shared" si="13"/>
        <v>0</v>
      </c>
      <c r="AG34" s="16">
        <f t="shared" si="45"/>
        <v>0</v>
      </c>
      <c r="AI34" s="3">
        <f>'Year Over Year'!AJ34</f>
        <v>0</v>
      </c>
      <c r="AJ34" s="16">
        <f t="shared" si="15"/>
        <v>0</v>
      </c>
      <c r="AK34" s="16">
        <f t="shared" si="46"/>
        <v>0</v>
      </c>
      <c r="AM34" s="3">
        <f>'Year Over Year'!AN34</f>
        <v>0</v>
      </c>
      <c r="AN34" s="16">
        <f t="shared" si="17"/>
        <v>0</v>
      </c>
      <c r="AO34" s="16">
        <f t="shared" si="47"/>
        <v>0</v>
      </c>
      <c r="AQ34" s="3">
        <f>'Year Over Year'!AR34</f>
        <v>0</v>
      </c>
      <c r="AR34" s="16">
        <f t="shared" si="19"/>
        <v>0</v>
      </c>
      <c r="AS34" s="16">
        <f t="shared" si="48"/>
        <v>0</v>
      </c>
      <c r="AU34" s="3">
        <f t="shared" si="21"/>
        <v>0</v>
      </c>
      <c r="AV34" s="3">
        <f t="shared" si="22"/>
        <v>0</v>
      </c>
      <c r="AW34" s="16">
        <f t="shared" si="49"/>
        <v>0</v>
      </c>
      <c r="AY34" s="3">
        <f>'Year Over Year'!AZ34</f>
        <v>0</v>
      </c>
      <c r="AZ34" s="16">
        <f t="shared" si="24"/>
        <v>0</v>
      </c>
      <c r="BA34" s="16">
        <f t="shared" si="50"/>
        <v>0</v>
      </c>
      <c r="BC34" s="3">
        <f>'Year Over Year'!BD34</f>
        <v>0</v>
      </c>
      <c r="BD34" s="16">
        <f t="shared" si="26"/>
        <v>0</v>
      </c>
      <c r="BE34" s="16">
        <f t="shared" si="51"/>
        <v>0</v>
      </c>
      <c r="BG34" s="3">
        <f>'Year Over Year'!BH34</f>
        <v>0</v>
      </c>
      <c r="BH34" s="16">
        <f t="shared" si="28"/>
        <v>0</v>
      </c>
      <c r="BI34" s="16">
        <f t="shared" si="52"/>
        <v>0</v>
      </c>
      <c r="BK34" s="3">
        <f t="shared" si="30"/>
        <v>0</v>
      </c>
      <c r="BL34" s="3">
        <f t="shared" si="31"/>
        <v>0</v>
      </c>
      <c r="BM34" s="16">
        <f t="shared" si="53"/>
        <v>0</v>
      </c>
      <c r="BO34" s="16">
        <f t="shared" si="54"/>
        <v>1</v>
      </c>
      <c r="BP34" s="16">
        <f t="shared" si="55"/>
        <v>0</v>
      </c>
      <c r="BQ34" s="16">
        <f t="shared" si="35"/>
        <v>1</v>
      </c>
      <c r="BR34" s="17">
        <v>0</v>
      </c>
      <c r="BT34" s="16">
        <v>0</v>
      </c>
    </row>
    <row r="35" spans="1:72" x14ac:dyDescent="0.2">
      <c r="A35" t="s">
        <v>10</v>
      </c>
      <c r="C35" s="4">
        <f>'Year Over Year'!D35</f>
        <v>5</v>
      </c>
      <c r="D35" s="18">
        <f>BT35/12</f>
        <v>0</v>
      </c>
      <c r="E35" s="18">
        <f t="shared" si="38"/>
        <v>5</v>
      </c>
      <c r="F35" s="20"/>
      <c r="G35" s="4">
        <f>'Year Over Year'!H35</f>
        <v>6</v>
      </c>
      <c r="H35" s="18">
        <f>$BT35/12</f>
        <v>0</v>
      </c>
      <c r="I35" s="18">
        <f t="shared" si="39"/>
        <v>6</v>
      </c>
      <c r="K35" s="4">
        <f>'Year Over Year'!L35</f>
        <v>9</v>
      </c>
      <c r="L35" s="18">
        <f>$BT35/12</f>
        <v>0</v>
      </c>
      <c r="M35" s="18">
        <f t="shared" si="40"/>
        <v>9</v>
      </c>
      <c r="O35" s="4">
        <f t="shared" si="3"/>
        <v>20</v>
      </c>
      <c r="P35" s="4">
        <f t="shared" si="4"/>
        <v>0</v>
      </c>
      <c r="Q35" s="18">
        <f t="shared" si="41"/>
        <v>20</v>
      </c>
      <c r="S35" s="4">
        <f>'Year Over Year'!T35</f>
        <v>0</v>
      </c>
      <c r="T35" s="18">
        <f t="shared" si="6"/>
        <v>0</v>
      </c>
      <c r="U35" s="18">
        <f t="shared" si="42"/>
        <v>0</v>
      </c>
      <c r="W35" s="4">
        <f>'Year Over Year'!X35</f>
        <v>0</v>
      </c>
      <c r="X35" s="18">
        <f t="shared" si="8"/>
        <v>0</v>
      </c>
      <c r="Y35" s="18">
        <f t="shared" si="43"/>
        <v>0</v>
      </c>
      <c r="AA35" s="4">
        <f>'Year Over Year'!AB35</f>
        <v>0</v>
      </c>
      <c r="AB35" s="18">
        <f t="shared" si="10"/>
        <v>0</v>
      </c>
      <c r="AC35" s="18">
        <f t="shared" si="44"/>
        <v>0</v>
      </c>
      <c r="AE35" s="4">
        <f t="shared" si="12"/>
        <v>0</v>
      </c>
      <c r="AF35" s="18">
        <f t="shared" si="13"/>
        <v>0</v>
      </c>
      <c r="AG35" s="18">
        <f t="shared" si="45"/>
        <v>0</v>
      </c>
      <c r="AI35" s="4">
        <f>'Year Over Year'!AJ35</f>
        <v>0</v>
      </c>
      <c r="AJ35" s="18">
        <f t="shared" si="15"/>
        <v>0</v>
      </c>
      <c r="AK35" s="18">
        <f t="shared" si="46"/>
        <v>0</v>
      </c>
      <c r="AM35" s="4">
        <f>'Year Over Year'!AN35</f>
        <v>0</v>
      </c>
      <c r="AN35" s="18">
        <f t="shared" si="17"/>
        <v>0</v>
      </c>
      <c r="AO35" s="18">
        <f t="shared" si="47"/>
        <v>0</v>
      </c>
      <c r="AQ35" s="4">
        <f>'Year Over Year'!AR35</f>
        <v>0</v>
      </c>
      <c r="AR35" s="18">
        <f t="shared" si="19"/>
        <v>0</v>
      </c>
      <c r="AS35" s="18">
        <f t="shared" si="48"/>
        <v>0</v>
      </c>
      <c r="AU35" s="4">
        <f t="shared" si="21"/>
        <v>0</v>
      </c>
      <c r="AV35" s="4">
        <f t="shared" si="22"/>
        <v>0</v>
      </c>
      <c r="AW35" s="18">
        <f t="shared" si="49"/>
        <v>0</v>
      </c>
      <c r="AY35" s="4">
        <f>'Year Over Year'!AZ35</f>
        <v>0</v>
      </c>
      <c r="AZ35" s="18">
        <f t="shared" si="24"/>
        <v>0</v>
      </c>
      <c r="BA35" s="18">
        <f t="shared" si="50"/>
        <v>0</v>
      </c>
      <c r="BC35" s="4">
        <f>'Year Over Year'!BD35</f>
        <v>0</v>
      </c>
      <c r="BD35" s="18">
        <f t="shared" si="26"/>
        <v>0</v>
      </c>
      <c r="BE35" s="18">
        <f t="shared" si="51"/>
        <v>0</v>
      </c>
      <c r="BG35" s="4">
        <f>'Year Over Year'!BH35</f>
        <v>0</v>
      </c>
      <c r="BH35" s="18">
        <f t="shared" si="28"/>
        <v>0</v>
      </c>
      <c r="BI35" s="18">
        <f t="shared" si="52"/>
        <v>0</v>
      </c>
      <c r="BK35" s="4">
        <f t="shared" si="30"/>
        <v>0</v>
      </c>
      <c r="BL35" s="4">
        <f t="shared" si="31"/>
        <v>0</v>
      </c>
      <c r="BM35" s="18">
        <f t="shared" si="53"/>
        <v>0</v>
      </c>
      <c r="BO35" s="18">
        <f t="shared" si="54"/>
        <v>20</v>
      </c>
      <c r="BP35" s="18">
        <f t="shared" si="55"/>
        <v>0</v>
      </c>
      <c r="BQ35" s="18">
        <f t="shared" si="35"/>
        <v>20</v>
      </c>
      <c r="BR35" s="19">
        <v>0</v>
      </c>
      <c r="BT35" s="18">
        <v>0</v>
      </c>
    </row>
    <row r="36" spans="1:72" s="1" customFormat="1" x14ac:dyDescent="0.2">
      <c r="C36" s="12">
        <f>SUM(C9:C35)</f>
        <v>793</v>
      </c>
      <c r="D36" s="12">
        <f>SUM(D9:D35)</f>
        <v>352</v>
      </c>
      <c r="E36" s="12">
        <f>SUM(E9:E35)</f>
        <v>441</v>
      </c>
      <c r="F36" s="13"/>
      <c r="G36" s="12">
        <f>SUM(G9:G35)</f>
        <v>580</v>
      </c>
      <c r="H36" s="12">
        <f>SUM(H9:H35)</f>
        <v>360</v>
      </c>
      <c r="I36" s="12">
        <f>SUM(I9:I35)</f>
        <v>220</v>
      </c>
      <c r="K36" s="12">
        <f>SUM(K9:K35)</f>
        <v>849</v>
      </c>
      <c r="L36" s="12">
        <f>SUM(L9:L35)</f>
        <v>363</v>
      </c>
      <c r="M36" s="12">
        <f>SUM(M9:M35)</f>
        <v>486</v>
      </c>
      <c r="O36" s="12">
        <f>SUM(O9:O35)</f>
        <v>2222</v>
      </c>
      <c r="P36" s="12">
        <f>SUM(P9:P35)</f>
        <v>1075</v>
      </c>
      <c r="Q36" s="12">
        <f>SUM(Q9:Q35)</f>
        <v>1147</v>
      </c>
      <c r="S36" s="12">
        <f>SUM(S9:S35)</f>
        <v>0</v>
      </c>
      <c r="T36" s="12">
        <f>SUM(T9:T35)</f>
        <v>318.75000000000006</v>
      </c>
      <c r="U36" s="12">
        <f>SUM(U9:U35)</f>
        <v>-318.75000000000006</v>
      </c>
      <c r="W36" s="12">
        <f>SUM(W9:W35)</f>
        <v>0</v>
      </c>
      <c r="X36" s="12">
        <f>SUM(X9:X35)</f>
        <v>318.75000000000006</v>
      </c>
      <c r="Y36" s="12">
        <f>SUM(Y9:Y35)</f>
        <v>-318.75000000000006</v>
      </c>
      <c r="AA36" s="12">
        <f>SUM(AA9:AA35)</f>
        <v>0</v>
      </c>
      <c r="AB36" s="12">
        <f>SUM(AB9:AB35)</f>
        <v>318.75000000000006</v>
      </c>
      <c r="AC36" s="12">
        <f>SUM(AC9:AC35)</f>
        <v>-318.75000000000006</v>
      </c>
      <c r="AE36" s="12">
        <f>SUM(AE9:AE35)</f>
        <v>0</v>
      </c>
      <c r="AF36" s="12">
        <f>SUM(AF9:AF35)</f>
        <v>956.25</v>
      </c>
      <c r="AG36" s="12">
        <f>SUM(AG9:AG35)</f>
        <v>-956.25</v>
      </c>
      <c r="AI36" s="12">
        <f>SUM(AI9:AI35)</f>
        <v>0</v>
      </c>
      <c r="AJ36" s="12">
        <f>SUM(AJ9:AJ35)</f>
        <v>318.75000000000006</v>
      </c>
      <c r="AK36" s="12">
        <f>SUM(AK9:AK35)</f>
        <v>-318.75000000000006</v>
      </c>
      <c r="AM36" s="12">
        <f>SUM(AM9:AM35)</f>
        <v>0</v>
      </c>
      <c r="AN36" s="12">
        <f>SUM(AN9:AN35)</f>
        <v>318.75000000000006</v>
      </c>
      <c r="AO36" s="12">
        <f>SUM(AO9:AO35)</f>
        <v>-318.75000000000006</v>
      </c>
      <c r="AQ36" s="12">
        <f>SUM(AQ9:AQ35)</f>
        <v>0</v>
      </c>
      <c r="AR36" s="12">
        <f>SUM(AR9:AR35)</f>
        <v>318.75000000000006</v>
      </c>
      <c r="AS36" s="12">
        <f>SUM(AS9:AS35)</f>
        <v>-318.75000000000006</v>
      </c>
      <c r="AU36" s="12">
        <f>SUM(AU9:AU35)</f>
        <v>0</v>
      </c>
      <c r="AV36" s="12">
        <f>SUM(AV9:AV35)</f>
        <v>956.25</v>
      </c>
      <c r="AW36" s="12">
        <f>SUM(AW9:AW35)</f>
        <v>-956.25</v>
      </c>
      <c r="AY36" s="12">
        <f>SUM(AY9:AY35)</f>
        <v>0</v>
      </c>
      <c r="AZ36" s="12">
        <f>SUM(AZ9:AZ35)</f>
        <v>318.75000000000006</v>
      </c>
      <c r="BA36" s="12">
        <f>SUM(BA9:BA35)</f>
        <v>-318.75000000000006</v>
      </c>
      <c r="BC36" s="12">
        <f>SUM(BC9:BC35)</f>
        <v>0</v>
      </c>
      <c r="BD36" s="12">
        <f>SUM(BD9:BD35)</f>
        <v>318.75000000000006</v>
      </c>
      <c r="BE36" s="12">
        <f>SUM(BE9:BE35)</f>
        <v>-318.75000000000006</v>
      </c>
      <c r="BG36" s="12">
        <f>SUM(BG9:BG35)</f>
        <v>0</v>
      </c>
      <c r="BH36" s="12">
        <f>SUM(BH9:BH35)</f>
        <v>318.75000000000006</v>
      </c>
      <c r="BI36" s="12">
        <f>SUM(BI9:BI35)</f>
        <v>-318.75000000000006</v>
      </c>
      <c r="BK36" s="12">
        <f>SUM(BK9:BK35)</f>
        <v>0</v>
      </c>
      <c r="BL36" s="12">
        <f>SUM(BL9:BL35)</f>
        <v>956.25</v>
      </c>
      <c r="BM36" s="12">
        <f>SUM(BM9:BM35)</f>
        <v>-956.25</v>
      </c>
      <c r="BO36" s="12">
        <f>SUM(BO9:BO35)</f>
        <v>2222</v>
      </c>
      <c r="BP36" s="12">
        <f>SUM(BP9:BP35)</f>
        <v>1075</v>
      </c>
      <c r="BQ36" s="12">
        <f>SUM(BQ9:BQ35)</f>
        <v>1147</v>
      </c>
      <c r="BR36" s="13">
        <f>BQ36/BP36</f>
        <v>1.0669767441860465</v>
      </c>
      <c r="BT36" s="12">
        <f>SUM(BT9:BT35)</f>
        <v>3825</v>
      </c>
    </row>
    <row r="40" spans="1:72" x14ac:dyDescent="0.2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2" ht="30.75" customHeight="1" x14ac:dyDescent="0.2">
      <c r="A41" t="s">
        <v>11</v>
      </c>
      <c r="C41" s="15" t="s">
        <v>24</v>
      </c>
      <c r="F41" s="9"/>
      <c r="G41" s="15" t="s">
        <v>26</v>
      </c>
      <c r="H41" s="21"/>
      <c r="I41" s="22"/>
      <c r="J41" s="11"/>
      <c r="K41" s="15" t="str">
        <f>K7</f>
        <v>Mar Actuals</v>
      </c>
      <c r="L41" s="21"/>
      <c r="M41" s="22"/>
      <c r="N41" s="11"/>
      <c r="O41" s="15" t="str">
        <f>O7</f>
        <v>1Q Actuals</v>
      </c>
      <c r="P41" s="21"/>
      <c r="Q41" s="22"/>
      <c r="R41" s="11"/>
      <c r="S41" s="15" t="str">
        <f>S7</f>
        <v>Apr Actuals</v>
      </c>
      <c r="T41" s="21"/>
      <c r="U41" s="22"/>
      <c r="V41" s="11"/>
      <c r="W41" s="15" t="str">
        <f>W7</f>
        <v>May Actuals</v>
      </c>
      <c r="X41" s="21"/>
      <c r="Y41" s="22"/>
      <c r="Z41" s="11"/>
      <c r="AA41" s="15" t="str">
        <f>AA7</f>
        <v>Jun Actuals</v>
      </c>
      <c r="AB41" s="21"/>
      <c r="AC41" s="22"/>
      <c r="AD41" s="11"/>
      <c r="AE41" s="15" t="str">
        <f>AE7</f>
        <v>2Q Actuals</v>
      </c>
      <c r="AF41" s="21"/>
      <c r="AG41" s="22"/>
      <c r="AH41" s="11"/>
      <c r="AI41" s="15" t="str">
        <f>AI7</f>
        <v>Jul Actuals</v>
      </c>
      <c r="AJ41" s="21"/>
      <c r="AK41" s="22"/>
      <c r="AL41" s="11"/>
      <c r="AM41" s="15" t="str">
        <f>AM7</f>
        <v>Aug Actuals</v>
      </c>
      <c r="AN41" s="21"/>
      <c r="AO41" s="22"/>
      <c r="AP41" s="11"/>
      <c r="AQ41" s="15" t="str">
        <f>AQ7</f>
        <v>Sept Actuals</v>
      </c>
      <c r="AR41" s="21"/>
      <c r="AS41" s="22"/>
      <c r="AT41" s="11"/>
      <c r="AU41" s="15" t="str">
        <f>AU7</f>
        <v>3Q Actuals</v>
      </c>
      <c r="AV41" s="21"/>
      <c r="AW41" s="22"/>
      <c r="AX41" s="11"/>
      <c r="AY41" s="15" t="str">
        <f>AY7</f>
        <v>Oct Actuals</v>
      </c>
      <c r="AZ41" s="21"/>
      <c r="BA41" s="22"/>
      <c r="BB41" s="11"/>
      <c r="BC41" s="15" t="str">
        <f>BC7</f>
        <v>Nov Actuals</v>
      </c>
      <c r="BD41" s="21"/>
      <c r="BE41" s="22"/>
      <c r="BF41" s="11"/>
      <c r="BG41" s="15" t="str">
        <f>BG7</f>
        <v>Dec Actuals</v>
      </c>
      <c r="BH41" s="21"/>
      <c r="BI41" s="22"/>
      <c r="BJ41" s="11"/>
      <c r="BK41" s="15" t="str">
        <f>BK7</f>
        <v>4Q Actuals</v>
      </c>
      <c r="BL41" s="21"/>
      <c r="BM41" s="22"/>
      <c r="BN41" s="11"/>
      <c r="BO41" s="15" t="s">
        <v>21</v>
      </c>
      <c r="BP41" s="21"/>
      <c r="BQ41" s="22"/>
      <c r="BR41" s="9"/>
      <c r="BT41" s="9"/>
    </row>
    <row r="42" spans="1:72" ht="12.75" customHeight="1" x14ac:dyDescent="0.2">
      <c r="A42" s="1" t="s">
        <v>87</v>
      </c>
      <c r="C42" s="21"/>
      <c r="F42" s="9"/>
      <c r="G42" s="21"/>
      <c r="H42" s="21"/>
      <c r="I42" s="22"/>
      <c r="J42" s="11"/>
      <c r="K42" s="21"/>
      <c r="L42" s="21"/>
      <c r="M42" s="22"/>
      <c r="N42" s="11"/>
      <c r="O42" s="21"/>
      <c r="P42" s="21"/>
      <c r="Q42" s="22"/>
      <c r="R42" s="11"/>
      <c r="S42" s="21"/>
      <c r="T42" s="21"/>
      <c r="U42" s="22"/>
      <c r="V42" s="11"/>
      <c r="W42" s="21"/>
      <c r="X42" s="21"/>
      <c r="Y42" s="22"/>
      <c r="Z42" s="11"/>
      <c r="AA42" s="21"/>
      <c r="AB42" s="21"/>
      <c r="AC42" s="22"/>
      <c r="AD42" s="11"/>
      <c r="AE42" s="21"/>
      <c r="AF42" s="21"/>
      <c r="AG42" s="22"/>
      <c r="AH42" s="11"/>
      <c r="AI42" s="21"/>
      <c r="AJ42" s="21"/>
      <c r="AK42" s="22"/>
      <c r="AL42" s="11"/>
      <c r="AM42" s="21"/>
      <c r="AN42" s="21"/>
      <c r="AO42" s="22"/>
      <c r="AP42" s="11"/>
      <c r="AQ42" s="21"/>
      <c r="AR42" s="21"/>
      <c r="AS42" s="22"/>
      <c r="AT42" s="11"/>
      <c r="AU42" s="21"/>
      <c r="AV42" s="21"/>
      <c r="AW42" s="22"/>
      <c r="AX42" s="11"/>
      <c r="AY42" s="21"/>
      <c r="AZ42" s="21"/>
      <c r="BA42" s="22"/>
      <c r="BB42" s="11"/>
      <c r="BC42" s="21"/>
      <c r="BD42" s="21"/>
      <c r="BE42" s="22"/>
      <c r="BF42" s="11"/>
      <c r="BG42" s="21"/>
      <c r="BH42" s="21"/>
      <c r="BI42" s="22"/>
      <c r="BJ42" s="11"/>
      <c r="BK42" s="21"/>
      <c r="BL42" s="21"/>
      <c r="BM42" s="22"/>
      <c r="BN42" s="11"/>
      <c r="BO42" s="21"/>
      <c r="BP42" s="21"/>
      <c r="BQ42" s="22"/>
      <c r="BR42" s="9"/>
      <c r="BT42" s="9"/>
    </row>
    <row r="43" spans="1:72" ht="12.75" customHeight="1" x14ac:dyDescent="0.2">
      <c r="A43" t="s">
        <v>91</v>
      </c>
      <c r="C43" s="3">
        <f>'Year Over Year'!D43</f>
        <v>26010</v>
      </c>
      <c r="F43" s="17"/>
      <c r="G43" s="3">
        <f>'Year Over Year'!H43</f>
        <v>0</v>
      </c>
      <c r="H43" s="23"/>
      <c r="I43" s="23"/>
      <c r="K43" s="3">
        <f>'Year Over Year'!L43</f>
        <v>71</v>
      </c>
      <c r="L43" s="23"/>
      <c r="M43" s="23"/>
      <c r="O43" s="3">
        <f>C43+G43+K43</f>
        <v>26081</v>
      </c>
      <c r="P43" s="23"/>
      <c r="Q43" s="23"/>
      <c r="S43" s="3">
        <f>'Year Over Year'!T43</f>
        <v>0</v>
      </c>
      <c r="T43" s="23"/>
      <c r="U43" s="23"/>
      <c r="W43" s="3">
        <f>'Year Over Year'!X43</f>
        <v>0</v>
      </c>
      <c r="X43" s="23"/>
      <c r="Y43" s="23"/>
      <c r="AA43" s="3">
        <f>'Year Over Year'!AB43</f>
        <v>0</v>
      </c>
      <c r="AB43" s="23"/>
      <c r="AC43" s="23"/>
      <c r="AE43" s="3">
        <f>S43+W43+AA43</f>
        <v>0</v>
      </c>
      <c r="AF43" s="23"/>
      <c r="AG43" s="23"/>
      <c r="AI43" s="3">
        <f>'Year Over Year'!AJ43</f>
        <v>0</v>
      </c>
      <c r="AJ43" s="23"/>
      <c r="AK43" s="23"/>
      <c r="AM43" s="3">
        <f>'Year Over Year'!AN43</f>
        <v>0</v>
      </c>
      <c r="AN43" s="23"/>
      <c r="AO43" s="23"/>
      <c r="AQ43" s="3">
        <f>'Year Over Year'!AR43</f>
        <v>0</v>
      </c>
      <c r="AR43" s="23"/>
      <c r="AS43" s="23"/>
      <c r="AU43" s="3">
        <f>AI43+AM43+AQ43</f>
        <v>0</v>
      </c>
      <c r="AV43" s="23"/>
      <c r="AW43" s="23"/>
      <c r="AY43" s="3">
        <f>'Year Over Year'!AZ43</f>
        <v>0</v>
      </c>
      <c r="AZ43" s="23"/>
      <c r="BA43" s="23"/>
      <c r="BC43" s="3">
        <f>'Year Over Year'!BD43</f>
        <v>0</v>
      </c>
      <c r="BD43" s="23"/>
      <c r="BE43" s="23"/>
      <c r="BG43" s="3">
        <f>'Year Over Year'!BH43</f>
        <v>0</v>
      </c>
      <c r="BH43" s="23"/>
      <c r="BI43" s="23"/>
      <c r="BK43" s="3">
        <f>AY43+BC43+BG43</f>
        <v>0</v>
      </c>
      <c r="BL43" s="23"/>
      <c r="BM43" s="23"/>
      <c r="BO43" s="16">
        <f>C43+G43+K43</f>
        <v>26081</v>
      </c>
      <c r="BP43" s="23"/>
      <c r="BQ43" s="23"/>
      <c r="BR43" s="20"/>
      <c r="BS43" s="24"/>
      <c r="BT43" s="23"/>
    </row>
    <row r="44" spans="1:72" ht="12.75" customHeight="1" x14ac:dyDescent="0.2">
      <c r="A44" t="s">
        <v>92</v>
      </c>
      <c r="C44" s="3">
        <f>'Year Over Year'!D44</f>
        <v>0</v>
      </c>
      <c r="F44" s="17"/>
      <c r="G44" s="3">
        <f>'Year Over Year'!H44</f>
        <v>0</v>
      </c>
      <c r="H44" s="23"/>
      <c r="I44" s="23"/>
      <c r="K44" s="3">
        <f>'Year Over Year'!L44</f>
        <v>0</v>
      </c>
      <c r="L44" s="23"/>
      <c r="M44" s="23"/>
      <c r="O44" s="3">
        <f t="shared" ref="O44:O69" si="56">C44+G44+K44</f>
        <v>0</v>
      </c>
      <c r="P44" s="23"/>
      <c r="Q44" s="23"/>
      <c r="S44" s="3">
        <f>'Year Over Year'!T44</f>
        <v>0</v>
      </c>
      <c r="T44" s="23"/>
      <c r="U44" s="23"/>
      <c r="W44" s="3">
        <f>'Year Over Year'!X44</f>
        <v>0</v>
      </c>
      <c r="X44" s="23"/>
      <c r="Y44" s="23"/>
      <c r="AA44" s="3">
        <f>'Year Over Year'!AB44</f>
        <v>0</v>
      </c>
      <c r="AB44" s="23"/>
      <c r="AC44" s="23"/>
      <c r="AE44" s="3">
        <f t="shared" ref="AE44:AE69" si="57">S44+W44+AA44</f>
        <v>0</v>
      </c>
      <c r="AF44" s="23"/>
      <c r="AG44" s="23"/>
      <c r="AI44" s="3">
        <f>'Year Over Year'!AJ44</f>
        <v>0</v>
      </c>
      <c r="AJ44" s="23"/>
      <c r="AK44" s="23"/>
      <c r="AM44" s="3">
        <f>'Year Over Year'!AN44</f>
        <v>0</v>
      </c>
      <c r="AN44" s="23"/>
      <c r="AO44" s="23"/>
      <c r="AQ44" s="3">
        <f>'Year Over Year'!AR44</f>
        <v>0</v>
      </c>
      <c r="AR44" s="23"/>
      <c r="AS44" s="23"/>
      <c r="AU44" s="3">
        <f t="shared" ref="AU44:AU69" si="58">AI44+AM44+AQ44</f>
        <v>0</v>
      </c>
      <c r="AV44" s="23"/>
      <c r="AW44" s="23"/>
      <c r="AY44" s="3">
        <f>'Year Over Year'!AZ44</f>
        <v>0</v>
      </c>
      <c r="AZ44" s="23"/>
      <c r="BA44" s="23"/>
      <c r="BC44" s="3">
        <f>'Year Over Year'!BD44</f>
        <v>0</v>
      </c>
      <c r="BD44" s="23"/>
      <c r="BE44" s="23"/>
      <c r="BG44" s="3">
        <f>'Year Over Year'!BH44</f>
        <v>0</v>
      </c>
      <c r="BH44" s="23"/>
      <c r="BI44" s="23"/>
      <c r="BK44" s="3">
        <f t="shared" ref="BK44:BK69" si="59">AY44+BC44+BG44</f>
        <v>0</v>
      </c>
      <c r="BL44" s="23"/>
      <c r="BM44" s="23"/>
      <c r="BO44" s="16">
        <f t="shared" ref="BO44:BO69" si="60">C44+G44+K44</f>
        <v>0</v>
      </c>
      <c r="BP44" s="23"/>
      <c r="BQ44" s="23"/>
      <c r="BR44" s="20"/>
      <c r="BS44" s="24"/>
      <c r="BT44" s="23"/>
    </row>
    <row r="45" spans="1:72" x14ac:dyDescent="0.2">
      <c r="A45" t="s">
        <v>90</v>
      </c>
      <c r="C45" s="3">
        <f>'Year Over Year'!D45</f>
        <v>5361.268</v>
      </c>
      <c r="F45" s="17"/>
      <c r="G45" s="3">
        <f>'Year Over Year'!H45</f>
        <v>630</v>
      </c>
      <c r="H45" s="23"/>
      <c r="I45" s="23"/>
      <c r="K45" s="3">
        <f>'Year Over Year'!L45</f>
        <v>881</v>
      </c>
      <c r="L45" s="23"/>
      <c r="M45" s="23"/>
      <c r="O45" s="3">
        <f t="shared" si="56"/>
        <v>6872.268</v>
      </c>
      <c r="P45" s="23"/>
      <c r="Q45" s="23"/>
      <c r="S45" s="3">
        <f>'Year Over Year'!T45</f>
        <v>0</v>
      </c>
      <c r="T45" s="23"/>
      <c r="U45" s="23"/>
      <c r="W45" s="3">
        <f>'Year Over Year'!X45</f>
        <v>0</v>
      </c>
      <c r="X45" s="23"/>
      <c r="Y45" s="23"/>
      <c r="AA45" s="3">
        <f>'Year Over Year'!AB45</f>
        <v>0</v>
      </c>
      <c r="AB45" s="23"/>
      <c r="AC45" s="23"/>
      <c r="AE45" s="3">
        <f t="shared" si="57"/>
        <v>0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 t="shared" si="58"/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 t="shared" si="59"/>
        <v>0</v>
      </c>
      <c r="BL45" s="23"/>
      <c r="BM45" s="23"/>
      <c r="BO45" s="16">
        <f t="shared" si="60"/>
        <v>6872.268</v>
      </c>
      <c r="BP45" s="23"/>
      <c r="BQ45" s="23"/>
      <c r="BR45" s="20"/>
      <c r="BS45" s="24"/>
      <c r="BT45" s="23"/>
    </row>
    <row r="46" spans="1:72" x14ac:dyDescent="0.2">
      <c r="C46" s="3"/>
      <c r="F46" s="17"/>
      <c r="G46" s="3"/>
      <c r="H46" s="23"/>
      <c r="I46" s="23"/>
      <c r="K46" s="3"/>
      <c r="L46" s="23"/>
      <c r="M46" s="23"/>
      <c r="O46" s="3"/>
      <c r="P46" s="23"/>
      <c r="Q46" s="23"/>
      <c r="S46" s="3"/>
      <c r="T46" s="23"/>
      <c r="U46" s="23"/>
      <c r="W46" s="3"/>
      <c r="X46" s="23"/>
      <c r="Y46" s="23"/>
      <c r="AA46" s="3"/>
      <c r="AB46" s="23"/>
      <c r="AC46" s="23"/>
      <c r="AE46" s="3"/>
      <c r="AF46" s="23"/>
      <c r="AG46" s="23"/>
      <c r="AI46" s="3"/>
      <c r="AJ46" s="23"/>
      <c r="AK46" s="23"/>
      <c r="AM46" s="3"/>
      <c r="AN46" s="23"/>
      <c r="AO46" s="23"/>
      <c r="AQ46" s="3"/>
      <c r="AR46" s="23"/>
      <c r="AS46" s="23"/>
      <c r="AU46" s="3"/>
      <c r="AV46" s="23"/>
      <c r="AW46" s="23"/>
      <c r="AY46" s="3"/>
      <c r="AZ46" s="23"/>
      <c r="BA46" s="23"/>
      <c r="BC46" s="3"/>
      <c r="BD46" s="23"/>
      <c r="BE46" s="23"/>
      <c r="BG46" s="3"/>
      <c r="BH46" s="23"/>
      <c r="BI46" s="23"/>
      <c r="BK46" s="3"/>
      <c r="BL46" s="23"/>
      <c r="BM46" s="23"/>
      <c r="BO46" s="16"/>
      <c r="BP46" s="23"/>
      <c r="BQ46" s="23"/>
      <c r="BR46" s="20"/>
      <c r="BS46" s="24"/>
      <c r="BT46" s="23"/>
    </row>
    <row r="47" spans="1:72" x14ac:dyDescent="0.2">
      <c r="A47" s="1" t="s">
        <v>72</v>
      </c>
      <c r="C47" s="3"/>
      <c r="F47" s="17"/>
      <c r="G47" s="3"/>
      <c r="H47" s="23"/>
      <c r="I47" s="23"/>
      <c r="K47" s="3"/>
      <c r="L47" s="23"/>
      <c r="M47" s="23"/>
      <c r="O47" s="3"/>
      <c r="P47" s="23"/>
      <c r="Q47" s="23"/>
      <c r="S47" s="3"/>
      <c r="T47" s="23"/>
      <c r="U47" s="23"/>
      <c r="W47" s="3"/>
      <c r="X47" s="23"/>
      <c r="Y47" s="23"/>
      <c r="AA47" s="3"/>
      <c r="AB47" s="23"/>
      <c r="AC47" s="23"/>
      <c r="AE47" s="3"/>
      <c r="AF47" s="23"/>
      <c r="AG47" s="23"/>
      <c r="AI47" s="3"/>
      <c r="AJ47" s="23"/>
      <c r="AK47" s="23"/>
      <c r="AM47" s="3"/>
      <c r="AN47" s="23"/>
      <c r="AO47" s="23"/>
      <c r="AQ47" s="3"/>
      <c r="AR47" s="23"/>
      <c r="AS47" s="23"/>
      <c r="AU47" s="3"/>
      <c r="AV47" s="23"/>
      <c r="AW47" s="23"/>
      <c r="AY47" s="3"/>
      <c r="AZ47" s="23"/>
      <c r="BA47" s="23"/>
      <c r="BC47" s="3"/>
      <c r="BD47" s="23"/>
      <c r="BE47" s="23"/>
      <c r="BG47" s="3"/>
      <c r="BH47" s="23"/>
      <c r="BI47" s="23"/>
      <c r="BK47" s="3"/>
      <c r="BL47" s="23"/>
      <c r="BM47" s="23"/>
      <c r="BO47" s="16"/>
      <c r="BP47" s="23"/>
      <c r="BQ47" s="23"/>
      <c r="BR47" s="20"/>
      <c r="BS47" s="24"/>
      <c r="BT47" s="23"/>
    </row>
    <row r="48" spans="1:72" x14ac:dyDescent="0.2">
      <c r="A48" t="s">
        <v>73</v>
      </c>
      <c r="C48" s="3">
        <f>'Year Over Year'!D48</f>
        <v>140.542</v>
      </c>
      <c r="F48" s="17"/>
      <c r="G48" s="3">
        <f>'Year Over Year'!H48</f>
        <v>192</v>
      </c>
      <c r="H48" s="23"/>
      <c r="I48" s="23"/>
      <c r="K48" s="3">
        <f>'Year Over Year'!L48</f>
        <v>1154</v>
      </c>
      <c r="L48" s="23"/>
      <c r="M48" s="23"/>
      <c r="O48" s="3">
        <f t="shared" si="56"/>
        <v>1486.5419999999999</v>
      </c>
      <c r="P48" s="23"/>
      <c r="Q48" s="23"/>
      <c r="S48" s="3">
        <f>'Year Over Year'!T48</f>
        <v>0</v>
      </c>
      <c r="T48" s="23"/>
      <c r="U48" s="23"/>
      <c r="W48" s="3">
        <f>'Year Over Year'!X48</f>
        <v>0</v>
      </c>
      <c r="X48" s="23"/>
      <c r="Y48" s="23"/>
      <c r="AA48" s="3">
        <f>'Year Over Year'!AB48</f>
        <v>0</v>
      </c>
      <c r="AB48" s="23"/>
      <c r="AC48" s="23"/>
      <c r="AE48" s="3">
        <f t="shared" si="57"/>
        <v>0</v>
      </c>
      <c r="AF48" s="23"/>
      <c r="AG48" s="23"/>
      <c r="AI48" s="3">
        <f>'Year Over Year'!AJ48</f>
        <v>0</v>
      </c>
      <c r="AJ48" s="23"/>
      <c r="AK48" s="23"/>
      <c r="AM48" s="3">
        <f>'Year Over Year'!AN48</f>
        <v>0</v>
      </c>
      <c r="AN48" s="23"/>
      <c r="AO48" s="23"/>
      <c r="AQ48" s="3">
        <f>'Year Over Year'!AR48</f>
        <v>0</v>
      </c>
      <c r="AR48" s="23"/>
      <c r="AS48" s="23"/>
      <c r="AU48" s="3">
        <f t="shared" si="58"/>
        <v>0</v>
      </c>
      <c r="AV48" s="23"/>
      <c r="AW48" s="23"/>
      <c r="AY48" s="3">
        <f>'Year Over Year'!AZ48</f>
        <v>0</v>
      </c>
      <c r="AZ48" s="23"/>
      <c r="BA48" s="23"/>
      <c r="BC48" s="3">
        <f>'Year Over Year'!BD48</f>
        <v>0</v>
      </c>
      <c r="BD48" s="23"/>
      <c r="BE48" s="23"/>
      <c r="BG48" s="3">
        <f>'Year Over Year'!BH48</f>
        <v>0</v>
      </c>
      <c r="BH48" s="23"/>
      <c r="BI48" s="23"/>
      <c r="BK48" s="3">
        <f t="shared" si="59"/>
        <v>0</v>
      </c>
      <c r="BL48" s="23"/>
      <c r="BM48" s="23"/>
      <c r="BO48" s="16">
        <f t="shared" si="60"/>
        <v>1486.5419999999999</v>
      </c>
      <c r="BP48" s="23"/>
      <c r="BQ48" s="23"/>
      <c r="BR48" s="20"/>
      <c r="BS48" s="24"/>
      <c r="BT48" s="23"/>
    </row>
    <row r="49" spans="1:72" x14ac:dyDescent="0.2">
      <c r="A49" t="s">
        <v>74</v>
      </c>
      <c r="C49" s="3">
        <f>'Year Over Year'!D49</f>
        <v>1235.021</v>
      </c>
      <c r="F49" s="17"/>
      <c r="G49" s="3">
        <f>'Year Over Year'!H49</f>
        <v>1447</v>
      </c>
      <c r="H49" s="23"/>
      <c r="I49" s="23"/>
      <c r="K49" s="3">
        <f>'Year Over Year'!L49</f>
        <v>2026</v>
      </c>
      <c r="L49" s="23"/>
      <c r="M49" s="23"/>
      <c r="O49" s="3">
        <f t="shared" si="56"/>
        <v>4708.0209999999997</v>
      </c>
      <c r="P49" s="23"/>
      <c r="Q49" s="23"/>
      <c r="S49" s="3">
        <f>'Year Over Year'!T49</f>
        <v>0</v>
      </c>
      <c r="T49" s="23"/>
      <c r="U49" s="23"/>
      <c r="W49" s="3">
        <f>'Year Over Year'!X49</f>
        <v>0</v>
      </c>
      <c r="X49" s="23"/>
      <c r="Y49" s="23"/>
      <c r="AA49" s="3">
        <f>'Year Over Year'!AB49</f>
        <v>0</v>
      </c>
      <c r="AB49" s="23"/>
      <c r="AC49" s="23"/>
      <c r="AE49" s="3">
        <f t="shared" si="57"/>
        <v>0</v>
      </c>
      <c r="AF49" s="23"/>
      <c r="AG49" s="23"/>
      <c r="AI49" s="3">
        <f>'Year Over Year'!AJ49</f>
        <v>0</v>
      </c>
      <c r="AJ49" s="23"/>
      <c r="AK49" s="23"/>
      <c r="AM49" s="3">
        <f>'Year Over Year'!AN49</f>
        <v>0</v>
      </c>
      <c r="AN49" s="23"/>
      <c r="AO49" s="23"/>
      <c r="AQ49" s="3">
        <f>'Year Over Year'!AR49</f>
        <v>0</v>
      </c>
      <c r="AR49" s="23"/>
      <c r="AS49" s="23"/>
      <c r="AU49" s="3">
        <f t="shared" si="58"/>
        <v>0</v>
      </c>
      <c r="AV49" s="23"/>
      <c r="AW49" s="23"/>
      <c r="AY49" s="3">
        <f>'Year Over Year'!AZ49</f>
        <v>0</v>
      </c>
      <c r="AZ49" s="23"/>
      <c r="BA49" s="23"/>
      <c r="BC49" s="3">
        <f>'Year Over Year'!BD49</f>
        <v>0</v>
      </c>
      <c r="BD49" s="23"/>
      <c r="BE49" s="23"/>
      <c r="BG49" s="3">
        <f>'Year Over Year'!BH49</f>
        <v>0</v>
      </c>
      <c r="BH49" s="23"/>
      <c r="BI49" s="23"/>
      <c r="BK49" s="3">
        <f t="shared" si="59"/>
        <v>0</v>
      </c>
      <c r="BL49" s="23"/>
      <c r="BM49" s="23"/>
      <c r="BO49" s="16">
        <f t="shared" si="60"/>
        <v>4708.0209999999997</v>
      </c>
      <c r="BP49" s="23"/>
      <c r="BQ49" s="23"/>
      <c r="BR49" s="20"/>
      <c r="BS49" s="24"/>
      <c r="BT49" s="23"/>
    </row>
    <row r="50" spans="1:72" x14ac:dyDescent="0.2">
      <c r="A50" t="s">
        <v>75</v>
      </c>
      <c r="C50" s="3">
        <f>'Year Over Year'!D50</f>
        <v>3531.0450000000001</v>
      </c>
      <c r="F50" s="17"/>
      <c r="G50" s="3">
        <f>'Year Over Year'!H50</f>
        <v>2972</v>
      </c>
      <c r="H50" s="23"/>
      <c r="I50" s="23"/>
      <c r="K50" s="3">
        <f>'Year Over Year'!L50</f>
        <v>605</v>
      </c>
      <c r="L50" s="23"/>
      <c r="M50" s="23"/>
      <c r="O50" s="3">
        <f t="shared" si="56"/>
        <v>7108.0450000000001</v>
      </c>
      <c r="P50" s="23"/>
      <c r="Q50" s="23"/>
      <c r="S50" s="3">
        <f>'Year Over Year'!T50</f>
        <v>0</v>
      </c>
      <c r="T50" s="23"/>
      <c r="U50" s="23"/>
      <c r="W50" s="3">
        <f>'Year Over Year'!X50</f>
        <v>0</v>
      </c>
      <c r="X50" s="23"/>
      <c r="Y50" s="23"/>
      <c r="AA50" s="3">
        <f>'Year Over Year'!AB50</f>
        <v>0</v>
      </c>
      <c r="AB50" s="23"/>
      <c r="AC50" s="23"/>
      <c r="AE50" s="3">
        <f t="shared" si="57"/>
        <v>0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8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9"/>
        <v>0</v>
      </c>
      <c r="BL50" s="23"/>
      <c r="BM50" s="23"/>
      <c r="BO50" s="16">
        <f t="shared" si="60"/>
        <v>7108.0450000000001</v>
      </c>
      <c r="BP50" s="23"/>
      <c r="BQ50" s="23"/>
      <c r="BR50" s="20"/>
      <c r="BS50" s="24"/>
      <c r="BT50" s="23"/>
    </row>
    <row r="51" spans="1:72" x14ac:dyDescent="0.2">
      <c r="A51" t="s">
        <v>76</v>
      </c>
      <c r="C51" s="3">
        <f>'Year Over Year'!D51</f>
        <v>0</v>
      </c>
      <c r="F51" s="17"/>
      <c r="G51" s="3">
        <f>'Year Over Year'!H51</f>
        <v>0</v>
      </c>
      <c r="H51" s="23"/>
      <c r="I51" s="23"/>
      <c r="K51" s="3">
        <f>'Year Over Year'!L51</f>
        <v>0</v>
      </c>
      <c r="L51" s="23"/>
      <c r="M51" s="23"/>
      <c r="O51" s="3">
        <f t="shared" si="56"/>
        <v>0</v>
      </c>
      <c r="P51" s="23"/>
      <c r="Q51" s="23"/>
      <c r="S51" s="3">
        <f>'Year Over Year'!T51</f>
        <v>0</v>
      </c>
      <c r="T51" s="23"/>
      <c r="U51" s="23"/>
      <c r="W51" s="3">
        <f>'Year Over Year'!X51</f>
        <v>0</v>
      </c>
      <c r="X51" s="23"/>
      <c r="Y51" s="23"/>
      <c r="AA51" s="3">
        <f>'Year Over Year'!AB51</f>
        <v>0</v>
      </c>
      <c r="AB51" s="23"/>
      <c r="AC51" s="23"/>
      <c r="AE51" s="3">
        <f t="shared" si="57"/>
        <v>0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8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9"/>
        <v>0</v>
      </c>
      <c r="BL51" s="23"/>
      <c r="BM51" s="23"/>
      <c r="BO51" s="16">
        <f t="shared" si="60"/>
        <v>0</v>
      </c>
      <c r="BP51" s="23"/>
      <c r="BQ51" s="23"/>
      <c r="BR51" s="20"/>
      <c r="BS51" s="24"/>
      <c r="BT51" s="23"/>
    </row>
    <row r="52" spans="1:72" hidden="1" x14ac:dyDescent="0.2">
      <c r="A52" t="s">
        <v>77</v>
      </c>
      <c r="C52" s="3">
        <f>'Year Over Year'!D52</f>
        <v>0</v>
      </c>
      <c r="F52" s="17"/>
      <c r="G52" s="3">
        <f>'Year Over Year'!H52</f>
        <v>0</v>
      </c>
      <c r="H52" s="23"/>
      <c r="I52" s="23"/>
      <c r="K52" s="3">
        <f>'Year Over Year'!L52</f>
        <v>0</v>
      </c>
      <c r="L52" s="23"/>
      <c r="M52" s="23"/>
      <c r="O52" s="3">
        <f t="shared" si="56"/>
        <v>0</v>
      </c>
      <c r="P52" s="23"/>
      <c r="Q52" s="23"/>
      <c r="S52" s="3">
        <f>'Year Over Year'!T52</f>
        <v>0</v>
      </c>
      <c r="T52" s="23"/>
      <c r="U52" s="23"/>
      <c r="W52" s="3">
        <f>'Year Over Year'!X52</f>
        <v>0</v>
      </c>
      <c r="X52" s="23"/>
      <c r="Y52" s="23"/>
      <c r="AA52" s="3">
        <f>'Year Over Year'!AB52</f>
        <v>0</v>
      </c>
      <c r="AB52" s="23"/>
      <c r="AC52" s="23"/>
      <c r="AE52" s="3">
        <f t="shared" si="57"/>
        <v>0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8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9"/>
        <v>0</v>
      </c>
      <c r="BL52" s="23"/>
      <c r="BM52" s="23"/>
      <c r="BO52" s="16">
        <f t="shared" si="60"/>
        <v>0</v>
      </c>
      <c r="BP52" s="23"/>
      <c r="BQ52" s="23"/>
      <c r="BR52" s="20"/>
      <c r="BS52" s="24"/>
      <c r="BT52" s="23"/>
    </row>
    <row r="53" spans="1:72" x14ac:dyDescent="0.2">
      <c r="A53" t="s">
        <v>78</v>
      </c>
      <c r="C53" s="3">
        <f>'Year Over Year'!D53</f>
        <v>6057.058</v>
      </c>
      <c r="F53" s="17"/>
      <c r="G53" s="3">
        <f>'Year Over Year'!H53</f>
        <v>1799</v>
      </c>
      <c r="H53" s="23"/>
      <c r="I53" s="23"/>
      <c r="K53" s="3">
        <f>'Year Over Year'!L53</f>
        <v>1653</v>
      </c>
      <c r="L53" s="23"/>
      <c r="M53" s="23"/>
      <c r="O53" s="3">
        <f t="shared" si="56"/>
        <v>9509.0580000000009</v>
      </c>
      <c r="P53" s="23"/>
      <c r="Q53" s="23"/>
      <c r="S53" s="3">
        <f>'Year Over Year'!T53</f>
        <v>0</v>
      </c>
      <c r="T53" s="23"/>
      <c r="U53" s="23"/>
      <c r="W53" s="3">
        <f>'Year Over Year'!X53</f>
        <v>0</v>
      </c>
      <c r="X53" s="23"/>
      <c r="Y53" s="23"/>
      <c r="AA53" s="3">
        <f>'Year Over Year'!AB53</f>
        <v>0</v>
      </c>
      <c r="AB53" s="23"/>
      <c r="AC53" s="23"/>
      <c r="AE53" s="3">
        <f t="shared" si="57"/>
        <v>0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8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9"/>
        <v>0</v>
      </c>
      <c r="BL53" s="23"/>
      <c r="BM53" s="23"/>
      <c r="BO53" s="16">
        <f t="shared" si="60"/>
        <v>9509.0580000000009</v>
      </c>
      <c r="BP53" s="23"/>
      <c r="BQ53" s="23"/>
      <c r="BR53" s="20"/>
      <c r="BS53" s="24"/>
      <c r="BT53" s="23"/>
    </row>
    <row r="54" spans="1:72" x14ac:dyDescent="0.2">
      <c r="C54" s="3"/>
      <c r="F54" s="17"/>
      <c r="G54" s="3"/>
      <c r="H54" s="23"/>
      <c r="I54" s="23"/>
      <c r="K54" s="3"/>
      <c r="L54" s="23"/>
      <c r="M54" s="23"/>
      <c r="O54" s="3"/>
      <c r="P54" s="23"/>
      <c r="Q54" s="23"/>
      <c r="S54" s="3"/>
      <c r="T54" s="23"/>
      <c r="U54" s="23"/>
      <c r="W54" s="3"/>
      <c r="X54" s="23"/>
      <c r="Y54" s="23"/>
      <c r="AA54" s="3"/>
      <c r="AB54" s="23"/>
      <c r="AC54" s="23"/>
      <c r="AE54" s="3"/>
      <c r="AF54" s="23"/>
      <c r="AG54" s="23"/>
      <c r="AI54" s="3"/>
      <c r="AJ54" s="23"/>
      <c r="AK54" s="23"/>
      <c r="AM54" s="3"/>
      <c r="AN54" s="23"/>
      <c r="AO54" s="23"/>
      <c r="AQ54" s="3"/>
      <c r="AR54" s="23"/>
      <c r="AS54" s="23"/>
      <c r="AU54" s="3"/>
      <c r="AV54" s="23"/>
      <c r="AW54" s="23"/>
      <c r="AY54" s="3"/>
      <c r="AZ54" s="23"/>
      <c r="BA54" s="23"/>
      <c r="BC54" s="3"/>
      <c r="BD54" s="23"/>
      <c r="BE54" s="23"/>
      <c r="BG54" s="3"/>
      <c r="BH54" s="23"/>
      <c r="BI54" s="23"/>
      <c r="BK54" s="3"/>
      <c r="BL54" s="23"/>
      <c r="BM54" s="23"/>
      <c r="BO54" s="16"/>
      <c r="BP54" s="23"/>
      <c r="BQ54" s="23"/>
      <c r="BR54" s="20"/>
      <c r="BS54" s="24"/>
      <c r="BT54" s="23"/>
    </row>
    <row r="55" spans="1:72" x14ac:dyDescent="0.2">
      <c r="A55" s="1" t="s">
        <v>3</v>
      </c>
      <c r="C55" s="3"/>
      <c r="F55" s="17"/>
      <c r="G55" s="3"/>
      <c r="H55" s="23"/>
      <c r="I55" s="23"/>
      <c r="K55" s="3">
        <f>'Year Over Year'!L55</f>
        <v>0</v>
      </c>
      <c r="L55" s="23"/>
      <c r="M55" s="23"/>
      <c r="O55" s="3">
        <f t="shared" si="56"/>
        <v>0</v>
      </c>
      <c r="P55" s="23"/>
      <c r="Q55" s="23"/>
      <c r="S55" s="3">
        <f>'Year Over Year'!T55</f>
        <v>0</v>
      </c>
      <c r="T55" s="23"/>
      <c r="U55" s="23"/>
      <c r="W55" s="3">
        <f>'Year Over Year'!X55</f>
        <v>0</v>
      </c>
      <c r="X55" s="23"/>
      <c r="Y55" s="23"/>
      <c r="AA55" s="3">
        <f>'Year Over Year'!AB55</f>
        <v>0</v>
      </c>
      <c r="AB55" s="23"/>
      <c r="AC55" s="23"/>
      <c r="AE55" s="3">
        <f t="shared" si="57"/>
        <v>0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8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9"/>
        <v>0</v>
      </c>
      <c r="BL55" s="23"/>
      <c r="BM55" s="23"/>
      <c r="BO55" s="16"/>
      <c r="BP55" s="23"/>
      <c r="BQ55" s="23"/>
      <c r="BR55" s="20"/>
      <c r="BS55" s="24"/>
      <c r="BT55" s="23"/>
    </row>
    <row r="56" spans="1:72" x14ac:dyDescent="0.2">
      <c r="A56" s="11" t="s">
        <v>14</v>
      </c>
      <c r="C56" s="3">
        <f>'Year Over Year'!D56</f>
        <v>0</v>
      </c>
      <c r="F56" s="17"/>
      <c r="G56" s="3">
        <f>'Year Over Year'!H56</f>
        <v>28</v>
      </c>
      <c r="H56" s="23"/>
      <c r="I56" s="23"/>
      <c r="K56" s="3">
        <f>'Year Over Year'!L56</f>
        <v>175</v>
      </c>
      <c r="L56" s="23"/>
      <c r="M56" s="23"/>
      <c r="O56" s="3">
        <f t="shared" si="56"/>
        <v>203</v>
      </c>
      <c r="P56" s="23"/>
      <c r="Q56" s="23"/>
      <c r="S56" s="3">
        <f>'Year Over Year'!T56</f>
        <v>0</v>
      </c>
      <c r="T56" s="23"/>
      <c r="U56" s="23"/>
      <c r="W56" s="3">
        <f>'Year Over Year'!X56</f>
        <v>0</v>
      </c>
      <c r="X56" s="23"/>
      <c r="Y56" s="23"/>
      <c r="AA56" s="3">
        <f>'Year Over Year'!AB56</f>
        <v>0</v>
      </c>
      <c r="AB56" s="23"/>
      <c r="AC56" s="23"/>
      <c r="AE56" s="3">
        <f t="shared" si="57"/>
        <v>0</v>
      </c>
      <c r="AF56" s="23"/>
      <c r="AG56" s="23"/>
      <c r="AI56" s="3">
        <f>'Year Over Year'!AJ56</f>
        <v>0</v>
      </c>
      <c r="AJ56" s="23"/>
      <c r="AK56" s="23"/>
      <c r="AM56" s="3">
        <f>'Year Over Year'!AN56</f>
        <v>0</v>
      </c>
      <c r="AN56" s="23"/>
      <c r="AO56" s="23"/>
      <c r="AQ56" s="3">
        <f>'Year Over Year'!AR56</f>
        <v>0</v>
      </c>
      <c r="AR56" s="23"/>
      <c r="AS56" s="23"/>
      <c r="AU56" s="3">
        <f t="shared" si="58"/>
        <v>0</v>
      </c>
      <c r="AV56" s="23"/>
      <c r="AW56" s="23"/>
      <c r="AY56" s="3">
        <f>'Year Over Year'!AZ56</f>
        <v>0</v>
      </c>
      <c r="AZ56" s="23"/>
      <c r="BA56" s="23"/>
      <c r="BC56" s="3">
        <f>'Year Over Year'!BD56</f>
        <v>0</v>
      </c>
      <c r="BD56" s="23"/>
      <c r="BE56" s="23"/>
      <c r="BG56" s="3">
        <f>'Year Over Year'!BH56</f>
        <v>0</v>
      </c>
      <c r="BH56" s="23"/>
      <c r="BI56" s="23"/>
      <c r="BK56" s="3">
        <f t="shared" si="59"/>
        <v>0</v>
      </c>
      <c r="BL56" s="23"/>
      <c r="BM56" s="23"/>
      <c r="BO56" s="16">
        <f t="shared" si="60"/>
        <v>203</v>
      </c>
      <c r="BP56" s="23"/>
      <c r="BQ56" s="23"/>
      <c r="BR56" s="20"/>
      <c r="BS56" s="24"/>
      <c r="BT56" s="23"/>
    </row>
    <row r="57" spans="1:72" x14ac:dyDescent="0.2">
      <c r="A57" s="11" t="s">
        <v>15</v>
      </c>
      <c r="C57" s="3">
        <f>'Year Over Year'!D57</f>
        <v>0</v>
      </c>
      <c r="F57" s="17"/>
      <c r="G57" s="3">
        <f>'Year Over Year'!H57</f>
        <v>313</v>
      </c>
      <c r="H57" s="23"/>
      <c r="I57" s="23"/>
      <c r="K57" s="3">
        <f>'Year Over Year'!L57</f>
        <v>50</v>
      </c>
      <c r="L57" s="23"/>
      <c r="M57" s="23"/>
      <c r="O57" s="3">
        <f t="shared" si="56"/>
        <v>363</v>
      </c>
      <c r="P57" s="23"/>
      <c r="Q57" s="23"/>
      <c r="S57" s="3">
        <f>'Year Over Year'!T57</f>
        <v>0</v>
      </c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>
        <f t="shared" si="57"/>
        <v>0</v>
      </c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8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9"/>
        <v>0</v>
      </c>
      <c r="BL57" s="23"/>
      <c r="BM57" s="23"/>
      <c r="BO57" s="16">
        <f t="shared" si="60"/>
        <v>363</v>
      </c>
      <c r="BP57" s="23"/>
      <c r="BQ57" s="23"/>
      <c r="BR57" s="20"/>
      <c r="BS57" s="24"/>
      <c r="BT57" s="23"/>
    </row>
    <row r="58" spans="1:72" x14ac:dyDescent="0.2">
      <c r="A58" s="11" t="s">
        <v>16</v>
      </c>
      <c r="C58" s="3">
        <f>'Year Over Year'!D58</f>
        <v>435</v>
      </c>
      <c r="F58" s="17"/>
      <c r="G58" s="3">
        <f>'Year Over Year'!H58</f>
        <v>146</v>
      </c>
      <c r="H58" s="23"/>
      <c r="I58" s="23"/>
      <c r="K58" s="3">
        <f>'Year Over Year'!L58</f>
        <v>1048</v>
      </c>
      <c r="L58" s="23"/>
      <c r="M58" s="23"/>
      <c r="O58" s="3">
        <f t="shared" si="56"/>
        <v>1629</v>
      </c>
      <c r="P58" s="23"/>
      <c r="Q58" s="23"/>
      <c r="S58" s="3">
        <f>'Year Over Year'!T58</f>
        <v>0</v>
      </c>
      <c r="T58" s="23"/>
      <c r="U58" s="23"/>
      <c r="W58" s="3">
        <f>'Year Over Year'!X58</f>
        <v>0</v>
      </c>
      <c r="X58" s="23"/>
      <c r="Y58" s="23"/>
      <c r="AA58" s="3">
        <f>'Year Over Year'!AB58</f>
        <v>0</v>
      </c>
      <c r="AB58" s="23"/>
      <c r="AC58" s="23"/>
      <c r="AE58" s="3">
        <f t="shared" si="57"/>
        <v>0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8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9"/>
        <v>0</v>
      </c>
      <c r="BL58" s="23"/>
      <c r="BM58" s="23"/>
      <c r="BO58" s="16">
        <f t="shared" si="60"/>
        <v>1629</v>
      </c>
      <c r="BP58" s="23"/>
      <c r="BQ58" s="23"/>
      <c r="BR58" s="20"/>
      <c r="BS58" s="24"/>
      <c r="BT58" s="23"/>
    </row>
    <row r="59" spans="1:72" x14ac:dyDescent="0.2">
      <c r="A59" s="11" t="s">
        <v>17</v>
      </c>
      <c r="C59" s="3">
        <f>'Year Over Year'!D59</f>
        <v>175</v>
      </c>
      <c r="F59" s="17"/>
      <c r="G59" s="3">
        <f>'Year Over Year'!H59</f>
        <v>5281</v>
      </c>
      <c r="H59" s="23"/>
      <c r="I59" s="23"/>
      <c r="K59" s="3">
        <f>'Year Over Year'!L59</f>
        <v>4254</v>
      </c>
      <c r="L59" s="23"/>
      <c r="M59" s="23"/>
      <c r="O59" s="3">
        <f t="shared" si="56"/>
        <v>9710</v>
      </c>
      <c r="P59" s="23"/>
      <c r="Q59" s="23"/>
      <c r="S59" s="3">
        <f>'Year Over Year'!T59</f>
        <v>0</v>
      </c>
      <c r="T59" s="23"/>
      <c r="U59" s="23"/>
      <c r="W59" s="3">
        <f>'Year Over Year'!X59</f>
        <v>0</v>
      </c>
      <c r="X59" s="23"/>
      <c r="Y59" s="23"/>
      <c r="AA59" s="3">
        <f>'Year Over Year'!AB59</f>
        <v>0</v>
      </c>
      <c r="AB59" s="23"/>
      <c r="AC59" s="23"/>
      <c r="AE59" s="3">
        <f t="shared" si="57"/>
        <v>0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8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9"/>
        <v>0</v>
      </c>
      <c r="BL59" s="23"/>
      <c r="BM59" s="23"/>
      <c r="BO59" s="16">
        <f t="shared" si="60"/>
        <v>9710</v>
      </c>
      <c r="BP59" s="23"/>
      <c r="BQ59" s="23"/>
      <c r="BR59" s="20"/>
      <c r="BS59" s="24"/>
      <c r="BT59" s="23"/>
    </row>
    <row r="60" spans="1:72" x14ac:dyDescent="0.2">
      <c r="A60" s="11"/>
      <c r="C60" s="3"/>
      <c r="F60" s="17"/>
      <c r="G60" s="3"/>
      <c r="H60" s="23"/>
      <c r="I60" s="23"/>
      <c r="K60" s="3"/>
      <c r="L60" s="23"/>
      <c r="M60" s="23"/>
      <c r="O60" s="3"/>
      <c r="P60" s="23"/>
      <c r="Q60" s="23"/>
      <c r="S60" s="3"/>
      <c r="T60" s="23"/>
      <c r="U60" s="23"/>
      <c r="W60" s="3"/>
      <c r="X60" s="23"/>
      <c r="Y60" s="23"/>
      <c r="AA60" s="3"/>
      <c r="AB60" s="23"/>
      <c r="AC60" s="23"/>
      <c r="AE60" s="3"/>
      <c r="AF60" s="23"/>
      <c r="AG60" s="23"/>
      <c r="AI60" s="3"/>
      <c r="AJ60" s="23"/>
      <c r="AK60" s="23"/>
      <c r="AM60" s="3"/>
      <c r="AN60" s="23"/>
      <c r="AO60" s="23"/>
      <c r="AQ60" s="3"/>
      <c r="AR60" s="23"/>
      <c r="AS60" s="23"/>
      <c r="AU60" s="3"/>
      <c r="AV60" s="23"/>
      <c r="AW60" s="23"/>
      <c r="AY60" s="3"/>
      <c r="AZ60" s="23"/>
      <c r="BA60" s="23"/>
      <c r="BC60" s="3"/>
      <c r="BD60" s="23"/>
      <c r="BE60" s="23"/>
      <c r="BG60" s="3"/>
      <c r="BH60" s="23"/>
      <c r="BI60" s="23"/>
      <c r="BK60" s="3"/>
      <c r="BL60" s="23"/>
      <c r="BM60" s="23"/>
      <c r="BO60" s="16"/>
      <c r="BP60" s="23"/>
      <c r="BQ60" s="23"/>
      <c r="BR60" s="20"/>
      <c r="BS60" s="24"/>
      <c r="BT60" s="23"/>
    </row>
    <row r="61" spans="1:72" x14ac:dyDescent="0.2">
      <c r="A61" s="1" t="s">
        <v>4</v>
      </c>
      <c r="C61" s="3"/>
      <c r="F61" s="17"/>
      <c r="G61" s="3"/>
      <c r="H61" s="23"/>
      <c r="I61" s="23"/>
      <c r="K61" s="3">
        <f>'Year Over Year'!L61</f>
        <v>0</v>
      </c>
      <c r="L61" s="23"/>
      <c r="M61" s="23"/>
      <c r="O61" s="3">
        <f t="shared" si="56"/>
        <v>0</v>
      </c>
      <c r="P61" s="23"/>
      <c r="Q61" s="23"/>
      <c r="S61" s="3">
        <f>'Year Over Year'!T61</f>
        <v>0</v>
      </c>
      <c r="T61" s="23"/>
      <c r="U61" s="23"/>
      <c r="W61" s="3">
        <f>'Year Over Year'!X61</f>
        <v>0</v>
      </c>
      <c r="X61" s="23"/>
      <c r="Y61" s="23"/>
      <c r="AA61" s="3">
        <f>'Year Over Year'!AB61</f>
        <v>0</v>
      </c>
      <c r="AB61" s="23"/>
      <c r="AC61" s="23"/>
      <c r="AE61" s="3">
        <f t="shared" si="57"/>
        <v>0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8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9"/>
        <v>0</v>
      </c>
      <c r="BL61" s="23"/>
      <c r="BM61" s="23"/>
      <c r="BO61" s="16"/>
      <c r="BP61" s="23"/>
      <c r="BQ61" s="23"/>
      <c r="BR61" s="20"/>
      <c r="BS61" s="24"/>
      <c r="BT61" s="23"/>
    </row>
    <row r="62" spans="1:72" x14ac:dyDescent="0.2">
      <c r="A62" t="s">
        <v>31</v>
      </c>
      <c r="C62" s="3">
        <f>'Year Over Year'!D62</f>
        <v>0</v>
      </c>
      <c r="F62" s="17"/>
      <c r="G62" s="3">
        <f>'Year Over Year'!H62</f>
        <v>0</v>
      </c>
      <c r="H62" s="23"/>
      <c r="I62" s="23"/>
      <c r="K62" s="3">
        <f>'Year Over Year'!L62</f>
        <v>0</v>
      </c>
      <c r="L62" s="23"/>
      <c r="M62" s="23"/>
      <c r="O62" s="3">
        <f t="shared" si="56"/>
        <v>0</v>
      </c>
      <c r="P62" s="23"/>
      <c r="Q62" s="23"/>
      <c r="S62" s="3">
        <f>'Year Over Year'!T62</f>
        <v>0</v>
      </c>
      <c r="T62" s="23"/>
      <c r="U62" s="23"/>
      <c r="W62" s="3">
        <f>'Year Over Year'!X62</f>
        <v>0</v>
      </c>
      <c r="X62" s="23"/>
      <c r="Y62" s="23"/>
      <c r="AA62" s="3">
        <f>'Year Over Year'!AB62</f>
        <v>0</v>
      </c>
      <c r="AB62" s="23"/>
      <c r="AC62" s="23"/>
      <c r="AE62" s="3">
        <f t="shared" si="57"/>
        <v>0</v>
      </c>
      <c r="AF62" s="23"/>
      <c r="AG62" s="23"/>
      <c r="AI62" s="3">
        <f>'Year Over Year'!AJ62</f>
        <v>0</v>
      </c>
      <c r="AJ62" s="23"/>
      <c r="AK62" s="23"/>
      <c r="AM62" s="3">
        <f>'Year Over Year'!AN62</f>
        <v>0</v>
      </c>
      <c r="AN62" s="23"/>
      <c r="AO62" s="23"/>
      <c r="AQ62" s="3">
        <f>'Year Over Year'!AR62</f>
        <v>0</v>
      </c>
      <c r="AR62" s="23"/>
      <c r="AS62" s="23"/>
      <c r="AU62" s="3">
        <f t="shared" si="58"/>
        <v>0</v>
      </c>
      <c r="AV62" s="23"/>
      <c r="AW62" s="23"/>
      <c r="AY62" s="3">
        <f>'Year Over Year'!AZ62</f>
        <v>0</v>
      </c>
      <c r="AZ62" s="23"/>
      <c r="BA62" s="23"/>
      <c r="BC62" s="3">
        <f>'Year Over Year'!BD62</f>
        <v>0</v>
      </c>
      <c r="BD62" s="23"/>
      <c r="BE62" s="23"/>
      <c r="BG62" s="3">
        <f>'Year Over Year'!BH62</f>
        <v>0</v>
      </c>
      <c r="BH62" s="23"/>
      <c r="BI62" s="23"/>
      <c r="BK62" s="3">
        <f t="shared" si="59"/>
        <v>0</v>
      </c>
      <c r="BL62" s="23"/>
      <c r="BM62" s="23"/>
      <c r="BO62" s="16">
        <f t="shared" si="60"/>
        <v>0</v>
      </c>
      <c r="BP62" s="23"/>
      <c r="BQ62" s="23"/>
      <c r="BR62" s="20"/>
      <c r="BS62" s="24"/>
      <c r="BT62" s="23"/>
    </row>
    <row r="63" spans="1:72" hidden="1" x14ac:dyDescent="0.2">
      <c r="A63" t="s">
        <v>19</v>
      </c>
      <c r="C63" s="3">
        <f>'Year Over Year'!D63</f>
        <v>0</v>
      </c>
      <c r="F63" s="17"/>
      <c r="G63" s="3">
        <f>'Year Over Year'!H63</f>
        <v>0</v>
      </c>
      <c r="H63" s="23"/>
      <c r="I63" s="23"/>
      <c r="K63" s="3">
        <f>'Year Over Year'!L63</f>
        <v>0</v>
      </c>
      <c r="L63" s="23"/>
      <c r="M63" s="23"/>
      <c r="O63" s="3">
        <f t="shared" si="56"/>
        <v>0</v>
      </c>
      <c r="P63" s="23"/>
      <c r="Q63" s="23"/>
      <c r="S63" s="3">
        <f>'Year Over Year'!T63</f>
        <v>0</v>
      </c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>
        <f t="shared" si="57"/>
        <v>0</v>
      </c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8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9"/>
        <v>0</v>
      </c>
      <c r="BL63" s="23"/>
      <c r="BM63" s="23"/>
      <c r="BO63" s="16">
        <f t="shared" si="60"/>
        <v>0</v>
      </c>
      <c r="BP63" s="23"/>
      <c r="BQ63" s="23"/>
      <c r="BR63" s="20"/>
      <c r="BS63" s="24"/>
      <c r="BT63" s="23"/>
    </row>
    <row r="64" spans="1:72" x14ac:dyDescent="0.2">
      <c r="A64" t="s">
        <v>18</v>
      </c>
      <c r="C64" s="3">
        <f>'Year Over Year'!D64</f>
        <v>270</v>
      </c>
      <c r="F64" s="17"/>
      <c r="G64" s="3">
        <f>'Year Over Year'!H64</f>
        <v>5313</v>
      </c>
      <c r="H64" s="23"/>
      <c r="I64" s="23"/>
      <c r="K64" s="3">
        <f>'Year Over Year'!L64</f>
        <v>5297</v>
      </c>
      <c r="L64" s="23"/>
      <c r="M64" s="23"/>
      <c r="O64" s="3">
        <f t="shared" si="56"/>
        <v>10880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7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8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9"/>
        <v>0</v>
      </c>
      <c r="BL64" s="23"/>
      <c r="BM64" s="23"/>
      <c r="BO64" s="16">
        <f t="shared" si="60"/>
        <v>10880</v>
      </c>
      <c r="BP64" s="23"/>
      <c r="BQ64" s="23"/>
      <c r="BR64" s="20"/>
      <c r="BS64" s="24"/>
      <c r="BT64" s="23"/>
    </row>
    <row r="65" spans="1:72" x14ac:dyDescent="0.2">
      <c r="C65" s="3"/>
      <c r="F65" s="17"/>
      <c r="G65" s="3"/>
      <c r="H65" s="23"/>
      <c r="I65" s="23"/>
      <c r="K65" s="3"/>
      <c r="L65" s="23"/>
      <c r="M65" s="23"/>
      <c r="O65" s="3"/>
      <c r="P65" s="23"/>
      <c r="Q65" s="23"/>
      <c r="S65" s="3"/>
      <c r="T65" s="23"/>
      <c r="U65" s="23"/>
      <c r="W65" s="3"/>
      <c r="X65" s="23"/>
      <c r="Y65" s="23"/>
      <c r="AA65" s="3"/>
      <c r="AB65" s="23"/>
      <c r="AC65" s="23"/>
      <c r="AE65" s="3"/>
      <c r="AF65" s="23"/>
      <c r="AG65" s="23"/>
      <c r="AI65" s="3"/>
      <c r="AJ65" s="23"/>
      <c r="AK65" s="23"/>
      <c r="AM65" s="3"/>
      <c r="AN65" s="23"/>
      <c r="AO65" s="23"/>
      <c r="AQ65" s="3"/>
      <c r="AR65" s="23"/>
      <c r="AS65" s="23"/>
      <c r="AU65" s="3"/>
      <c r="AV65" s="23"/>
      <c r="AW65" s="23"/>
      <c r="AY65" s="3"/>
      <c r="AZ65" s="23"/>
      <c r="BA65" s="23"/>
      <c r="BC65" s="3"/>
      <c r="BD65" s="23"/>
      <c r="BE65" s="23"/>
      <c r="BG65" s="3"/>
      <c r="BH65" s="23"/>
      <c r="BI65" s="23"/>
      <c r="BK65" s="3"/>
      <c r="BL65" s="23"/>
      <c r="BM65" s="23"/>
      <c r="BO65" s="16"/>
      <c r="BP65" s="23"/>
      <c r="BQ65" s="23"/>
      <c r="BR65" s="20"/>
      <c r="BS65" s="24"/>
      <c r="BT65" s="23"/>
    </row>
    <row r="66" spans="1:72" x14ac:dyDescent="0.2">
      <c r="A66" t="s">
        <v>5</v>
      </c>
      <c r="C66" s="3">
        <f>'Year Over Year'!D66</f>
        <v>2350.7280000000001</v>
      </c>
      <c r="F66" s="17"/>
      <c r="G66" s="3">
        <f>'Year Over Year'!H66</f>
        <v>774</v>
      </c>
      <c r="H66" s="23"/>
      <c r="I66" s="23"/>
      <c r="K66" s="3">
        <f>'Year Over Year'!L66</f>
        <v>-372</v>
      </c>
      <c r="L66" s="23"/>
      <c r="M66" s="23"/>
      <c r="O66" s="3">
        <f t="shared" si="56"/>
        <v>2752.7280000000001</v>
      </c>
      <c r="P66" s="23"/>
      <c r="Q66" s="23"/>
      <c r="S66" s="3">
        <f>'Year Over Year'!T66</f>
        <v>0</v>
      </c>
      <c r="T66" s="23"/>
      <c r="U66" s="23"/>
      <c r="W66" s="3">
        <f>'Year Over Year'!X66</f>
        <v>0</v>
      </c>
      <c r="X66" s="23"/>
      <c r="Y66" s="23"/>
      <c r="AA66" s="3">
        <f>'Year Over Year'!AB66</f>
        <v>0</v>
      </c>
      <c r="AB66" s="23"/>
      <c r="AC66" s="23"/>
      <c r="AE66" s="3">
        <f t="shared" si="57"/>
        <v>0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8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9"/>
        <v>0</v>
      </c>
      <c r="BL66" s="23"/>
      <c r="BM66" s="23"/>
      <c r="BO66" s="16">
        <f t="shared" si="60"/>
        <v>2752.7280000000001</v>
      </c>
      <c r="BP66" s="23"/>
      <c r="BQ66" s="23"/>
      <c r="BR66" s="20"/>
      <c r="BS66" s="24"/>
      <c r="BT66" s="23"/>
    </row>
    <row r="67" spans="1:72" x14ac:dyDescent="0.2">
      <c r="A67" t="s">
        <v>6</v>
      </c>
      <c r="C67" s="3">
        <f>'Year Over Year'!D67</f>
        <v>5749.63</v>
      </c>
      <c r="F67" s="17"/>
      <c r="G67" s="3">
        <f>'Year Over Year'!H67</f>
        <v>9</v>
      </c>
      <c r="H67" s="23"/>
      <c r="I67" s="23"/>
      <c r="K67" s="3">
        <f>'Year Over Year'!L67</f>
        <v>0</v>
      </c>
      <c r="L67" s="23"/>
      <c r="M67" s="23"/>
      <c r="O67" s="3">
        <f t="shared" si="56"/>
        <v>5758.63</v>
      </c>
      <c r="P67" s="23"/>
      <c r="Q67" s="23"/>
      <c r="S67" s="3">
        <f>'Year Over Year'!T67</f>
        <v>0</v>
      </c>
      <c r="T67" s="23"/>
      <c r="U67" s="23"/>
      <c r="W67" s="3">
        <f>'Year Over Year'!X67</f>
        <v>0</v>
      </c>
      <c r="X67" s="23"/>
      <c r="Y67" s="23"/>
      <c r="AA67" s="3">
        <f>'Year Over Year'!AB67</f>
        <v>0</v>
      </c>
      <c r="AB67" s="23"/>
      <c r="AC67" s="23"/>
      <c r="AE67" s="3">
        <f t="shared" si="57"/>
        <v>0</v>
      </c>
      <c r="AF67" s="23"/>
      <c r="AG67" s="23"/>
      <c r="AI67" s="3">
        <f>'Year Over Year'!AJ67</f>
        <v>0</v>
      </c>
      <c r="AJ67" s="23"/>
      <c r="AK67" s="23"/>
      <c r="AM67" s="3">
        <f>'Year Over Year'!AN67</f>
        <v>0</v>
      </c>
      <c r="AN67" s="23"/>
      <c r="AO67" s="23"/>
      <c r="AQ67" s="3">
        <f>'Year Over Year'!AR67</f>
        <v>0</v>
      </c>
      <c r="AR67" s="23"/>
      <c r="AS67" s="23"/>
      <c r="AU67" s="3">
        <f t="shared" si="58"/>
        <v>0</v>
      </c>
      <c r="AV67" s="23"/>
      <c r="AW67" s="23"/>
      <c r="AY67" s="3">
        <f>'Year Over Year'!AZ67</f>
        <v>0</v>
      </c>
      <c r="AZ67" s="23"/>
      <c r="BA67" s="23"/>
      <c r="BC67" s="3">
        <f>'Year Over Year'!BD67</f>
        <v>0</v>
      </c>
      <c r="BD67" s="23"/>
      <c r="BE67" s="23"/>
      <c r="BG67" s="3">
        <f>'Year Over Year'!BH67</f>
        <v>0</v>
      </c>
      <c r="BH67" s="23"/>
      <c r="BI67" s="23"/>
      <c r="BK67" s="3">
        <f t="shared" si="59"/>
        <v>0</v>
      </c>
      <c r="BL67" s="23"/>
      <c r="BM67" s="23"/>
      <c r="BO67" s="16">
        <f t="shared" si="60"/>
        <v>5758.63</v>
      </c>
      <c r="BP67" s="23"/>
      <c r="BQ67" s="23"/>
      <c r="BR67" s="20"/>
      <c r="BS67" s="24"/>
      <c r="BT67" s="23"/>
    </row>
    <row r="68" spans="1:72" x14ac:dyDescent="0.2">
      <c r="A68" t="s">
        <v>7</v>
      </c>
      <c r="C68" s="3">
        <f>'Year Over Year'!D68</f>
        <v>56.213000000000001</v>
      </c>
      <c r="F68" s="17"/>
      <c r="G68" s="3">
        <f>'Year Over Year'!H68</f>
        <v>0</v>
      </c>
      <c r="H68" s="23"/>
      <c r="I68" s="23"/>
      <c r="K68" s="3">
        <f>'Year Over Year'!L68</f>
        <v>0</v>
      </c>
      <c r="L68" s="23"/>
      <c r="M68" s="23"/>
      <c r="O68" s="3">
        <f t="shared" si="56"/>
        <v>56.213000000000001</v>
      </c>
      <c r="P68" s="23"/>
      <c r="Q68" s="23"/>
      <c r="S68" s="3">
        <f>'Year Over Year'!T68</f>
        <v>0</v>
      </c>
      <c r="T68" s="23"/>
      <c r="U68" s="23"/>
      <c r="W68" s="3">
        <f>'Year Over Year'!X68</f>
        <v>0</v>
      </c>
      <c r="X68" s="23"/>
      <c r="Y68" s="23"/>
      <c r="AA68" s="3">
        <f>'Year Over Year'!AB68</f>
        <v>0</v>
      </c>
      <c r="AB68" s="23"/>
      <c r="AC68" s="23"/>
      <c r="AE68" s="3">
        <f t="shared" si="57"/>
        <v>0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8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9"/>
        <v>0</v>
      </c>
      <c r="BL68" s="23"/>
      <c r="BM68" s="23"/>
      <c r="BO68" s="16">
        <f t="shared" si="60"/>
        <v>56.213000000000001</v>
      </c>
      <c r="BP68" s="23"/>
      <c r="BQ68" s="23"/>
      <c r="BR68" s="20"/>
      <c r="BS68" s="24"/>
      <c r="BT68" s="23"/>
    </row>
    <row r="69" spans="1:72" x14ac:dyDescent="0.2">
      <c r="A69" t="s">
        <v>10</v>
      </c>
      <c r="C69" s="4">
        <f>'Year Over Year'!D69</f>
        <v>39.936999999999998</v>
      </c>
      <c r="F69" s="20"/>
      <c r="G69" s="4">
        <f>'Year Over Year'!H69</f>
        <v>144</v>
      </c>
      <c r="H69" s="23"/>
      <c r="I69" s="23"/>
      <c r="K69" s="4">
        <f>'Year Over Year'!L69</f>
        <v>108</v>
      </c>
      <c r="L69" s="23"/>
      <c r="M69" s="23"/>
      <c r="O69" s="4">
        <f t="shared" si="56"/>
        <v>291.93700000000001</v>
      </c>
      <c r="P69" s="23"/>
      <c r="Q69" s="23"/>
      <c r="S69" s="4">
        <f>'Year Over Year'!T69</f>
        <v>0</v>
      </c>
      <c r="T69" s="23"/>
      <c r="U69" s="23"/>
      <c r="W69" s="4">
        <f>'Year Over Year'!X69</f>
        <v>0</v>
      </c>
      <c r="X69" s="23"/>
      <c r="Y69" s="23"/>
      <c r="AA69" s="4">
        <f>'Year Over Year'!AB69</f>
        <v>0</v>
      </c>
      <c r="AB69" s="23"/>
      <c r="AC69" s="23"/>
      <c r="AE69" s="4">
        <f t="shared" si="57"/>
        <v>0</v>
      </c>
      <c r="AF69" s="23"/>
      <c r="AG69" s="23"/>
      <c r="AI69" s="4">
        <f>'Year Over Year'!AJ69</f>
        <v>0</v>
      </c>
      <c r="AJ69" s="23"/>
      <c r="AK69" s="23"/>
      <c r="AM69" s="4">
        <f>'Year Over Year'!AN69</f>
        <v>0</v>
      </c>
      <c r="AN69" s="23"/>
      <c r="AO69" s="23"/>
      <c r="AQ69" s="4">
        <f>'Year Over Year'!AR69</f>
        <v>0</v>
      </c>
      <c r="AR69" s="23"/>
      <c r="AS69" s="23"/>
      <c r="AU69" s="4">
        <f t="shared" si="58"/>
        <v>0</v>
      </c>
      <c r="AV69" s="23"/>
      <c r="AW69" s="23"/>
      <c r="AY69" s="4">
        <f>'Year Over Year'!AZ69</f>
        <v>0</v>
      </c>
      <c r="AZ69" s="23"/>
      <c r="BA69" s="23"/>
      <c r="BC69" s="4">
        <f>'Year Over Year'!BD69</f>
        <v>0</v>
      </c>
      <c r="BD69" s="23"/>
      <c r="BE69" s="23"/>
      <c r="BG69" s="4">
        <f>'Year Over Year'!BH69</f>
        <v>0</v>
      </c>
      <c r="BH69" s="23"/>
      <c r="BI69" s="23"/>
      <c r="BK69" s="4">
        <f t="shared" si="59"/>
        <v>0</v>
      </c>
      <c r="BL69" s="23"/>
      <c r="BM69" s="23"/>
      <c r="BO69" s="18">
        <f t="shared" si="60"/>
        <v>291.93700000000001</v>
      </c>
      <c r="BP69" s="23"/>
      <c r="BQ69" s="23"/>
      <c r="BR69" s="20"/>
      <c r="BS69" s="24"/>
      <c r="BT69" s="23"/>
    </row>
    <row r="70" spans="1:72" s="1" customFormat="1" x14ac:dyDescent="0.2">
      <c r="C70" s="12">
        <f>SUM(C43:C69)</f>
        <v>51411.442000000003</v>
      </c>
      <c r="F70" s="13"/>
      <c r="G70" s="12">
        <f>SUM(G43:G69)</f>
        <v>19048</v>
      </c>
      <c r="H70" s="12"/>
      <c r="I70" s="12"/>
      <c r="K70" s="12">
        <f>SUM(K43:K69)</f>
        <v>16950</v>
      </c>
      <c r="L70" s="12"/>
      <c r="M70" s="12"/>
      <c r="O70" s="12">
        <f>SUM(O43:O69)</f>
        <v>87409.44200000001</v>
      </c>
      <c r="P70" s="12"/>
      <c r="Q70" s="12"/>
      <c r="S70" s="12">
        <f>SUM(S43:S69)</f>
        <v>0</v>
      </c>
      <c r="T70" s="12"/>
      <c r="U70" s="12"/>
      <c r="W70" s="12">
        <f>SUM(W43:W69)</f>
        <v>0</v>
      </c>
      <c r="X70" s="12"/>
      <c r="Y70" s="12"/>
      <c r="AA70" s="12">
        <f>SUM(AA43:AA69)</f>
        <v>0</v>
      </c>
      <c r="AB70" s="12"/>
      <c r="AC70" s="12"/>
      <c r="AE70" s="12">
        <f>SUM(AE43:AE69)</f>
        <v>0</v>
      </c>
      <c r="AF70" s="12"/>
      <c r="AG70" s="12"/>
      <c r="AI70" s="12">
        <f>SUM(AI43:AI69)</f>
        <v>0</v>
      </c>
      <c r="AJ70" s="12"/>
      <c r="AK70" s="12"/>
      <c r="AM70" s="12">
        <f>SUM(AM43:AM69)</f>
        <v>0</v>
      </c>
      <c r="AN70" s="12"/>
      <c r="AO70" s="12"/>
      <c r="AQ70" s="12">
        <f>SUM(AQ43:AQ69)</f>
        <v>0</v>
      </c>
      <c r="AR70" s="12"/>
      <c r="AS70" s="12"/>
      <c r="AU70" s="12">
        <f>SUM(AU43:AU69)</f>
        <v>0</v>
      </c>
      <c r="AV70" s="12"/>
      <c r="AW70" s="12"/>
      <c r="AY70" s="12">
        <f>SUM(AY43:AY69)</f>
        <v>0</v>
      </c>
      <c r="AZ70" s="12"/>
      <c r="BA70" s="12"/>
      <c r="BC70" s="12">
        <f>SUM(BC43:BC69)</f>
        <v>0</v>
      </c>
      <c r="BD70" s="12"/>
      <c r="BE70" s="12"/>
      <c r="BG70" s="12">
        <f>SUM(BG43:BG69)</f>
        <v>0</v>
      </c>
      <c r="BH70" s="12"/>
      <c r="BI70" s="12"/>
      <c r="BK70" s="12">
        <f>SUM(BK43:BK69)</f>
        <v>0</v>
      </c>
      <c r="BL70" s="12"/>
      <c r="BM70" s="12"/>
      <c r="BO70" s="12">
        <f>SUM(BO43:BO69)</f>
        <v>87409.44200000001</v>
      </c>
      <c r="BP70" s="12"/>
      <c r="BQ70" s="12"/>
      <c r="BR70" s="13"/>
      <c r="BT70" s="12"/>
    </row>
  </sheetData>
  <mergeCells count="2">
    <mergeCell ref="BO6:BR6"/>
    <mergeCell ref="BO40:BR40"/>
  </mergeCells>
  <phoneticPr fontId="0" type="noConversion"/>
  <printOptions horizontalCentered="1" verticalCentered="1"/>
  <pageMargins left="0.27" right="0.2" top="0.21" bottom="0.25" header="0.17" footer="0.19"/>
  <pageSetup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2001-05-04T18:01:50Z</cp:lastPrinted>
  <dcterms:created xsi:type="dcterms:W3CDTF">2001-02-23T21:22:57Z</dcterms:created>
  <dcterms:modified xsi:type="dcterms:W3CDTF">2014-09-05T08:36:05Z</dcterms:modified>
</cp:coreProperties>
</file>