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activeTab="1"/>
  </bookViews>
  <sheets>
    <sheet name="27291" sheetId="1" r:id="rId1"/>
    <sheet name="27349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8" i="1" l="1"/>
  <c r="C9" i="1"/>
  <c r="G9" i="1" s="1"/>
  <c r="I10" i="1"/>
  <c r="G12" i="1"/>
  <c r="C13" i="1"/>
  <c r="G13" i="1"/>
  <c r="G14" i="1"/>
  <c r="K14" i="1" s="1"/>
  <c r="O14" i="1" s="1"/>
  <c r="I14" i="1"/>
  <c r="G16" i="1"/>
  <c r="C17" i="1"/>
  <c r="G17" i="1"/>
  <c r="G18" i="1"/>
  <c r="K18" i="1" s="1"/>
  <c r="O18" i="1" s="1"/>
  <c r="I18" i="1"/>
  <c r="G20" i="1"/>
  <c r="G22" i="1" s="1"/>
  <c r="K22" i="1" s="1"/>
  <c r="O22" i="1" s="1"/>
  <c r="C21" i="1"/>
  <c r="G21" i="1"/>
  <c r="I22" i="1"/>
  <c r="G24" i="1"/>
  <c r="C25" i="1"/>
  <c r="G25" i="1" s="1"/>
  <c r="G26" i="1" s="1"/>
  <c r="K26" i="1" s="1"/>
  <c r="O26" i="1" s="1"/>
  <c r="I26" i="1"/>
  <c r="G28" i="1"/>
  <c r="C29" i="1"/>
  <c r="G29" i="1"/>
  <c r="G30" i="1" s="1"/>
  <c r="K30" i="1" s="1"/>
  <c r="O30" i="1" s="1"/>
  <c r="I30" i="1"/>
  <c r="G32" i="1"/>
  <c r="G34" i="1" s="1"/>
  <c r="K34" i="1" s="1"/>
  <c r="O34" i="1" s="1"/>
  <c r="C33" i="1"/>
  <c r="G33" i="1"/>
  <c r="I34" i="1"/>
  <c r="G36" i="1"/>
  <c r="C37" i="1"/>
  <c r="G37" i="1" s="1"/>
  <c r="I38" i="1"/>
  <c r="G40" i="1"/>
  <c r="G42" i="1" s="1"/>
  <c r="K42" i="1" s="1"/>
  <c r="O42" i="1" s="1"/>
  <c r="C41" i="1"/>
  <c r="G41" i="1"/>
  <c r="I42" i="1"/>
  <c r="G44" i="1"/>
  <c r="C45" i="1"/>
  <c r="G45" i="1"/>
  <c r="G46" i="1"/>
  <c r="K46" i="1" s="1"/>
  <c r="O46" i="1" s="1"/>
  <c r="I46" i="1"/>
  <c r="G48" i="1"/>
  <c r="C49" i="1"/>
  <c r="G49" i="1"/>
  <c r="G50" i="1"/>
  <c r="K50" i="1" s="1"/>
  <c r="O50" i="1" s="1"/>
  <c r="I50" i="1"/>
  <c r="G52" i="1"/>
  <c r="G54" i="1" s="1"/>
  <c r="K54" i="1" s="1"/>
  <c r="O54" i="1" s="1"/>
  <c r="C53" i="1"/>
  <c r="G53" i="1"/>
  <c r="I54" i="1"/>
  <c r="G56" i="1"/>
  <c r="C57" i="1"/>
  <c r="G57" i="1" s="1"/>
  <c r="G58" i="1" s="1"/>
  <c r="K58" i="1" s="1"/>
  <c r="O58" i="1" s="1"/>
  <c r="I58" i="1"/>
  <c r="G60" i="1"/>
  <c r="C61" i="1"/>
  <c r="G61" i="1"/>
  <c r="G62" i="1" s="1"/>
  <c r="K62" i="1" s="1"/>
  <c r="O62" i="1" s="1"/>
  <c r="I62" i="1"/>
  <c r="G8" i="2"/>
  <c r="G10" i="2" s="1"/>
  <c r="K10" i="2" s="1"/>
  <c r="O10" i="2" s="1"/>
  <c r="C9" i="2"/>
  <c r="G9" i="2"/>
  <c r="I10" i="2"/>
  <c r="G12" i="2"/>
  <c r="G14" i="2" s="1"/>
  <c r="K14" i="2" s="1"/>
  <c r="O14" i="2" s="1"/>
  <c r="C13" i="2"/>
  <c r="G13" i="2"/>
  <c r="I14" i="2"/>
  <c r="G16" i="2"/>
  <c r="C17" i="2"/>
  <c r="G17" i="2" s="1"/>
  <c r="I18" i="2"/>
  <c r="G20" i="2"/>
  <c r="G22" i="2" s="1"/>
  <c r="K22" i="2" s="1"/>
  <c r="O22" i="2" s="1"/>
  <c r="C21" i="2"/>
  <c r="G21" i="2"/>
  <c r="I22" i="2"/>
  <c r="G24" i="2"/>
  <c r="C25" i="2"/>
  <c r="G25" i="2"/>
  <c r="G26" i="2"/>
  <c r="K26" i="2" s="1"/>
  <c r="O26" i="2" s="1"/>
  <c r="I26" i="2"/>
  <c r="G28" i="2"/>
  <c r="C29" i="2"/>
  <c r="G29" i="2"/>
  <c r="G30" i="2"/>
  <c r="K30" i="2" s="1"/>
  <c r="O30" i="2" s="1"/>
  <c r="I30" i="2"/>
  <c r="G32" i="2"/>
  <c r="G34" i="2" s="1"/>
  <c r="K34" i="2" s="1"/>
  <c r="O34" i="2" s="1"/>
  <c r="C33" i="2"/>
  <c r="G33" i="2"/>
  <c r="I34" i="2"/>
  <c r="G36" i="2"/>
  <c r="C37" i="2"/>
  <c r="G37" i="2" s="1"/>
  <c r="I38" i="2"/>
  <c r="G40" i="2"/>
  <c r="C41" i="2"/>
  <c r="G41" i="2"/>
  <c r="G42" i="2" s="1"/>
  <c r="K42" i="2" s="1"/>
  <c r="O42" i="2" s="1"/>
  <c r="I42" i="2"/>
  <c r="O44" i="2" l="1"/>
  <c r="G10" i="1"/>
  <c r="K10" i="1" s="1"/>
  <c r="O10" i="1" s="1"/>
  <c r="O64" i="1" s="1"/>
  <c r="G38" i="2"/>
  <c r="K38" i="2" s="1"/>
  <c r="O38" i="2" s="1"/>
  <c r="G38" i="1"/>
  <c r="K38" i="1" s="1"/>
  <c r="O38" i="1" s="1"/>
  <c r="G18" i="2"/>
  <c r="K18" i="2" s="1"/>
  <c r="O18" i="2" s="1"/>
</calcChain>
</file>

<file path=xl/sharedStrings.xml><?xml version="1.0" encoding="utf-8"?>
<sst xmlns="http://schemas.openxmlformats.org/spreadsheetml/2006/main" count="92" uniqueCount="23">
  <si>
    <t>TRANSWESTERN PIPELINE COMPANY</t>
  </si>
  <si>
    <t>SCHEDULE OF RATE ADJUSTMENTS - DUKE CR #27291</t>
  </si>
  <si>
    <t>FOR THE PERIOD OF AUGUST 2000 TO SEPTEMBER 2001</t>
  </si>
  <si>
    <t>PROD</t>
  </si>
  <si>
    <t>MONTH</t>
  </si>
  <si>
    <t>VOLUME</t>
  </si>
  <si>
    <t>RATE</t>
  </si>
  <si>
    <t>AMOUNT</t>
  </si>
  <si>
    <t>TOTAL</t>
  </si>
  <si>
    <t>MDQ</t>
  </si>
  <si>
    <t>AVERAGE</t>
  </si>
  <si>
    <t>BILLED</t>
  </si>
  <si>
    <t>ADD'TNL</t>
  </si>
  <si>
    <t>REVENUE</t>
  </si>
  <si>
    <t>A</t>
  </si>
  <si>
    <t>P</t>
  </si>
  <si>
    <t>=Alternate deliveries to California border.</t>
  </si>
  <si>
    <t>=Primary capacity to East of Thoreau.</t>
  </si>
  <si>
    <t>SCHEDULE OF RATE ADJUSTMENTS - DUKE CR #27349</t>
  </si>
  <si>
    <t>*</t>
  </si>
  <si>
    <t>Incremental six cents over two and one-half cents rate?</t>
  </si>
  <si>
    <t>FOR THE PERIOD OF JANUARY TO SEPTEMBER 2001</t>
  </si>
  <si>
    <t>Unbilled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</si>
</sst>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#,##0.0000_);[Red]\(#,##0.0000\)"/>
    <numFmt numFmtId="165" formatCode="&quot;$&quot;#,##0.0000_);[Red]\(&quot;$&quot;#,##0.0000\)"/>
    <numFmt numFmtId="167" formatCode="&quot;$&quot;#,##0.0000"/>
  </numFmts>
  <fonts count="3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8" fontId="0" fillId="0" borderId="0" xfId="0" applyNumberFormat="1"/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40" fontId="0" fillId="0" borderId="0" xfId="0" applyNumberFormat="1"/>
    <xf numFmtId="40" fontId="0" fillId="0" borderId="0" xfId="0" applyNumberFormat="1" applyAlignment="1">
      <alignment horizontal="center"/>
    </xf>
    <xf numFmtId="40" fontId="0" fillId="0" borderId="1" xfId="0" applyNumberForma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7" fontId="0" fillId="0" borderId="0" xfId="0" applyNumberFormat="1" applyAlignment="1">
      <alignment horizontal="center"/>
    </xf>
    <xf numFmtId="38" fontId="0" fillId="0" borderId="1" xfId="0" applyNumberFormat="1" applyBorder="1"/>
    <xf numFmtId="40" fontId="0" fillId="0" borderId="1" xfId="0" applyNumberFormat="1" applyBorder="1"/>
    <xf numFmtId="8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8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left"/>
    </xf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/>
  </sheetViews>
  <sheetFormatPr defaultRowHeight="12.75" x14ac:dyDescent="0.2"/>
  <cols>
    <col min="2" max="2" width="2.7109375" customWidth="1"/>
    <col min="3" max="3" width="11.7109375" style="3" customWidth="1"/>
    <col min="4" max="4" width="2.7109375" customWidth="1"/>
    <col min="5" max="5" width="9.140625" style="6"/>
    <col min="6" max="6" width="2.7109375" customWidth="1"/>
    <col min="7" max="7" width="11.7109375" style="9" customWidth="1"/>
    <col min="8" max="8" width="2.7109375" customWidth="1"/>
    <col min="9" max="9" width="11.7109375" style="3" customWidth="1"/>
    <col min="10" max="10" width="2.7109375" customWidth="1"/>
    <col min="11" max="11" width="9.7109375" style="12" customWidth="1"/>
    <col min="12" max="12" width="2.7109375" customWidth="1"/>
    <col min="13" max="13" width="9.140625" style="19"/>
    <col min="14" max="14" width="2.7109375" customWidth="1"/>
    <col min="15" max="15" width="11.7109375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3" spans="1:15" x14ac:dyDescent="0.2">
      <c r="A3" t="s">
        <v>2</v>
      </c>
    </row>
    <row r="6" spans="1:15" s="1" customFormat="1" x14ac:dyDescent="0.2">
      <c r="A6" s="1" t="s">
        <v>3</v>
      </c>
      <c r="C6" s="4"/>
      <c r="E6" s="7"/>
      <c r="G6" s="10"/>
      <c r="I6" s="4" t="s">
        <v>8</v>
      </c>
      <c r="K6" s="13" t="s">
        <v>10</v>
      </c>
      <c r="M6" s="20" t="s">
        <v>11</v>
      </c>
      <c r="O6" s="1" t="s">
        <v>12</v>
      </c>
    </row>
    <row r="7" spans="1:15" s="1" customFormat="1" x14ac:dyDescent="0.2">
      <c r="A7" s="2" t="s">
        <v>4</v>
      </c>
      <c r="C7" s="5" t="s">
        <v>5</v>
      </c>
      <c r="E7" s="8" t="s">
        <v>6</v>
      </c>
      <c r="G7" s="11" t="s">
        <v>7</v>
      </c>
      <c r="I7" s="5" t="s">
        <v>9</v>
      </c>
      <c r="K7" s="14" t="s">
        <v>6</v>
      </c>
      <c r="M7" s="21" t="s">
        <v>6</v>
      </c>
      <c r="O7" s="2" t="s">
        <v>13</v>
      </c>
    </row>
    <row r="8" spans="1:15" x14ac:dyDescent="0.2">
      <c r="A8" s="15">
        <v>36739</v>
      </c>
      <c r="B8" s="23" t="s">
        <v>14</v>
      </c>
      <c r="C8" s="3">
        <v>15976</v>
      </c>
      <c r="E8" s="6">
        <v>0.08</v>
      </c>
      <c r="G8" s="9">
        <f>ROUND(C8*E8,2)</f>
        <v>1278.08</v>
      </c>
    </row>
    <row r="9" spans="1:15" x14ac:dyDescent="0.2">
      <c r="A9" s="1"/>
      <c r="B9" s="23" t="s">
        <v>15</v>
      </c>
      <c r="C9" s="16">
        <f>C10-C8</f>
        <v>604024</v>
      </c>
      <c r="E9" s="6">
        <v>0.02</v>
      </c>
      <c r="G9" s="17">
        <f>ROUND(C9*E9,2)</f>
        <v>12080.48</v>
      </c>
    </row>
    <row r="10" spans="1:15" x14ac:dyDescent="0.2">
      <c r="A10" s="1"/>
      <c r="C10" s="3">
        <v>620000</v>
      </c>
      <c r="G10" s="9">
        <f>SUM(G8:G9)</f>
        <v>13358.56</v>
      </c>
      <c r="I10" s="3">
        <f>C10</f>
        <v>620000</v>
      </c>
      <c r="K10" s="12">
        <f>ROUND(G10/I10,4)</f>
        <v>2.1499999999999998E-2</v>
      </c>
      <c r="M10" s="19">
        <v>2.1499999999999998E-2</v>
      </c>
      <c r="O10" s="18">
        <f>(K10*I10)-(M10*I10)</f>
        <v>0</v>
      </c>
    </row>
    <row r="11" spans="1:15" x14ac:dyDescent="0.2">
      <c r="A11" s="1"/>
    </row>
    <row r="12" spans="1:15" x14ac:dyDescent="0.2">
      <c r="A12" s="15">
        <v>36770</v>
      </c>
      <c r="B12" s="23" t="s">
        <v>14</v>
      </c>
      <c r="C12" s="3">
        <v>0</v>
      </c>
      <c r="E12" s="6">
        <v>0.08</v>
      </c>
      <c r="G12" s="9">
        <f>ROUND(C12*E12,2)</f>
        <v>0</v>
      </c>
    </row>
    <row r="13" spans="1:15" x14ac:dyDescent="0.2">
      <c r="A13" s="1"/>
      <c r="B13" s="23" t="s">
        <v>15</v>
      </c>
      <c r="C13" s="16">
        <f>C14-C12</f>
        <v>600000</v>
      </c>
      <c r="E13" s="6">
        <v>0.02</v>
      </c>
      <c r="G13" s="17">
        <f>ROUND(C13*E13,2)</f>
        <v>12000</v>
      </c>
    </row>
    <row r="14" spans="1:15" x14ac:dyDescent="0.2">
      <c r="A14" s="1"/>
      <c r="C14" s="3">
        <v>600000</v>
      </c>
      <c r="G14" s="9">
        <f>SUM(G12:G13)</f>
        <v>12000</v>
      </c>
      <c r="I14" s="3">
        <f>C14</f>
        <v>600000</v>
      </c>
      <c r="K14" s="12">
        <f>ROUND(G14/I14,4)</f>
        <v>0.02</v>
      </c>
      <c r="M14" s="19">
        <v>0.02</v>
      </c>
      <c r="O14" s="18">
        <f>(K14*I14)-(M14*I14)</f>
        <v>0</v>
      </c>
    </row>
    <row r="15" spans="1:15" x14ac:dyDescent="0.2">
      <c r="A15" s="1"/>
    </row>
    <row r="16" spans="1:15" x14ac:dyDescent="0.2">
      <c r="A16" s="15">
        <v>36800</v>
      </c>
      <c r="B16" s="23" t="s">
        <v>14</v>
      </c>
      <c r="C16" s="3">
        <v>1000</v>
      </c>
      <c r="E16" s="6">
        <v>0.08</v>
      </c>
      <c r="G16" s="9">
        <f>ROUND(C16*E16,2)</f>
        <v>80</v>
      </c>
    </row>
    <row r="17" spans="1:15" x14ac:dyDescent="0.2">
      <c r="A17" s="1"/>
      <c r="B17" s="23" t="s">
        <v>15</v>
      </c>
      <c r="C17" s="16">
        <f>C18-C16</f>
        <v>619000</v>
      </c>
      <c r="E17" s="6">
        <v>0.02</v>
      </c>
      <c r="G17" s="17">
        <f>ROUND(C17*E17,2)</f>
        <v>12380</v>
      </c>
    </row>
    <row r="18" spans="1:15" x14ac:dyDescent="0.2">
      <c r="A18" s="1"/>
      <c r="C18" s="3">
        <v>620000</v>
      </c>
      <c r="G18" s="9">
        <f>SUM(G16:G17)</f>
        <v>12460</v>
      </c>
      <c r="I18" s="3">
        <f>C18</f>
        <v>620000</v>
      </c>
      <c r="K18" s="12">
        <f>ROUND(G18/I18,4)</f>
        <v>2.01E-2</v>
      </c>
      <c r="M18" s="19">
        <v>0.02</v>
      </c>
      <c r="O18" s="25">
        <f>(K18*I18)-(M18*I18)</f>
        <v>62</v>
      </c>
    </row>
    <row r="19" spans="1:15" x14ac:dyDescent="0.2">
      <c r="A19" s="1"/>
    </row>
    <row r="20" spans="1:15" x14ac:dyDescent="0.2">
      <c r="A20" s="15">
        <v>36831</v>
      </c>
      <c r="B20" s="23" t="s">
        <v>14</v>
      </c>
      <c r="C20" s="3">
        <v>0</v>
      </c>
      <c r="E20" s="6">
        <v>0.08</v>
      </c>
      <c r="G20" s="9">
        <f>ROUND(C20*E20,2)</f>
        <v>0</v>
      </c>
    </row>
    <row r="21" spans="1:15" x14ac:dyDescent="0.2">
      <c r="A21" s="1"/>
      <c r="B21" s="23" t="s">
        <v>15</v>
      </c>
      <c r="C21" s="16">
        <f>C22-C20</f>
        <v>600000</v>
      </c>
      <c r="E21" s="6">
        <v>0.02</v>
      </c>
      <c r="G21" s="17">
        <f>ROUND(C21*E21,2)</f>
        <v>12000</v>
      </c>
    </row>
    <row r="22" spans="1:15" x14ac:dyDescent="0.2">
      <c r="A22" s="1"/>
      <c r="C22" s="3">
        <v>600000</v>
      </c>
      <c r="G22" s="9">
        <f>SUM(G20:G21)</f>
        <v>12000</v>
      </c>
      <c r="I22" s="3">
        <f>C22</f>
        <v>600000</v>
      </c>
      <c r="K22" s="12">
        <f>ROUND(G22/I22,4)</f>
        <v>0.02</v>
      </c>
      <c r="M22" s="19">
        <v>0.02</v>
      </c>
      <c r="O22" s="18">
        <f>(K22*I22)-(M22*I22)</f>
        <v>0</v>
      </c>
    </row>
    <row r="23" spans="1:15" x14ac:dyDescent="0.2">
      <c r="A23" s="1"/>
    </row>
    <row r="24" spans="1:15" x14ac:dyDescent="0.2">
      <c r="A24" s="15">
        <v>36861</v>
      </c>
      <c r="B24" s="23" t="s">
        <v>14</v>
      </c>
      <c r="C24" s="3">
        <v>24688</v>
      </c>
      <c r="E24" s="6">
        <v>0.08</v>
      </c>
      <c r="G24" s="9">
        <f>ROUND(C24*E24,2)</f>
        <v>1975.04</v>
      </c>
    </row>
    <row r="25" spans="1:15" x14ac:dyDescent="0.2">
      <c r="A25" s="1"/>
      <c r="B25" s="23" t="s">
        <v>15</v>
      </c>
      <c r="C25" s="16">
        <f>C26-C24</f>
        <v>595312</v>
      </c>
      <c r="E25" s="6">
        <v>0.02</v>
      </c>
      <c r="G25" s="17">
        <f>ROUND(C25*E25,2)</f>
        <v>11906.24</v>
      </c>
    </row>
    <row r="26" spans="1:15" x14ac:dyDescent="0.2">
      <c r="A26" s="1"/>
      <c r="C26" s="3">
        <v>620000</v>
      </c>
      <c r="G26" s="9">
        <f>SUM(G24:G25)</f>
        <v>13881.279999999999</v>
      </c>
      <c r="I26" s="3">
        <f>C26</f>
        <v>620000</v>
      </c>
      <c r="K26" s="12">
        <f>ROUND(G26/I26,4)</f>
        <v>2.24E-2</v>
      </c>
      <c r="M26" s="19">
        <v>2.24E-2</v>
      </c>
      <c r="O26" s="18">
        <f>(K26*I26)-(M26*I26)</f>
        <v>0</v>
      </c>
    </row>
    <row r="27" spans="1:15" x14ac:dyDescent="0.2">
      <c r="A27" s="1"/>
    </row>
    <row r="28" spans="1:15" x14ac:dyDescent="0.2">
      <c r="A28" s="15">
        <v>36892</v>
      </c>
      <c r="B28" s="23" t="s">
        <v>14</v>
      </c>
      <c r="C28" s="3">
        <v>3276</v>
      </c>
      <c r="E28" s="6">
        <v>0.08</v>
      </c>
      <c r="G28" s="9">
        <f>ROUND(C28*E28,2)</f>
        <v>262.08</v>
      </c>
    </row>
    <row r="29" spans="1:15" x14ac:dyDescent="0.2">
      <c r="A29" s="1"/>
      <c r="B29" s="23" t="s">
        <v>15</v>
      </c>
      <c r="C29" s="16">
        <f>C30-C28</f>
        <v>616724</v>
      </c>
      <c r="E29" s="6">
        <v>0.02</v>
      </c>
      <c r="G29" s="17">
        <f>ROUND(C29*E29,2)</f>
        <v>12334.48</v>
      </c>
    </row>
    <row r="30" spans="1:15" x14ac:dyDescent="0.2">
      <c r="A30" s="1"/>
      <c r="C30" s="3">
        <v>620000</v>
      </c>
      <c r="G30" s="9">
        <f>SUM(G28:G29)</f>
        <v>12596.56</v>
      </c>
      <c r="I30" s="3">
        <f>C30</f>
        <v>620000</v>
      </c>
      <c r="K30" s="12">
        <f>ROUND(G30/I30,4)</f>
        <v>2.0299999999999999E-2</v>
      </c>
      <c r="M30" s="19">
        <v>2.0299999999999999E-2</v>
      </c>
      <c r="O30" s="18">
        <f>(K30*I30)-(M30*I30)</f>
        <v>0</v>
      </c>
    </row>
    <row r="31" spans="1:15" x14ac:dyDescent="0.2">
      <c r="A31" s="1"/>
    </row>
    <row r="32" spans="1:15" x14ac:dyDescent="0.2">
      <c r="A32" s="15">
        <v>36923</v>
      </c>
      <c r="B32" s="23" t="s">
        <v>14</v>
      </c>
      <c r="C32" s="3">
        <v>0</v>
      </c>
      <c r="E32" s="6">
        <v>0.08</v>
      </c>
      <c r="G32" s="9">
        <f>ROUND(C32*E32,2)</f>
        <v>0</v>
      </c>
    </row>
    <row r="33" spans="1:15" x14ac:dyDescent="0.2">
      <c r="A33" s="1"/>
      <c r="B33" s="23" t="s">
        <v>15</v>
      </c>
      <c r="C33" s="16">
        <f>C34-C32</f>
        <v>560000</v>
      </c>
      <c r="E33" s="6">
        <v>0.02</v>
      </c>
      <c r="G33" s="17">
        <f>ROUND(C33*E33,2)</f>
        <v>11200</v>
      </c>
    </row>
    <row r="34" spans="1:15" x14ac:dyDescent="0.2">
      <c r="A34" s="1"/>
      <c r="C34" s="3">
        <v>560000</v>
      </c>
      <c r="G34" s="9">
        <f>SUM(G32:G33)</f>
        <v>11200</v>
      </c>
      <c r="I34" s="3">
        <f>C34</f>
        <v>560000</v>
      </c>
      <c r="K34" s="12">
        <f>ROUND(G34/I34,4)</f>
        <v>0.02</v>
      </c>
      <c r="M34" s="19">
        <v>0.02</v>
      </c>
      <c r="O34" s="18">
        <f>(K34*I34)-(M34*I34)</f>
        <v>0</v>
      </c>
    </row>
    <row r="35" spans="1:15" x14ac:dyDescent="0.2">
      <c r="A35" s="1"/>
    </row>
    <row r="36" spans="1:15" x14ac:dyDescent="0.2">
      <c r="A36" s="15">
        <v>36951</v>
      </c>
      <c r="B36" s="23" t="s">
        <v>14</v>
      </c>
      <c r="C36" s="3">
        <v>34354</v>
      </c>
      <c r="E36" s="6">
        <v>0.08</v>
      </c>
      <c r="G36" s="9">
        <f>ROUND(C36*E36,2)</f>
        <v>2748.32</v>
      </c>
    </row>
    <row r="37" spans="1:15" x14ac:dyDescent="0.2">
      <c r="A37" s="1"/>
      <c r="B37" s="23" t="s">
        <v>15</v>
      </c>
      <c r="C37" s="16">
        <f>C38-C36</f>
        <v>585646</v>
      </c>
      <c r="E37" s="6">
        <v>0.02</v>
      </c>
      <c r="G37" s="17">
        <f>ROUND(C37*E37,2)</f>
        <v>11712.92</v>
      </c>
    </row>
    <row r="38" spans="1:15" x14ac:dyDescent="0.2">
      <c r="A38" s="1"/>
      <c r="C38" s="3">
        <v>620000</v>
      </c>
      <c r="G38" s="9">
        <f>SUM(G36:G37)</f>
        <v>14461.24</v>
      </c>
      <c r="I38" s="3">
        <f>C38</f>
        <v>620000</v>
      </c>
      <c r="K38" s="12">
        <f>ROUND(G38/I38,4)</f>
        <v>2.3300000000000001E-2</v>
      </c>
      <c r="M38" s="19">
        <v>2.3300000000000001E-2</v>
      </c>
      <c r="O38" s="18">
        <f>(K38*I38)-(M38*I38)</f>
        <v>0</v>
      </c>
    </row>
    <row r="39" spans="1:15" x14ac:dyDescent="0.2">
      <c r="A39" s="1"/>
    </row>
    <row r="40" spans="1:15" x14ac:dyDescent="0.2">
      <c r="A40" s="15">
        <v>36982</v>
      </c>
      <c r="B40" s="23" t="s">
        <v>14</v>
      </c>
      <c r="C40" s="3">
        <v>0</v>
      </c>
      <c r="E40" s="6">
        <v>0.08</v>
      </c>
      <c r="G40" s="9">
        <f>ROUND(C40*E40,2)</f>
        <v>0</v>
      </c>
    </row>
    <row r="41" spans="1:15" x14ac:dyDescent="0.2">
      <c r="A41" s="1"/>
      <c r="B41" s="23" t="s">
        <v>15</v>
      </c>
      <c r="C41" s="16">
        <f>C42-C40</f>
        <v>600000</v>
      </c>
      <c r="E41" s="6">
        <v>0.02</v>
      </c>
      <c r="G41" s="17">
        <f>ROUND(C41*E41,2)</f>
        <v>12000</v>
      </c>
    </row>
    <row r="42" spans="1:15" x14ac:dyDescent="0.2">
      <c r="A42" s="1"/>
      <c r="C42" s="3">
        <v>600000</v>
      </c>
      <c r="G42" s="9">
        <f>SUM(G40:G41)</f>
        <v>12000</v>
      </c>
      <c r="I42" s="3">
        <f>C42</f>
        <v>600000</v>
      </c>
      <c r="K42" s="12">
        <f>ROUND(G42/I42,4)</f>
        <v>0.02</v>
      </c>
      <c r="M42" s="19">
        <v>0.02</v>
      </c>
      <c r="O42" s="18">
        <f>(K42*I42)-(M42*I42)</f>
        <v>0</v>
      </c>
    </row>
    <row r="43" spans="1:15" x14ac:dyDescent="0.2">
      <c r="A43" s="1"/>
    </row>
    <row r="44" spans="1:15" x14ac:dyDescent="0.2">
      <c r="A44" s="15">
        <v>37012</v>
      </c>
      <c r="B44" s="23" t="s">
        <v>14</v>
      </c>
      <c r="C44" s="3">
        <v>120</v>
      </c>
      <c r="E44" s="6">
        <v>0.08</v>
      </c>
      <c r="G44" s="9">
        <f>ROUND(C44*E44,2)</f>
        <v>9.6</v>
      </c>
    </row>
    <row r="45" spans="1:15" x14ac:dyDescent="0.2">
      <c r="A45" s="1"/>
      <c r="B45" s="23" t="s">
        <v>15</v>
      </c>
      <c r="C45" s="16">
        <f>C46-C44</f>
        <v>619880</v>
      </c>
      <c r="E45" s="6">
        <v>0.02</v>
      </c>
      <c r="G45" s="17">
        <f>ROUND(C45*E45,2)</f>
        <v>12397.6</v>
      </c>
    </row>
    <row r="46" spans="1:15" x14ac:dyDescent="0.2">
      <c r="A46" s="1"/>
      <c r="C46" s="3">
        <v>620000</v>
      </c>
      <c r="G46" s="9">
        <f>SUM(G44:G45)</f>
        <v>12407.2</v>
      </c>
      <c r="I46" s="3">
        <f>C46</f>
        <v>620000</v>
      </c>
      <c r="K46" s="12">
        <f>ROUND(G46/I46,4)</f>
        <v>0.02</v>
      </c>
      <c r="M46" s="19">
        <v>0.02</v>
      </c>
      <c r="O46" s="18">
        <f>(K46*I46)-(M46*I46)</f>
        <v>0</v>
      </c>
    </row>
    <row r="47" spans="1:15" x14ac:dyDescent="0.2">
      <c r="A47" s="1"/>
    </row>
    <row r="48" spans="1:15" x14ac:dyDescent="0.2">
      <c r="A48" s="15">
        <v>37043</v>
      </c>
      <c r="B48" s="23" t="s">
        <v>14</v>
      </c>
      <c r="C48" s="3">
        <v>52761</v>
      </c>
      <c r="E48" s="6">
        <v>0.08</v>
      </c>
      <c r="G48" s="9">
        <f>ROUND(C48*E48,2)</f>
        <v>4220.88</v>
      </c>
    </row>
    <row r="49" spans="1:15" x14ac:dyDescent="0.2">
      <c r="A49" s="1"/>
      <c r="B49" s="23" t="s">
        <v>15</v>
      </c>
      <c r="C49" s="16">
        <f>C50-C48</f>
        <v>547239</v>
      </c>
      <c r="E49" s="6">
        <v>0.02</v>
      </c>
      <c r="G49" s="17">
        <f>ROUND(C49*E49,2)</f>
        <v>10944.78</v>
      </c>
    </row>
    <row r="50" spans="1:15" x14ac:dyDescent="0.2">
      <c r="A50" s="1"/>
      <c r="C50" s="3">
        <v>600000</v>
      </c>
      <c r="G50" s="9">
        <f>SUM(G48:G49)</f>
        <v>15165.66</v>
      </c>
      <c r="I50" s="3">
        <f>C50</f>
        <v>600000</v>
      </c>
      <c r="K50" s="12">
        <f>ROUND(G50/I50,4)</f>
        <v>2.53E-2</v>
      </c>
      <c r="M50" s="19">
        <v>0.02</v>
      </c>
      <c r="O50" s="25">
        <f>(K50*I50)-(M50*I50)</f>
        <v>3180</v>
      </c>
    </row>
    <row r="51" spans="1:15" x14ac:dyDescent="0.2">
      <c r="A51" s="1"/>
    </row>
    <row r="52" spans="1:15" x14ac:dyDescent="0.2">
      <c r="A52" s="15">
        <v>37073</v>
      </c>
      <c r="B52" s="23" t="s">
        <v>14</v>
      </c>
      <c r="C52" s="3">
        <v>37992</v>
      </c>
      <c r="E52" s="6">
        <v>0.08</v>
      </c>
      <c r="G52" s="9">
        <f>ROUND(C52*E52,2)</f>
        <v>3039.36</v>
      </c>
    </row>
    <row r="53" spans="1:15" x14ac:dyDescent="0.2">
      <c r="A53" s="1"/>
      <c r="B53" s="23" t="s">
        <v>15</v>
      </c>
      <c r="C53" s="16">
        <f>C54-C52</f>
        <v>582008</v>
      </c>
      <c r="E53" s="6">
        <v>0.02</v>
      </c>
      <c r="G53" s="17">
        <f>ROUND(C53*E53,2)</f>
        <v>11640.16</v>
      </c>
    </row>
    <row r="54" spans="1:15" x14ac:dyDescent="0.2">
      <c r="A54" s="1"/>
      <c r="C54" s="3">
        <v>620000</v>
      </c>
      <c r="G54" s="9">
        <f>SUM(G52:G53)</f>
        <v>14679.52</v>
      </c>
      <c r="I54" s="3">
        <f>C54</f>
        <v>620000</v>
      </c>
      <c r="K54" s="12">
        <f>ROUND(G54/I54,4)</f>
        <v>2.3699999999999999E-2</v>
      </c>
      <c r="M54" s="19">
        <v>0.02</v>
      </c>
      <c r="O54" s="25">
        <f>(K54*I54)-(M54*I54)</f>
        <v>2294</v>
      </c>
    </row>
    <row r="55" spans="1:15" x14ac:dyDescent="0.2">
      <c r="A55" s="1"/>
    </row>
    <row r="56" spans="1:15" x14ac:dyDescent="0.2">
      <c r="A56" s="15">
        <v>37104</v>
      </c>
      <c r="B56" s="23" t="s">
        <v>14</v>
      </c>
      <c r="C56" s="3">
        <v>32409</v>
      </c>
      <c r="E56" s="6">
        <v>8.5000000000000006E-2</v>
      </c>
      <c r="F56" t="s">
        <v>19</v>
      </c>
      <c r="G56" s="9">
        <f>ROUND(C56*E56,2)</f>
        <v>2754.77</v>
      </c>
    </row>
    <row r="57" spans="1:15" x14ac:dyDescent="0.2">
      <c r="A57" s="1"/>
      <c r="B57" s="23" t="s">
        <v>15</v>
      </c>
      <c r="C57" s="16">
        <f>C58-C56</f>
        <v>587591</v>
      </c>
      <c r="E57" s="6">
        <v>2.5000000000000001E-2</v>
      </c>
      <c r="G57" s="17">
        <f>ROUND(C57*E57,2)</f>
        <v>14689.78</v>
      </c>
    </row>
    <row r="58" spans="1:15" x14ac:dyDescent="0.2">
      <c r="A58" s="1"/>
      <c r="C58" s="3">
        <v>620000</v>
      </c>
      <c r="G58" s="9">
        <f>SUM(G56:G57)</f>
        <v>17444.55</v>
      </c>
      <c r="I58" s="3">
        <f>C58</f>
        <v>620000</v>
      </c>
      <c r="K58" s="12">
        <f>ROUND(G58/I58,4)</f>
        <v>2.81E-2</v>
      </c>
      <c r="M58" s="19">
        <v>2.5000000000000001E-2</v>
      </c>
      <c r="O58" s="25">
        <f>(K58*I58)-(M58*I58)</f>
        <v>1922</v>
      </c>
    </row>
    <row r="59" spans="1:15" x14ac:dyDescent="0.2">
      <c r="A59" s="1"/>
    </row>
    <row r="60" spans="1:15" x14ac:dyDescent="0.2">
      <c r="A60" s="15">
        <v>37135</v>
      </c>
      <c r="B60" s="23" t="s">
        <v>14</v>
      </c>
      <c r="C60" s="3">
        <v>0</v>
      </c>
      <c r="E60" s="6">
        <v>8.5000000000000006E-2</v>
      </c>
      <c r="F60" t="s">
        <v>19</v>
      </c>
      <c r="G60" s="9">
        <f>ROUND(C60*E60,2)</f>
        <v>0</v>
      </c>
    </row>
    <row r="61" spans="1:15" x14ac:dyDescent="0.2">
      <c r="A61" s="1"/>
      <c r="B61" s="23" t="s">
        <v>15</v>
      </c>
      <c r="C61" s="16">
        <f>C62-C60</f>
        <v>600000</v>
      </c>
      <c r="E61" s="6">
        <v>2.5000000000000001E-2</v>
      </c>
      <c r="G61" s="17">
        <f>ROUND(C61*E61,2)</f>
        <v>15000</v>
      </c>
    </row>
    <row r="62" spans="1:15" x14ac:dyDescent="0.2">
      <c r="A62" s="1"/>
      <c r="C62" s="3">
        <v>600000</v>
      </c>
      <c r="G62" s="9">
        <f>SUM(G60:G61)</f>
        <v>15000</v>
      </c>
      <c r="I62" s="3">
        <f>C62</f>
        <v>600000</v>
      </c>
      <c r="K62" s="12">
        <f>ROUND(G62/I62,4)</f>
        <v>2.5000000000000001E-2</v>
      </c>
      <c r="M62" s="19">
        <v>2.5000000000000001E-2</v>
      </c>
      <c r="O62" s="22">
        <f>(K62*I62)-(M62*I62)</f>
        <v>0</v>
      </c>
    </row>
    <row r="64" spans="1:15" x14ac:dyDescent="0.2">
      <c r="C64" s="3" t="s">
        <v>22</v>
      </c>
      <c r="O64" s="18">
        <f>SUM(O10:O62)</f>
        <v>7458</v>
      </c>
    </row>
    <row r="68" spans="2:3" x14ac:dyDescent="0.2">
      <c r="B68" s="23" t="s">
        <v>14</v>
      </c>
      <c r="C68" s="24" t="s">
        <v>16</v>
      </c>
    </row>
    <row r="69" spans="2:3" x14ac:dyDescent="0.2">
      <c r="B69" s="23" t="s">
        <v>15</v>
      </c>
      <c r="C69" s="24" t="s">
        <v>17</v>
      </c>
    </row>
    <row r="71" spans="2:3" x14ac:dyDescent="0.2">
      <c r="B71" t="s">
        <v>19</v>
      </c>
      <c r="C71" s="3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defaultRowHeight="12.75" x14ac:dyDescent="0.2"/>
  <cols>
    <col min="2" max="2" width="2.7109375" customWidth="1"/>
    <col min="3" max="3" width="11.7109375" style="3" customWidth="1"/>
    <col min="4" max="4" width="2.7109375" customWidth="1"/>
    <col min="5" max="5" width="9.140625" style="6"/>
    <col min="6" max="6" width="2.7109375" customWidth="1"/>
    <col min="7" max="7" width="11.7109375" style="9" customWidth="1"/>
    <col min="8" max="8" width="2.7109375" customWidth="1"/>
    <col min="9" max="9" width="11.7109375" style="3" customWidth="1"/>
    <col min="10" max="10" width="2.7109375" customWidth="1"/>
    <col min="11" max="11" width="9.7109375" style="12" customWidth="1"/>
    <col min="12" max="12" width="2.7109375" customWidth="1"/>
    <col min="13" max="13" width="9.140625" style="19"/>
    <col min="14" max="14" width="2.7109375" customWidth="1"/>
    <col min="15" max="15" width="11.7109375" customWidth="1"/>
  </cols>
  <sheetData>
    <row r="1" spans="1:15" x14ac:dyDescent="0.2">
      <c r="A1" t="s">
        <v>0</v>
      </c>
    </row>
    <row r="2" spans="1:15" x14ac:dyDescent="0.2">
      <c r="A2" t="s">
        <v>18</v>
      </c>
    </row>
    <row r="3" spans="1:15" x14ac:dyDescent="0.2">
      <c r="A3" t="s">
        <v>21</v>
      </c>
    </row>
    <row r="6" spans="1:15" s="1" customFormat="1" x14ac:dyDescent="0.2">
      <c r="A6" s="1" t="s">
        <v>3</v>
      </c>
      <c r="C6" s="4"/>
      <c r="E6" s="7"/>
      <c r="G6" s="10"/>
      <c r="I6" s="4" t="s">
        <v>8</v>
      </c>
      <c r="K6" s="13" t="s">
        <v>10</v>
      </c>
      <c r="M6" s="20" t="s">
        <v>11</v>
      </c>
      <c r="O6" s="1" t="s">
        <v>12</v>
      </c>
    </row>
    <row r="7" spans="1:15" s="1" customFormat="1" x14ac:dyDescent="0.2">
      <c r="A7" s="2" t="s">
        <v>4</v>
      </c>
      <c r="C7" s="5" t="s">
        <v>5</v>
      </c>
      <c r="E7" s="8" t="s">
        <v>6</v>
      </c>
      <c r="G7" s="11" t="s">
        <v>7</v>
      </c>
      <c r="I7" s="5" t="s">
        <v>9</v>
      </c>
      <c r="K7" s="14" t="s">
        <v>6</v>
      </c>
      <c r="M7" s="21" t="s">
        <v>6</v>
      </c>
      <c r="O7" s="2" t="s">
        <v>13</v>
      </c>
    </row>
    <row r="8" spans="1:15" x14ac:dyDescent="0.2">
      <c r="A8" s="15">
        <v>36892</v>
      </c>
      <c r="B8" s="23" t="s">
        <v>14</v>
      </c>
      <c r="C8" s="3">
        <v>3429</v>
      </c>
      <c r="E8" s="6">
        <v>0.14000000000000001</v>
      </c>
      <c r="G8" s="9">
        <f>ROUND(C8*E8,2)</f>
        <v>480.06</v>
      </c>
    </row>
    <row r="9" spans="1:15" x14ac:dyDescent="0.2">
      <c r="A9" s="1"/>
      <c r="B9" s="23" t="s">
        <v>15</v>
      </c>
      <c r="C9" s="16">
        <f>C10-C8</f>
        <v>616571</v>
      </c>
      <c r="E9" s="6">
        <v>0.05</v>
      </c>
      <c r="G9" s="17">
        <f>ROUND(C9*E9,2)</f>
        <v>30828.55</v>
      </c>
    </row>
    <row r="10" spans="1:15" x14ac:dyDescent="0.2">
      <c r="A10" s="1"/>
      <c r="C10" s="3">
        <v>620000</v>
      </c>
      <c r="G10" s="9">
        <f>SUM(G8:G9)</f>
        <v>31308.61</v>
      </c>
      <c r="I10" s="3">
        <f>C10</f>
        <v>620000</v>
      </c>
      <c r="K10" s="12">
        <f>ROUND(G10/I10,4)</f>
        <v>5.0500000000000003E-2</v>
      </c>
      <c r="M10" s="19">
        <v>5.0500000000000003E-2</v>
      </c>
      <c r="O10" s="18">
        <f>(K10*I10)-(M10*I10)</f>
        <v>0</v>
      </c>
    </row>
    <row r="11" spans="1:15" x14ac:dyDescent="0.2">
      <c r="A11" s="1"/>
    </row>
    <row r="12" spans="1:15" x14ac:dyDescent="0.2">
      <c r="A12" s="15">
        <v>36923</v>
      </c>
      <c r="B12" s="23" t="s">
        <v>14</v>
      </c>
      <c r="C12" s="3">
        <v>0</v>
      </c>
      <c r="E12" s="6">
        <v>0.14000000000000001</v>
      </c>
      <c r="G12" s="9">
        <f>ROUND(C12*E12,2)</f>
        <v>0</v>
      </c>
    </row>
    <row r="13" spans="1:15" x14ac:dyDescent="0.2">
      <c r="A13" s="1"/>
      <c r="B13" s="23" t="s">
        <v>15</v>
      </c>
      <c r="C13" s="16">
        <f>C14-C12</f>
        <v>560000</v>
      </c>
      <c r="E13" s="6">
        <v>0.05</v>
      </c>
      <c r="G13" s="17">
        <f>ROUND(C13*E13,2)</f>
        <v>28000</v>
      </c>
    </row>
    <row r="14" spans="1:15" x14ac:dyDescent="0.2">
      <c r="A14" s="1"/>
      <c r="C14" s="3">
        <v>560000</v>
      </c>
      <c r="G14" s="9">
        <f>SUM(G12:G13)</f>
        <v>28000</v>
      </c>
      <c r="I14" s="3">
        <f>C14</f>
        <v>560000</v>
      </c>
      <c r="K14" s="12">
        <f>ROUND(G14/I14,4)</f>
        <v>0.05</v>
      </c>
      <c r="M14" s="19">
        <v>0.05</v>
      </c>
      <c r="O14" s="18">
        <f>(K14*I14)-(M14*I14)</f>
        <v>0</v>
      </c>
    </row>
    <row r="15" spans="1:15" x14ac:dyDescent="0.2">
      <c r="A15" s="1"/>
    </row>
    <row r="16" spans="1:15" x14ac:dyDescent="0.2">
      <c r="A16" s="15">
        <v>36951</v>
      </c>
      <c r="B16" s="23" t="s">
        <v>14</v>
      </c>
      <c r="C16" s="3">
        <v>10603</v>
      </c>
      <c r="E16" s="6">
        <v>0.14000000000000001</v>
      </c>
      <c r="G16" s="9">
        <f>ROUND(C16*E16,2)</f>
        <v>1484.42</v>
      </c>
    </row>
    <row r="17" spans="1:15" x14ac:dyDescent="0.2">
      <c r="A17" s="1"/>
      <c r="B17" s="23" t="s">
        <v>15</v>
      </c>
      <c r="C17" s="16">
        <f>C18-C16</f>
        <v>609397</v>
      </c>
      <c r="E17" s="6">
        <v>0.05</v>
      </c>
      <c r="G17" s="17">
        <f>ROUND(C17*E17,2)</f>
        <v>30469.85</v>
      </c>
    </row>
    <row r="18" spans="1:15" x14ac:dyDescent="0.2">
      <c r="A18" s="1"/>
      <c r="C18" s="3">
        <v>620000</v>
      </c>
      <c r="G18" s="9">
        <f>SUM(G16:G17)</f>
        <v>31954.269999999997</v>
      </c>
      <c r="I18" s="3">
        <f>C18</f>
        <v>620000</v>
      </c>
      <c r="K18" s="12">
        <f>ROUND(G18/I18,4)</f>
        <v>5.1499999999999997E-2</v>
      </c>
      <c r="M18" s="19">
        <v>5.1499999999999997E-2</v>
      </c>
      <c r="O18" s="18">
        <f>(K18*I18)-(M18*I18)</f>
        <v>0</v>
      </c>
    </row>
    <row r="19" spans="1:15" x14ac:dyDescent="0.2">
      <c r="A19" s="1"/>
    </row>
    <row r="20" spans="1:15" x14ac:dyDescent="0.2">
      <c r="A20" s="15">
        <v>36982</v>
      </c>
      <c r="B20" s="23" t="s">
        <v>14</v>
      </c>
      <c r="C20" s="3">
        <v>0</v>
      </c>
      <c r="E20" s="6">
        <v>0.14000000000000001</v>
      </c>
      <c r="G20" s="9">
        <f>ROUND(C20*E20,2)</f>
        <v>0</v>
      </c>
    </row>
    <row r="21" spans="1:15" x14ac:dyDescent="0.2">
      <c r="A21" s="1"/>
      <c r="B21" s="23" t="s">
        <v>15</v>
      </c>
      <c r="C21" s="16">
        <f>C22-C20</f>
        <v>600000</v>
      </c>
      <c r="E21" s="6">
        <v>0.05</v>
      </c>
      <c r="G21" s="17">
        <f>ROUND(C21*E21,2)</f>
        <v>30000</v>
      </c>
    </row>
    <row r="22" spans="1:15" x14ac:dyDescent="0.2">
      <c r="A22" s="1"/>
      <c r="C22" s="3">
        <v>600000</v>
      </c>
      <c r="G22" s="9">
        <f>SUM(G20:G21)</f>
        <v>30000</v>
      </c>
      <c r="I22" s="3">
        <f>C22</f>
        <v>600000</v>
      </c>
      <c r="K22" s="12">
        <f>ROUND(G22/I22,4)</f>
        <v>0.05</v>
      </c>
      <c r="M22" s="19">
        <v>0.05</v>
      </c>
      <c r="O22" s="18">
        <f>(K22*I22)-(M22*I22)</f>
        <v>0</v>
      </c>
    </row>
    <row r="23" spans="1:15" x14ac:dyDescent="0.2">
      <c r="A23" s="1"/>
    </row>
    <row r="24" spans="1:15" x14ac:dyDescent="0.2">
      <c r="A24" s="15">
        <v>37012</v>
      </c>
      <c r="B24" s="23" t="s">
        <v>14</v>
      </c>
      <c r="C24" s="3">
        <v>0</v>
      </c>
      <c r="E24" s="6">
        <v>0.14000000000000001</v>
      </c>
      <c r="G24" s="9">
        <f>ROUND(C24*E24,2)</f>
        <v>0</v>
      </c>
    </row>
    <row r="25" spans="1:15" x14ac:dyDescent="0.2">
      <c r="A25" s="1"/>
      <c r="B25" s="23" t="s">
        <v>15</v>
      </c>
      <c r="C25" s="16">
        <f>C26-C24</f>
        <v>620000</v>
      </c>
      <c r="E25" s="6">
        <v>0.05</v>
      </c>
      <c r="G25" s="17">
        <f>ROUND(C25*E25,2)</f>
        <v>31000</v>
      </c>
    </row>
    <row r="26" spans="1:15" x14ac:dyDescent="0.2">
      <c r="A26" s="1"/>
      <c r="C26" s="3">
        <v>620000</v>
      </c>
      <c r="G26" s="9">
        <f>SUM(G24:G25)</f>
        <v>31000</v>
      </c>
      <c r="I26" s="3">
        <f>C26</f>
        <v>620000</v>
      </c>
      <c r="K26" s="12">
        <f>ROUND(G26/I26,4)</f>
        <v>0.05</v>
      </c>
      <c r="M26" s="19">
        <v>0.05</v>
      </c>
      <c r="O26" s="18">
        <f>(K26*I26)-(M26*I26)</f>
        <v>0</v>
      </c>
    </row>
    <row r="27" spans="1:15" x14ac:dyDescent="0.2">
      <c r="A27" s="1"/>
    </row>
    <row r="28" spans="1:15" x14ac:dyDescent="0.2">
      <c r="A28" s="15">
        <v>37043</v>
      </c>
      <c r="B28" s="23" t="s">
        <v>14</v>
      </c>
      <c r="C28" s="3">
        <v>3014</v>
      </c>
      <c r="E28" s="6">
        <v>0.14000000000000001</v>
      </c>
      <c r="G28" s="9">
        <f>ROUND(C28*E28,2)</f>
        <v>421.96</v>
      </c>
    </row>
    <row r="29" spans="1:15" x14ac:dyDescent="0.2">
      <c r="A29" s="1"/>
      <c r="B29" s="23" t="s">
        <v>15</v>
      </c>
      <c r="C29" s="16">
        <f>C30-C28</f>
        <v>596986</v>
      </c>
      <c r="E29" s="6">
        <v>0.05</v>
      </c>
      <c r="G29" s="17">
        <f>ROUND(C29*E29,2)</f>
        <v>29849.3</v>
      </c>
    </row>
    <row r="30" spans="1:15" x14ac:dyDescent="0.2">
      <c r="A30" s="1"/>
      <c r="C30" s="3">
        <v>600000</v>
      </c>
      <c r="G30" s="9">
        <f>SUM(G28:G29)</f>
        <v>30271.26</v>
      </c>
      <c r="I30" s="3">
        <f>C30</f>
        <v>600000</v>
      </c>
      <c r="K30" s="12">
        <f>ROUND(G30/I30,4)</f>
        <v>5.0500000000000003E-2</v>
      </c>
      <c r="M30" s="19">
        <v>0.05</v>
      </c>
      <c r="O30" s="25">
        <f>(K30*I30)-(M30*I30)</f>
        <v>300.00000000000364</v>
      </c>
    </row>
    <row r="31" spans="1:15" x14ac:dyDescent="0.2">
      <c r="A31" s="1"/>
    </row>
    <row r="32" spans="1:15" x14ac:dyDescent="0.2">
      <c r="A32" s="15">
        <v>37073</v>
      </c>
      <c r="B32" s="23" t="s">
        <v>14</v>
      </c>
      <c r="C32" s="3">
        <v>0</v>
      </c>
      <c r="E32" s="6">
        <v>0.14000000000000001</v>
      </c>
      <c r="G32" s="9">
        <f>ROUND(C32*E32,2)</f>
        <v>0</v>
      </c>
    </row>
    <row r="33" spans="1:15" x14ac:dyDescent="0.2">
      <c r="A33" s="1"/>
      <c r="B33" s="23" t="s">
        <v>15</v>
      </c>
      <c r="C33" s="16">
        <f>C34-C32</f>
        <v>620000</v>
      </c>
      <c r="E33" s="6">
        <v>0.05</v>
      </c>
      <c r="G33" s="17">
        <f>ROUND(C33*E33,2)</f>
        <v>31000</v>
      </c>
    </row>
    <row r="34" spans="1:15" x14ac:dyDescent="0.2">
      <c r="A34" s="1"/>
      <c r="C34" s="3">
        <v>620000</v>
      </c>
      <c r="G34" s="9">
        <f>SUM(G32:G33)</f>
        <v>31000</v>
      </c>
      <c r="I34" s="3">
        <f>C34</f>
        <v>620000</v>
      </c>
      <c r="K34" s="12">
        <f>ROUND(G34/I34,4)</f>
        <v>0.05</v>
      </c>
      <c r="M34" s="19">
        <v>0.05</v>
      </c>
      <c r="O34" s="18">
        <f>(K34*I34)-(M34*I34)</f>
        <v>0</v>
      </c>
    </row>
    <row r="35" spans="1:15" x14ac:dyDescent="0.2">
      <c r="A35" s="1"/>
    </row>
    <row r="36" spans="1:15" x14ac:dyDescent="0.2">
      <c r="A36" s="15">
        <v>37104</v>
      </c>
      <c r="B36" s="23" t="s">
        <v>14</v>
      </c>
      <c r="C36" s="3">
        <v>6864</v>
      </c>
      <c r="E36" s="6">
        <v>0.14000000000000001</v>
      </c>
      <c r="G36" s="9">
        <f>ROUND(C36*E36,2)</f>
        <v>960.96</v>
      </c>
    </row>
    <row r="37" spans="1:15" x14ac:dyDescent="0.2">
      <c r="A37" s="1"/>
      <c r="B37" s="23" t="s">
        <v>15</v>
      </c>
      <c r="C37" s="16">
        <f>C38-C36</f>
        <v>613136</v>
      </c>
      <c r="E37" s="6">
        <v>0.05</v>
      </c>
      <c r="G37" s="17">
        <f>ROUND(C37*E37,2)</f>
        <v>30656.799999999999</v>
      </c>
    </row>
    <row r="38" spans="1:15" x14ac:dyDescent="0.2">
      <c r="A38" s="1"/>
      <c r="C38" s="3">
        <v>620000</v>
      </c>
      <c r="G38" s="9">
        <f>SUM(G36:G37)</f>
        <v>31617.759999999998</v>
      </c>
      <c r="I38" s="3">
        <f>C38</f>
        <v>620000</v>
      </c>
      <c r="K38" s="12">
        <f>ROUND(G38/I38,4)</f>
        <v>5.0999999999999997E-2</v>
      </c>
      <c r="M38" s="19">
        <v>0.05</v>
      </c>
      <c r="O38" s="25">
        <f>(K38*I38)-(M38*I38)</f>
        <v>619.99999999999636</v>
      </c>
    </row>
    <row r="39" spans="1:15" x14ac:dyDescent="0.2">
      <c r="A39" s="1"/>
    </row>
    <row r="40" spans="1:15" x14ac:dyDescent="0.2">
      <c r="A40" s="15">
        <v>37135</v>
      </c>
      <c r="B40" s="23" t="s">
        <v>14</v>
      </c>
      <c r="C40" s="3">
        <v>0</v>
      </c>
      <c r="E40" s="6">
        <v>0.14000000000000001</v>
      </c>
      <c r="G40" s="9">
        <f>ROUND(C40*E40,2)</f>
        <v>0</v>
      </c>
    </row>
    <row r="41" spans="1:15" x14ac:dyDescent="0.2">
      <c r="A41" s="1"/>
      <c r="B41" s="23" t="s">
        <v>15</v>
      </c>
      <c r="C41" s="16">
        <f>C42-C40</f>
        <v>600000</v>
      </c>
      <c r="E41" s="6">
        <v>0.05</v>
      </c>
      <c r="G41" s="17">
        <f>ROUND(C41*E41,2)</f>
        <v>30000</v>
      </c>
    </row>
    <row r="42" spans="1:15" x14ac:dyDescent="0.2">
      <c r="A42" s="1"/>
      <c r="C42" s="3">
        <v>600000</v>
      </c>
      <c r="G42" s="9">
        <f>SUM(G40:G41)</f>
        <v>30000</v>
      </c>
      <c r="I42" s="3">
        <f>C42</f>
        <v>600000</v>
      </c>
      <c r="K42" s="12">
        <f>ROUND(G42/I42,4)</f>
        <v>0.05</v>
      </c>
      <c r="M42" s="19">
        <v>0.05</v>
      </c>
      <c r="O42" s="22">
        <f>(K42*I42)-(M42*I42)</f>
        <v>0</v>
      </c>
    </row>
    <row r="44" spans="1:15" x14ac:dyDescent="0.2">
      <c r="C44" s="3" t="s">
        <v>22</v>
      </c>
      <c r="O44" s="25">
        <f>SUM(O8:O42)</f>
        <v>920</v>
      </c>
    </row>
    <row r="48" spans="1:15" x14ac:dyDescent="0.2">
      <c r="B48" s="23" t="s">
        <v>14</v>
      </c>
      <c r="C48" s="24" t="s">
        <v>16</v>
      </c>
    </row>
    <row r="49" spans="2:3" x14ac:dyDescent="0.2">
      <c r="B49" s="23" t="s">
        <v>15</v>
      </c>
      <c r="C49" s="2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27291</vt:lpstr>
      <vt:lpstr>27349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ahernan</dc:creator>
  <cp:lastModifiedBy>Felienne</cp:lastModifiedBy>
  <dcterms:created xsi:type="dcterms:W3CDTF">2001-10-02T22:52:10Z</dcterms:created>
  <dcterms:modified xsi:type="dcterms:W3CDTF">2014-09-04T08:09:08Z</dcterms:modified>
</cp:coreProperties>
</file>