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90" windowWidth="7680" windowHeight="8670" tabRatio="796" firstSheet="7" activeTab="16"/>
  </bookViews>
  <sheets>
    <sheet name="E1.XLS " sheetId="1" state="hidden" r:id="rId1"/>
    <sheet name="E2.XLS" sheetId="2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21.XLS  " sheetId="30" r:id="rId17"/>
    <sheet name="E31.XLS" sheetId="26" r:id="rId18"/>
    <sheet name="ELIST.XLS" sheetId="17" r:id="rId19"/>
    <sheet name="support-audit" sheetId="29" r:id="rId20"/>
    <sheet name="E21.XLS (2)" sheetId="27" r:id="rId21"/>
    <sheet name="E-scheduel 21" sheetId="28" r:id="rId22"/>
  </sheets>
  <definedNames>
    <definedName name="_Regression_Int" localSheetId="9" hidden="1">1</definedName>
    <definedName name="_Regression_Int" localSheetId="1" hidden="1">1</definedName>
    <definedName name="_Regression_Int" localSheetId="18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16">'E21.XLS  '!$A$1:$AE$46</definedName>
    <definedName name="_xlnm.Print_Area" localSheetId="20">'E21.XLS (2)'!$A$1:$AE$43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8">ELIST.XLS!$A$1:$D$53</definedName>
    <definedName name="_xlnm.Print_Area" localSheetId="21">'E-scheduel 21'!$A$1:$H$23</definedName>
    <definedName name="_xlnm.Print_Area" localSheetId="19">'support-audit'!$A$1:$Z$66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16">'E21.XLS  '!$A$1:$I$45</definedName>
    <definedName name="Print_Area_MI" localSheetId="20">'E21.XLS (2)'!$A$1:$I$46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8">ELIST.XLS!$A$1:$D$51</definedName>
    <definedName name="_xlnm.Print_Titles" localSheetId="9">E14.XLS!$1:$12</definedName>
  </definedNames>
  <calcPr calcId="152511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/>
  <c r="O20" i="1"/>
  <c r="S20" i="1" s="1"/>
  <c r="G21" i="1"/>
  <c r="K21" i="1" s="1"/>
  <c r="O21" i="1" s="1"/>
  <c r="S21" i="1" s="1"/>
  <c r="G22" i="1"/>
  <c r="K22" i="1"/>
  <c r="O22" i="1"/>
  <c r="S22" i="1" s="1"/>
  <c r="G23" i="1"/>
  <c r="K23" i="1" s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/>
  <c r="O31" i="1" s="1"/>
  <c r="S31" i="1" s="1"/>
  <c r="G32" i="1"/>
  <c r="K32" i="1"/>
  <c r="O32" i="1" s="1"/>
  <c r="S32" i="1" s="1"/>
  <c r="G33" i="1"/>
  <c r="K33" i="1"/>
  <c r="O33" i="1" s="1"/>
  <c r="S33" i="1" s="1"/>
  <c r="G34" i="1"/>
  <c r="K34" i="1"/>
  <c r="O34" i="1" s="1"/>
  <c r="S34" i="1" s="1"/>
  <c r="G35" i="1"/>
  <c r="K35" i="1"/>
  <c r="O35" i="1" s="1"/>
  <c r="S35" i="1" s="1"/>
  <c r="G36" i="1"/>
  <c r="K36" i="1"/>
  <c r="O36" i="1" s="1"/>
  <c r="S36" i="1" s="1"/>
  <c r="G37" i="1"/>
  <c r="K37" i="1"/>
  <c r="O37" i="1" s="1"/>
  <c r="S37" i="1" s="1"/>
  <c r="C39" i="1"/>
  <c r="E39" i="1"/>
  <c r="I39" i="1"/>
  <c r="M39" i="1"/>
  <c r="Q39" i="1"/>
  <c r="Q45" i="1"/>
  <c r="S7" i="8"/>
  <c r="E15" i="8"/>
  <c r="G15" i="8"/>
  <c r="I15" i="8"/>
  <c r="K15" i="8" s="1"/>
  <c r="G16" i="8"/>
  <c r="K16" i="8" s="1"/>
  <c r="O16" i="8" s="1"/>
  <c r="S16" i="8" s="1"/>
  <c r="G17" i="8"/>
  <c r="K17" i="8" s="1"/>
  <c r="O17" i="8" s="1"/>
  <c r="S17" i="8" s="1"/>
  <c r="G18" i="8"/>
  <c r="K18" i="8" s="1"/>
  <c r="O18" i="8" s="1"/>
  <c r="S18" i="8" s="1"/>
  <c r="G19" i="8"/>
  <c r="K19" i="8" s="1"/>
  <c r="O19" i="8" s="1"/>
  <c r="S19" i="8" s="1"/>
  <c r="G20" i="8"/>
  <c r="K20" i="8" s="1"/>
  <c r="O20" i="8" s="1"/>
  <c r="S20" i="8" s="1"/>
  <c r="G21" i="8"/>
  <c r="K21" i="8" s="1"/>
  <c r="O21" i="8" s="1"/>
  <c r="S21" i="8" s="1"/>
  <c r="G22" i="8"/>
  <c r="K22" i="8" s="1"/>
  <c r="O22" i="8" s="1"/>
  <c r="S22" i="8" s="1"/>
  <c r="G23" i="8"/>
  <c r="K23" i="8" s="1"/>
  <c r="O23" i="8" s="1"/>
  <c r="S23" i="8" s="1"/>
  <c r="G24" i="8"/>
  <c r="K24" i="8" s="1"/>
  <c r="O24" i="8" s="1"/>
  <c r="S24" i="8" s="1"/>
  <c r="G25" i="8"/>
  <c r="K25" i="8" s="1"/>
  <c r="O25" i="8" s="1"/>
  <c r="S25" i="8" s="1"/>
  <c r="G26" i="8"/>
  <c r="K26" i="8" s="1"/>
  <c r="O26" i="8" s="1"/>
  <c r="S26" i="8" s="1"/>
  <c r="G27" i="8"/>
  <c r="K27" i="8" s="1"/>
  <c r="O27" i="8" s="1"/>
  <c r="S27" i="8" s="1"/>
  <c r="G28" i="8"/>
  <c r="K28" i="8" s="1"/>
  <c r="O28" i="8" s="1"/>
  <c r="S28" i="8" s="1"/>
  <c r="C31" i="8"/>
  <c r="E31" i="8"/>
  <c r="I31" i="8"/>
  <c r="M31" i="8"/>
  <c r="Q31" i="8"/>
  <c r="S35" i="8"/>
  <c r="S36" i="8"/>
  <c r="AC7" i="9"/>
  <c r="O16" i="9"/>
  <c r="Y16" i="9" s="1"/>
  <c r="O18" i="9"/>
  <c r="Y18" i="9"/>
  <c r="AC18" i="9" s="1"/>
  <c r="K20" i="9"/>
  <c r="Q20" i="9"/>
  <c r="S20" i="9"/>
  <c r="U20" i="9"/>
  <c r="O26" i="9"/>
  <c r="AA26" i="9"/>
  <c r="AC26" i="9"/>
  <c r="O27" i="9"/>
  <c r="AA27" i="9" s="1"/>
  <c r="AC27" i="9" s="1"/>
  <c r="O28" i="9"/>
  <c r="AA28" i="9"/>
  <c r="AC28" i="9" s="1"/>
  <c r="O29" i="9"/>
  <c r="AA29" i="9"/>
  <c r="AC29" i="9"/>
  <c r="O30" i="9"/>
  <c r="AA30" i="9" s="1"/>
  <c r="AC30" i="9" s="1"/>
  <c r="O31" i="9"/>
  <c r="AA31" i="9" s="1"/>
  <c r="AC31" i="9" s="1"/>
  <c r="O32" i="9"/>
  <c r="AA32" i="9"/>
  <c r="AC32" i="9" s="1"/>
  <c r="O33" i="9"/>
  <c r="AA33" i="9" s="1"/>
  <c r="AC33" i="9" s="1"/>
  <c r="O34" i="9"/>
  <c r="AA34" i="9"/>
  <c r="AC34" i="9"/>
  <c r="O35" i="9"/>
  <c r="AA35" i="9" s="1"/>
  <c r="AC35" i="9" s="1"/>
  <c r="M36" i="9"/>
  <c r="O36" i="9"/>
  <c r="O43" i="9" s="1"/>
  <c r="Q36" i="9"/>
  <c r="Q43" i="9" s="1"/>
  <c r="Q46" i="9" s="1"/>
  <c r="S36" i="9"/>
  <c r="S43" i="9" s="1"/>
  <c r="S46" i="9" s="1"/>
  <c r="U36" i="9"/>
  <c r="U43" i="9" s="1"/>
  <c r="U46" i="9" s="1"/>
  <c r="AA36" i="9"/>
  <c r="O38" i="9"/>
  <c r="AA38" i="9" s="1"/>
  <c r="AC38" i="9" s="1"/>
  <c r="O40" i="9"/>
  <c r="AA40" i="9"/>
  <c r="AC40" i="9"/>
  <c r="M43" i="9"/>
  <c r="M46" i="9" s="1"/>
  <c r="K46" i="9"/>
  <c r="AC50" i="9"/>
  <c r="O6" i="10"/>
  <c r="M21" i="10"/>
  <c r="M22" i="10"/>
  <c r="M23" i="10"/>
  <c r="M24" i="10"/>
  <c r="M25" i="10"/>
  <c r="M26" i="10"/>
  <c r="M27" i="10"/>
  <c r="M40" i="10" s="1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M7" i="20"/>
  <c r="M37" i="20" s="1"/>
  <c r="M15" i="20"/>
  <c r="M16" i="20"/>
  <c r="M35" i="20" s="1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O8" i="12"/>
  <c r="E15" i="12"/>
  <c r="M15" i="12"/>
  <c r="M20" i="12"/>
  <c r="M25" i="12"/>
  <c r="M33" i="12"/>
  <c r="M35" i="12"/>
  <c r="M39" i="12" s="1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O64" i="12"/>
  <c r="S7" i="2"/>
  <c r="S36" i="2" s="1"/>
  <c r="G15" i="2"/>
  <c r="K15" i="2" s="1"/>
  <c r="G16" i="2"/>
  <c r="K16" i="2" s="1"/>
  <c r="O16" i="2" s="1"/>
  <c r="S16" i="2" s="1"/>
  <c r="G17" i="2"/>
  <c r="K17" i="2" s="1"/>
  <c r="O17" i="2" s="1"/>
  <c r="S17" i="2" s="1"/>
  <c r="E18" i="2"/>
  <c r="E34" i="2" s="1"/>
  <c r="G19" i="2"/>
  <c r="K19" i="2" s="1"/>
  <c r="O19" i="2" s="1"/>
  <c r="S19" i="2" s="1"/>
  <c r="G20" i="2"/>
  <c r="K20" i="2"/>
  <c r="O20" i="2"/>
  <c r="S20" i="2" s="1"/>
  <c r="G21" i="2"/>
  <c r="K21" i="2" s="1"/>
  <c r="O21" i="2" s="1"/>
  <c r="S21" i="2" s="1"/>
  <c r="G22" i="2"/>
  <c r="K22" i="2"/>
  <c r="O22" i="2"/>
  <c r="S22" i="2" s="1"/>
  <c r="G23" i="2"/>
  <c r="K23" i="2" s="1"/>
  <c r="O23" i="2" s="1"/>
  <c r="S23" i="2" s="1"/>
  <c r="G24" i="2"/>
  <c r="K24" i="2"/>
  <c r="O24" i="2"/>
  <c r="S24" i="2" s="1"/>
  <c r="G25" i="2"/>
  <c r="K25" i="2" s="1"/>
  <c r="O25" i="2" s="1"/>
  <c r="S25" i="2" s="1"/>
  <c r="G26" i="2"/>
  <c r="K26" i="2"/>
  <c r="O26" i="2"/>
  <c r="S26" i="2" s="1"/>
  <c r="G27" i="2"/>
  <c r="K27" i="2" s="1"/>
  <c r="O27" i="2" s="1"/>
  <c r="S27" i="2" s="1"/>
  <c r="G28" i="2"/>
  <c r="K28" i="2"/>
  <c r="O28" i="2"/>
  <c r="S28" i="2" s="1"/>
  <c r="G29" i="2"/>
  <c r="K29" i="2" s="1"/>
  <c r="O29" i="2" s="1"/>
  <c r="S29" i="2" s="1"/>
  <c r="G30" i="2"/>
  <c r="K30" i="2"/>
  <c r="O30" i="2"/>
  <c r="S30" i="2" s="1"/>
  <c r="G31" i="2"/>
  <c r="K31" i="2" s="1"/>
  <c r="O31" i="2" s="1"/>
  <c r="S31" i="2" s="1"/>
  <c r="G32" i="2"/>
  <c r="K32" i="2"/>
  <c r="O32" i="2"/>
  <c r="S32" i="2" s="1"/>
  <c r="C34" i="2"/>
  <c r="M34" i="2"/>
  <c r="Q34" i="2"/>
  <c r="S37" i="2"/>
  <c r="K8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C55" i="13"/>
  <c r="K55" i="13"/>
  <c r="K57" i="13"/>
  <c r="K59" i="13"/>
  <c r="K61" i="13"/>
  <c r="K63" i="13"/>
  <c r="K65" i="13"/>
  <c r="C68" i="13"/>
  <c r="E68" i="13"/>
  <c r="G68" i="13"/>
  <c r="I68" i="13"/>
  <c r="K72" i="13"/>
  <c r="AA7" i="23"/>
  <c r="I20" i="23"/>
  <c r="AC20" i="23"/>
  <c r="AC38" i="23" s="1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A42" i="23"/>
  <c r="AA5" i="30"/>
  <c r="I18" i="30"/>
  <c r="AC18" i="30"/>
  <c r="I19" i="30"/>
  <c r="AC19" i="30"/>
  <c r="I20" i="30"/>
  <c r="AC20" i="30"/>
  <c r="I21" i="30"/>
  <c r="AC21" i="30"/>
  <c r="I22" i="30"/>
  <c r="AC22" i="30"/>
  <c r="I23" i="30"/>
  <c r="AC23" i="30"/>
  <c r="I24" i="30"/>
  <c r="AC24" i="30"/>
  <c r="I25" i="30"/>
  <c r="AC25" i="30"/>
  <c r="I26" i="30"/>
  <c r="AC26" i="30"/>
  <c r="I27" i="30"/>
  <c r="AC27" i="30"/>
  <c r="I28" i="30"/>
  <c r="AC28" i="30"/>
  <c r="I29" i="30"/>
  <c r="AC29" i="30"/>
  <c r="I30" i="30"/>
  <c r="AC30" i="30"/>
  <c r="I31" i="30"/>
  <c r="AC31" i="30"/>
  <c r="E33" i="30"/>
  <c r="I33" i="30" s="1"/>
  <c r="G33" i="30"/>
  <c r="K33" i="30"/>
  <c r="M33" i="30"/>
  <c r="AC33" i="30" s="1"/>
  <c r="O33" i="30"/>
  <c r="Q33" i="30"/>
  <c r="Q43" i="30" s="1"/>
  <c r="S33" i="30"/>
  <c r="S43" i="30" s="1"/>
  <c r="U33" i="30"/>
  <c r="U43" i="30" s="1"/>
  <c r="W33" i="30"/>
  <c r="Y33" i="30"/>
  <c r="AA33" i="30"/>
  <c r="AE33" i="30"/>
  <c r="I36" i="30"/>
  <c r="K36" i="30"/>
  <c r="AC36" i="30" s="1"/>
  <c r="M36" i="30"/>
  <c r="M40" i="30" s="1"/>
  <c r="M43" i="30" s="1"/>
  <c r="I37" i="30"/>
  <c r="AC37" i="30"/>
  <c r="I38" i="30"/>
  <c r="AC38" i="30"/>
  <c r="E40" i="30"/>
  <c r="G40" i="30"/>
  <c r="G43" i="30" s="1"/>
  <c r="I40" i="30"/>
  <c r="O40" i="30"/>
  <c r="Q40" i="30"/>
  <c r="S40" i="30"/>
  <c r="U40" i="30"/>
  <c r="W40" i="30"/>
  <c r="W43" i="30" s="1"/>
  <c r="Y40" i="30"/>
  <c r="Y43" i="30" s="1"/>
  <c r="AA40" i="30"/>
  <c r="AE40" i="30"/>
  <c r="O43" i="30"/>
  <c r="AA43" i="30"/>
  <c r="AE43" i="30"/>
  <c r="W45" i="30"/>
  <c r="AA7" i="27"/>
  <c r="I20" i="27"/>
  <c r="AC20" i="27"/>
  <c r="I21" i="27"/>
  <c r="I38" i="27" s="1"/>
  <c r="AC21" i="27"/>
  <c r="AC38" i="27" s="1"/>
  <c r="I22" i="27"/>
  <c r="AC22" i="27"/>
  <c r="I23" i="27"/>
  <c r="AC23" i="27"/>
  <c r="I24" i="27"/>
  <c r="AC24" i="27"/>
  <c r="I25" i="27"/>
  <c r="AC25" i="27"/>
  <c r="I26" i="27"/>
  <c r="AC26" i="27"/>
  <c r="I27" i="27"/>
  <c r="AC27" i="27"/>
  <c r="I28" i="27"/>
  <c r="AC28" i="27"/>
  <c r="I29" i="27"/>
  <c r="AC29" i="27"/>
  <c r="I30" i="27"/>
  <c r="AC30" i="27"/>
  <c r="I31" i="27"/>
  <c r="AC31" i="27"/>
  <c r="I32" i="27"/>
  <c r="AC32" i="27"/>
  <c r="I33" i="27"/>
  <c r="AC33" i="27"/>
  <c r="I36" i="27"/>
  <c r="AC36" i="27" s="1"/>
  <c r="E38" i="27"/>
  <c r="G38" i="27"/>
  <c r="K38" i="27"/>
  <c r="M38" i="27"/>
  <c r="O38" i="27"/>
  <c r="Q38" i="27"/>
  <c r="S38" i="27"/>
  <c r="U38" i="27"/>
  <c r="W38" i="27"/>
  <c r="Y38" i="27"/>
  <c r="AA38" i="27"/>
  <c r="AA42" i="27"/>
  <c r="U7" i="22"/>
  <c r="U43" i="22" s="1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4" i="22"/>
  <c r="S7" i="26"/>
  <c r="S14" i="26"/>
  <c r="S15" i="26"/>
  <c r="S16" i="26"/>
  <c r="G17" i="26"/>
  <c r="O17" i="26"/>
  <c r="S17" i="26"/>
  <c r="S23" i="26" s="1"/>
  <c r="I18" i="26"/>
  <c r="S18" i="26"/>
  <c r="S19" i="26"/>
  <c r="S20" i="26"/>
  <c r="S21" i="26"/>
  <c r="S22" i="26"/>
  <c r="E23" i="26"/>
  <c r="G23" i="26"/>
  <c r="I23" i="26"/>
  <c r="I37" i="26" s="1"/>
  <c r="I40" i="26" s="1"/>
  <c r="S40" i="26" s="1"/>
  <c r="K23" i="26"/>
  <c r="K37" i="26" s="1"/>
  <c r="M23" i="26"/>
  <c r="O23" i="26"/>
  <c r="G30" i="26"/>
  <c r="G33" i="26" s="1"/>
  <c r="O30" i="26"/>
  <c r="S30" i="26"/>
  <c r="S31" i="26"/>
  <c r="S33" i="26" s="1"/>
  <c r="S32" i="26"/>
  <c r="E33" i="26"/>
  <c r="I33" i="26"/>
  <c r="K33" i="26"/>
  <c r="M33" i="26"/>
  <c r="O33" i="26"/>
  <c r="O37" i="26" s="1"/>
  <c r="E37" i="26"/>
  <c r="E41" i="26" s="1"/>
  <c r="S41" i="26" s="1"/>
  <c r="M37" i="26"/>
  <c r="S39" i="26"/>
  <c r="S42" i="26"/>
  <c r="S48" i="26"/>
  <c r="E8" i="16"/>
  <c r="E35" i="16"/>
  <c r="E44" i="16"/>
  <c r="E68" i="16"/>
  <c r="E80" i="16"/>
  <c r="U7" i="4"/>
  <c r="S18" i="4"/>
  <c r="S28" i="4" s="1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42" i="4"/>
  <c r="S50" i="4" s="1"/>
  <c r="S43" i="4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E2" i="19"/>
  <c r="O7" i="19"/>
  <c r="I15" i="19"/>
  <c r="I35" i="19" s="1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K35" i="19"/>
  <c r="O37" i="19"/>
  <c r="O39" i="19"/>
  <c r="Q7" i="21"/>
  <c r="Q14" i="21"/>
  <c r="Q15" i="21"/>
  <c r="Q16" i="21"/>
  <c r="Q17" i="21"/>
  <c r="C18" i="21"/>
  <c r="C19" i="21" s="1"/>
  <c r="E18" i="21"/>
  <c r="E19" i="21" s="1"/>
  <c r="E23" i="21" s="1"/>
  <c r="Q18" i="21"/>
  <c r="G19" i="21"/>
  <c r="I19" i="21"/>
  <c r="K19" i="21"/>
  <c r="M19" i="21"/>
  <c r="M23" i="21" s="1"/>
  <c r="O19" i="21"/>
  <c r="O23" i="21" s="1"/>
  <c r="C20" i="21"/>
  <c r="Q20" i="21" s="1"/>
  <c r="M20" i="21"/>
  <c r="G23" i="21"/>
  <c r="I23" i="21"/>
  <c r="K23" i="21"/>
  <c r="C26" i="21"/>
  <c r="E37" i="21"/>
  <c r="E46" i="21"/>
  <c r="Q55" i="21"/>
  <c r="Q62" i="21" s="1"/>
  <c r="M62" i="21"/>
  <c r="O62" i="21"/>
  <c r="Q65" i="21"/>
  <c r="M7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47" i="7" s="1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L4" i="28"/>
  <c r="V4" i="28"/>
  <c r="L5" i="28"/>
  <c r="L11" i="28" s="1"/>
  <c r="V5" i="28"/>
  <c r="L6" i="28"/>
  <c r="V6" i="28"/>
  <c r="V11" i="28" s="1"/>
  <c r="L7" i="28"/>
  <c r="V7" i="28"/>
  <c r="L8" i="28"/>
  <c r="V8" i="28"/>
  <c r="L9" i="28"/>
  <c r="V9" i="28"/>
  <c r="L10" i="28"/>
  <c r="V10" i="28"/>
  <c r="H11" i="28"/>
  <c r="J11" i="28"/>
  <c r="K11" i="28"/>
  <c r="M11" i="28"/>
  <c r="N11" i="28"/>
  <c r="O11" i="28"/>
  <c r="P11" i="28"/>
  <c r="Q11" i="28"/>
  <c r="R11" i="28"/>
  <c r="S11" i="28"/>
  <c r="T11" i="28"/>
  <c r="U11" i="28"/>
  <c r="W11" i="28"/>
  <c r="L12" i="28"/>
  <c r="L13" i="28" s="1"/>
  <c r="V12" i="28"/>
  <c r="V13" i="28" s="1"/>
  <c r="H13" i="28"/>
  <c r="J13" i="28"/>
  <c r="K13" i="28"/>
  <c r="M13" i="28"/>
  <c r="N13" i="28"/>
  <c r="O13" i="28"/>
  <c r="P13" i="28"/>
  <c r="Q13" i="28"/>
  <c r="R13" i="28"/>
  <c r="S13" i="28"/>
  <c r="T13" i="28"/>
  <c r="U13" i="28"/>
  <c r="W13" i="28"/>
  <c r="D14" i="28"/>
  <c r="H36" i="29"/>
  <c r="R36" i="29"/>
  <c r="T36" i="29"/>
  <c r="V36" i="29"/>
  <c r="V63" i="29" s="1"/>
  <c r="X36" i="29"/>
  <c r="Z36" i="29"/>
  <c r="H47" i="29"/>
  <c r="Q47" i="29"/>
  <c r="R47" i="29"/>
  <c r="Q48" i="29"/>
  <c r="H49" i="29"/>
  <c r="Q49" i="29"/>
  <c r="H50" i="29"/>
  <c r="Q50" i="29"/>
  <c r="R50" i="29"/>
  <c r="R61" i="29" s="1"/>
  <c r="R63" i="29" s="1"/>
  <c r="T50" i="29"/>
  <c r="T61" i="29" s="1"/>
  <c r="T63" i="29" s="1"/>
  <c r="V50" i="29"/>
  <c r="V61" i="29" s="1"/>
  <c r="Q51" i="29"/>
  <c r="H52" i="29"/>
  <c r="Q52" i="29"/>
  <c r="Q53" i="29"/>
  <c r="Q54" i="29"/>
  <c r="Q55" i="29"/>
  <c r="H56" i="29"/>
  <c r="Q56" i="29"/>
  <c r="Q57" i="29"/>
  <c r="R57" i="29"/>
  <c r="T57" i="29"/>
  <c r="V57" i="29"/>
  <c r="X57" i="29"/>
  <c r="X61" i="29" s="1"/>
  <c r="X63" i="29" s="1"/>
  <c r="Z57" i="29"/>
  <c r="Z61" i="29" s="1"/>
  <c r="H61" i="29"/>
  <c r="H63" i="29" s="1"/>
  <c r="AC16" i="9" l="1"/>
  <c r="AC20" i="9" s="1"/>
  <c r="Y20" i="9"/>
  <c r="Y46" i="9" s="1"/>
  <c r="O15" i="2"/>
  <c r="AA43" i="9"/>
  <c r="AA46" i="9" s="1"/>
  <c r="S37" i="26"/>
  <c r="O15" i="8"/>
  <c r="K31" i="8"/>
  <c r="S30" i="1"/>
  <c r="S39" i="1" s="1"/>
  <c r="O39" i="1"/>
  <c r="K25" i="1"/>
  <c r="O19" i="1"/>
  <c r="G37" i="26"/>
  <c r="Z63" i="29"/>
  <c r="Q19" i="21"/>
  <c r="Q23" i="21" s="1"/>
  <c r="C23" i="21"/>
  <c r="AC36" i="9"/>
  <c r="AC43" i="9" s="1"/>
  <c r="AC46" i="9" s="1"/>
  <c r="G31" i="8"/>
  <c r="G18" i="2"/>
  <c r="E43" i="30"/>
  <c r="I43" i="30" s="1"/>
  <c r="K39" i="1"/>
  <c r="G34" i="2"/>
  <c r="O20" i="9"/>
  <c r="O46" i="9" s="1"/>
  <c r="K40" i="30"/>
  <c r="O31" i="8" l="1"/>
  <c r="S15" i="8"/>
  <c r="S31" i="8" s="1"/>
  <c r="O25" i="1"/>
  <c r="S19" i="1"/>
  <c r="S25" i="1" s="1"/>
  <c r="I18" i="2"/>
  <c r="I34" i="2" s="1"/>
  <c r="S15" i="2"/>
  <c r="AC40" i="30"/>
  <c r="K43" i="30"/>
  <c r="AC43" i="30" s="1"/>
  <c r="K18" i="2" l="1"/>
  <c r="O18" i="2" l="1"/>
  <c r="K34" i="2"/>
  <c r="S18" i="2" l="1"/>
  <c r="S34" i="2" s="1"/>
  <c r="O34" i="2"/>
</calcChain>
</file>

<file path=xl/comments1.xml><?xml version="1.0" encoding="utf-8"?>
<comments xmlns="http://schemas.openxmlformats.org/spreadsheetml/2006/main">
  <authors>
    <author>jnelso2</author>
  </authors>
  <commentList>
    <comment ref="C20" authorId="0" shapeId="0">
      <text>
        <r>
          <rPr>
            <b/>
            <sz val="8"/>
            <color indexed="81"/>
            <rFont val="Tahoma"/>
          </rPr>
          <t>jnelso2:</t>
        </r>
        <r>
          <rPr>
            <sz val="8"/>
            <color indexed="81"/>
            <rFont val="Tahoma"/>
          </rPr>
          <t xml:space="preserve">
ac 27220000+27190000
</t>
        </r>
      </text>
    </comment>
  </commentList>
</comments>
</file>

<file path=xl/comments2.xml><?xml version="1.0" encoding="utf-8"?>
<comments xmlns="http://schemas.openxmlformats.org/spreadsheetml/2006/main">
  <authors>
    <author>jnelso2</author>
  </authors>
  <commentList>
    <comment ref="C51" authorId="0" shapeId="0">
      <text>
        <r>
          <rPr>
            <b/>
            <sz val="8"/>
            <color indexed="81"/>
            <rFont val="Tahoma"/>
          </rPr>
          <t>jnelso2:</t>
        </r>
        <r>
          <rPr>
            <sz val="8"/>
            <color indexed="81"/>
            <rFont val="Tahoma"/>
          </rPr>
          <t xml:space="preserve">
</t>
        </r>
      </text>
    </comment>
    <comment ref="C55" authorId="0" shapeId="0">
      <text>
        <r>
          <rPr>
            <b/>
            <sz val="8"/>
            <color indexed="81"/>
            <rFont val="Tahoma"/>
          </rPr>
          <t>jnelso2:</t>
        </r>
        <r>
          <rPr>
            <sz val="8"/>
            <color indexed="81"/>
            <rFont val="Tahoma"/>
          </rPr>
          <t xml:space="preserve">
partly misapplied cash</t>
        </r>
      </text>
    </comment>
  </commentList>
</comments>
</file>

<file path=xl/comments3.xml><?xml version="1.0" encoding="utf-8"?>
<comments xmlns="http://schemas.openxmlformats.org/spreadsheetml/2006/main">
  <authors>
    <author>jnelso2</author>
  </authors>
  <commentList>
    <comment ref="E36" authorId="0" shapeId="0">
      <text>
        <r>
          <rPr>
            <b/>
            <sz val="8"/>
            <color indexed="81"/>
            <rFont val="Tahoma"/>
          </rPr>
          <t>jnelso2:</t>
        </r>
        <r>
          <rPr>
            <sz val="8"/>
            <color indexed="81"/>
            <rFont val="Tahoma"/>
          </rPr>
          <t xml:space="preserve">
see hidden sheets in this workbook</t>
        </r>
      </text>
    </comment>
  </commentList>
</comments>
</file>

<file path=xl/sharedStrings.xml><?xml version="1.0" encoding="utf-8"?>
<sst xmlns="http://schemas.openxmlformats.org/spreadsheetml/2006/main" count="1500" uniqueCount="678">
  <si>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</si>
  <si>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</si>
  <si>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</si>
  <si>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</si>
  <si>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</si>
  <si>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</si>
  <si>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</si>
  <si>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</si>
  <si>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</si>
  <si>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</si>
  <si>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</si>
  <si>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</si>
  <si>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</si>
  <si>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</si>
  <si>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</si>
  <si>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</si>
  <si>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</si>
  <si>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</si>
  <si>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</si>
  <si>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</si>
  <si>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</si>
  <si>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</si>
  <si>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</si>
  <si>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</si>
  <si>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</si>
  <si>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</si>
  <si>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</si>
  <si>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</si>
  <si>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</si>
  <si>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</si>
  <si>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</si>
  <si>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</si>
  <si>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</si>
  <si>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</si>
  <si>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</si>
  <si>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</si>
  <si>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</si>
  <si>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</si>
  <si>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</si>
  <si>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</si>
  <si>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</si>
  <si>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</si>
  <si>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</si>
  <si>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</si>
  <si>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</si>
  <si>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</si>
  <si>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</si>
  <si>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</si>
  <si>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</si>
  <si>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</si>
  <si>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</si>
  <si>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</si>
  <si>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</si>
  <si>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</si>
  <si>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</si>
  <si>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</si>
  <si>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</si>
  <si>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</si>
  <si>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</si>
  <si>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</si>
  <si>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</si>
  <si>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</si>
  <si>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</si>
  <si>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</si>
  <si>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</si>
  <si>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</si>
  <si>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</si>
  <si>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</si>
  <si>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</si>
  <si>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</si>
  <si>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</si>
  <si>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</si>
  <si>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</si>
  <si>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</si>
  <si>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</si>
  <si>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</si>
  <si>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</si>
  <si>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</si>
  <si>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</si>
  <si>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</si>
  <si>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</si>
  <si>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</si>
  <si>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</si>
  <si>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</si>
  <si>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</si>
  <si>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</si>
  <si>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</si>
  <si>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</si>
  <si>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</si>
  <si>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</si>
  <si>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</si>
  <si>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</si>
  <si>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</si>
  <si>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</si>
  <si>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</si>
  <si>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</si>
  <si>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</si>
  <si>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</si>
  <si>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</si>
  <si>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</si>
  <si>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</si>
  <si>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</si>
  <si>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</si>
  <si>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</si>
  <si>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</si>
  <si>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</si>
  <si>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</si>
  <si>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</si>
  <si>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</si>
  <si>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</si>
  <si>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</si>
  <si>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</si>
  <si>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</si>
  <si>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</si>
  <si>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</si>
  <si>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</si>
  <si>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</si>
  <si>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</si>
  <si>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</si>
  <si>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</si>
  <si>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</si>
  <si>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</si>
  <si>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</si>
  <si>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</si>
  <si>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</si>
  <si>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</si>
  <si>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</si>
  <si>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</si>
  <si>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</si>
  <si>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</si>
  <si>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</si>
  <si>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</si>
  <si>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</si>
  <si>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</si>
  <si>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</si>
  <si>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</si>
  <si>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</si>
  <si>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</si>
  <si>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</si>
  <si>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</si>
  <si>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</si>
  <si>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</si>
  <si>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</si>
  <si>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</si>
  <si>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</si>
  <si>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</si>
  <si>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</si>
  <si>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</si>
  <si>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</si>
  <si>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</si>
  <si>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</si>
  <si>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</si>
  <si>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</si>
  <si>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</si>
  <si>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</si>
  <si>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</si>
  <si>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</si>
  <si>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</si>
  <si>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</si>
  <si>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</si>
  <si>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</si>
  <si>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</si>
  <si>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</si>
  <si>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</si>
  <si>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</si>
  <si>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</si>
  <si>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</si>
  <si>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</si>
  <si>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</si>
  <si>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</si>
  <si>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</si>
  <si>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</si>
  <si>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</si>
  <si>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</si>
  <si>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</si>
  <si>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</si>
  <si>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</si>
  <si>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</si>
  <si>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</si>
  <si>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</si>
  <si>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</si>
  <si>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</si>
  <si>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</si>
  <si>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</si>
  <si>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</si>
  <si>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</si>
  <si>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</si>
  <si>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</si>
  <si>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</si>
  <si>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</si>
  <si>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</si>
  <si>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</si>
  <si>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</si>
  <si>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</si>
  <si>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</si>
  <si>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</si>
  <si>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</si>
  <si>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</si>
  <si>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</si>
  <si>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</si>
  <si>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</si>
  <si>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</si>
  <si>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</si>
  <si>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</si>
  <si>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</si>
  <si>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</si>
  <si>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</si>
  <si>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</si>
  <si>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</si>
  <si>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</si>
  <si>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</si>
  <si>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</si>
  <si>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</si>
  <si>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</si>
  <si>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</si>
  <si>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</si>
  <si>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</si>
  <si>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</si>
  <si>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</si>
  <si>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</si>
  <si>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</si>
  <si>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</si>
  <si>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</si>
  <si>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</si>
  <si>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</si>
  <si>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</si>
  <si>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</si>
  <si>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</si>
  <si>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</si>
  <si>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</si>
  <si>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</si>
  <si>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</si>
  <si>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</si>
  <si>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</si>
  <si>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</si>
  <si>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</si>
  <si>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</si>
  <si>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</si>
  <si>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</si>
  <si>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</si>
  <si>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</si>
  <si>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</si>
  <si>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</si>
  <si>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</si>
  <si>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</si>
  <si>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</si>
  <si>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</si>
  <si>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</si>
  <si>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</si>
  <si>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</si>
  <si>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</si>
  <si>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</si>
  <si>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</si>
  <si>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</si>
  <si>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</si>
  <si>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</si>
  <si>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</si>
  <si>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</si>
  <si>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</si>
  <si>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</si>
  <si>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</si>
  <si>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</si>
  <si>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</si>
  <si>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</si>
  <si>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</si>
  <si>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</si>
  <si>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</si>
  <si>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</si>
  <si>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</si>
  <si>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</si>
  <si>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</si>
  <si>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</si>
  <si>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</si>
  <si>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</si>
  <si>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</si>
  <si>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</si>
  <si>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</si>
  <si>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</si>
  <si>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</si>
  <si>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</si>
  <si>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</si>
  <si>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</si>
  <si>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</si>
  <si>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</si>
  <si>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</si>
  <si>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</si>
  <si>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</si>
  <si>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</si>
  <si>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</si>
  <si>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</si>
  <si>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</si>
  <si>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</si>
  <si>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</si>
  <si>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</si>
  <si>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</si>
  <si>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</si>
  <si>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</si>
  <si>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</si>
  <si>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</si>
  <si>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</si>
  <si>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</si>
  <si>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</si>
  <si>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</si>
  <si>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</si>
  <si>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</si>
  <si>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</si>
  <si>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</si>
  <si>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</si>
  <si>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</si>
  <si>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</si>
  <si>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</si>
  <si>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</si>
  <si>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</si>
  <si>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</si>
  <si>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</si>
  <si>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</si>
  <si>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</si>
  <si>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</si>
  <si>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</si>
  <si>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</si>
  <si>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</si>
  <si>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</si>
  <si>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</si>
  <si>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</si>
  <si>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</si>
  <si>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</si>
  <si>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</si>
  <si>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</si>
  <si>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</si>
  <si>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</si>
  <si>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</si>
  <si>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</si>
  <si>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</si>
  <si>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</si>
  <si>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</si>
  <si>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</si>
  <si>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</si>
  <si>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</si>
  <si>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</si>
  <si>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</si>
  <si>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</si>
  <si>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</si>
  <si>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</si>
  <si>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</si>
  <si>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</si>
  <si>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</si>
  <si>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</si>
  <si>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</si>
  <si>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</si>
  <si>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</si>
  <si>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</si>
  <si>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</si>
  <si>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</si>
  <si>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</si>
  <si>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</si>
  <si>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</si>
  <si>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</si>
  <si>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</si>
  <si>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</si>
  <si>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</si>
  <si>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</si>
  <si>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</si>
  <si>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</si>
  <si>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</si>
  <si>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</si>
  <si>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</si>
  <si>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</si>
  <si>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</si>
  <si>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</si>
  <si>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</si>
  <si>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</si>
  <si>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</si>
  <si>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</si>
  <si>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</si>
  <si>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</si>
  <si>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</si>
  <si>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</si>
  <si>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</si>
  <si>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</si>
  <si>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</si>
  <si>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</si>
  <si>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</si>
  <si>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</si>
  <si>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</si>
  <si>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</si>
  <si>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</si>
  <si>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</si>
  <si>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</si>
  <si>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</si>
  <si>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</si>
  <si>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</si>
  <si>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</si>
  <si>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</si>
  <si>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</si>
  <si>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</si>
  <si>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</si>
  <si>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</si>
  <si>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</si>
  <si>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</si>
  <si>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</si>
  <si>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</si>
  <si>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</si>
  <si>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</si>
  <si>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</si>
  <si>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</si>
  <si>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</si>
  <si>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</si>
  <si>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</si>
  <si>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</si>
  <si>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</si>
  <si>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</si>
  <si>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</si>
  <si>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</si>
  <si>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</si>
  <si>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</si>
  <si>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</si>
  <si>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</si>
  <si>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</si>
  <si>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</si>
  <si>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</si>
  <si>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</si>
  <si>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</si>
  <si>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</si>
  <si>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</si>
  <si>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</si>
  <si>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</si>
  <si>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032D</t>
  </si>
  <si>
    <t>COMPANY NAME  Enron Building Services, Inc.</t>
  </si>
  <si>
    <t>Employee Loans Advances</t>
  </si>
  <si>
    <t>Purchases of EBSI (formerly ABS) by Anjou</t>
  </si>
  <si>
    <t>Advanced billings</t>
  </si>
  <si>
    <t>Accrued payroll clearing</t>
  </si>
  <si>
    <t>PREPARED BY:Jacqueline Nelson</t>
  </si>
  <si>
    <t>(Please print)  PREPARED BY:Jacqueline Nelson</t>
  </si>
  <si>
    <t>Jacqueline Nelson</t>
  </si>
  <si>
    <t>Completed</t>
  </si>
  <si>
    <t>Other (clean-up, will be written off)</t>
  </si>
  <si>
    <t>Management Fee Allocation</t>
  </si>
  <si>
    <t>General Provision of $4167/mth</t>
  </si>
  <si>
    <t>EXTENSION:713-853-7755</t>
  </si>
  <si>
    <t>N/A</t>
  </si>
  <si>
    <t>Misapplied cash, reclassified to correct accounts</t>
  </si>
  <si>
    <t>FOR THE 6 MONTHS ENDED 6-30-2001</t>
  </si>
  <si>
    <t>For the period ending: 06/30/2001</t>
  </si>
  <si>
    <t>Intercompany Write-Off (Deferred Payable)</t>
  </si>
  <si>
    <t>Intercompany Write-Off (Other)</t>
  </si>
  <si>
    <t>Amortization-CMMS (Absolut) System</t>
  </si>
  <si>
    <t>RECONCILIATION OF STOCKHOLDERS' EQUITY AND INVESTMENT IN SUBS</t>
  </si>
  <si>
    <t>PREPARED BY: Jacqueline Nelson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</si>
  <si>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</si>
  <si>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</si>
  <si>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</si>
  <si>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</si>
  <si>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</si>
  <si>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</si>
  <si>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</si>
  <si>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</si>
  <si>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</si>
  <si>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</si>
  <si>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</si>
  <si>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</si>
  <si>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</si>
  <si>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</si>
  <si>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</si>
  <si>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</si>
  <si>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</si>
  <si>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</si>
  <si>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</si>
  <si>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</si>
  <si>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</si>
  <si>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</si>
  <si>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</si>
  <si>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</si>
  <si>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</si>
  <si>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</si>
  <si>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</si>
  <si>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</si>
  <si>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</si>
  <si>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</si>
  <si>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</si>
  <si>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</si>
  <si>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</si>
  <si>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</si>
  <si>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</si>
  <si>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</si>
  <si>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</si>
  <si>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</si>
  <si>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</si>
  <si>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</si>
  <si>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</si>
  <si>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</si>
  <si>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</si>
  <si>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</si>
  <si>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</si>
  <si>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</si>
  <si>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</si>
  <si>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</si>
  <si>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</si>
  <si>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</si>
  <si>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</si>
  <si>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</si>
  <si>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Reconciliation of Stockholders' Equity and Investment in Sub</t>
  </si>
  <si>
    <t>PARENT'S CO #032C</t>
  </si>
  <si>
    <t>Parent Net Income Adjustment not yet made for 2001 for current year</t>
  </si>
  <si>
    <t>I/C entry made to correct incorrect</t>
  </si>
  <si>
    <t>charge from 32d with 87P,</t>
  </si>
  <si>
    <t xml:space="preserve"> which rolled into 32c </t>
  </si>
  <si>
    <t xml:space="preserve"> which rolled into 32c  and mgmt fee</t>
  </si>
  <si>
    <t>allocation entry.</t>
  </si>
  <si>
    <t>Management Fee Allocation to be booked</t>
  </si>
  <si>
    <t>Depreciation on Vehicles Billed to</t>
  </si>
  <si>
    <t xml:space="preserve">  customers(Jobs)</t>
  </si>
  <si>
    <t>Chaundra Perry</t>
  </si>
  <si>
    <t>Pittsburgh Affiliated Building Services-Safety,60 mths,4 NorthShore Center</t>
  </si>
  <si>
    <t>O</t>
  </si>
  <si>
    <t xml:space="preserve">Pittsburgh Affiliated Building Services-Human Resources,60 mths,4 NorthShore </t>
  </si>
  <si>
    <t>Pittsburgh Affiliated Building Services-Sales,60 mths,4 NorthShore Center</t>
  </si>
  <si>
    <t>Pittsburgh Affiliated Building Services-Tech. Svcs,60 mths,4 NorthShore Center</t>
  </si>
  <si>
    <t>Mid-West Region, 60mths , CornerStone</t>
  </si>
  <si>
    <t>Eastern &amp; Mid-Atlantic Region-Jenkintown, 12mths ,Williard</t>
  </si>
  <si>
    <t>Pittsburgh Affiliated Building Services-Executive,60 mths,4 NorthShore Center</t>
  </si>
  <si>
    <t>move to under 1mm on final</t>
  </si>
  <si>
    <t>SAP Acct</t>
  </si>
  <si>
    <t>SAP Co #</t>
  </si>
  <si>
    <t>Name of Co. Rent is paid to</t>
  </si>
  <si>
    <t>Site this rent exp. Applies to</t>
  </si>
  <si>
    <t>Concorde Co #</t>
  </si>
  <si>
    <t>Concorde Acct #</t>
  </si>
  <si>
    <t>Concorde Acct Description</t>
  </si>
  <si>
    <t>Jun YTD</t>
  </si>
  <si>
    <t>Is this a capital or Operating lease (Y/N)</t>
  </si>
  <si>
    <t>53801000</t>
  </si>
  <si>
    <t>032D</t>
  </si>
  <si>
    <t>18</t>
  </si>
  <si>
    <t>79201</t>
  </si>
  <si>
    <t>RENT, PREMISES - ALLOC</t>
  </si>
  <si>
    <t>Gross Rentals</t>
  </si>
  <si>
    <t>Less: Subrentals</t>
  </si>
  <si>
    <t>Net Rental Expense</t>
  </si>
  <si>
    <t>Total remaining after 12-31-2021</t>
  </si>
  <si>
    <t>Total Commitment</t>
  </si>
  <si>
    <t>Residual Value Guarantee</t>
  </si>
  <si>
    <t>4 NORTHSHORE CENTER</t>
  </si>
  <si>
    <t>SAFETY</t>
  </si>
  <si>
    <t>79215</t>
  </si>
  <si>
    <t>RENT, PREMISES, - ALLOC</t>
  </si>
  <si>
    <t>HUMAN RESOURCES</t>
  </si>
  <si>
    <t>79216</t>
  </si>
  <si>
    <t>RENT, PREMISES, &amp; ALLOC</t>
  </si>
  <si>
    <t>SALES</t>
  </si>
  <si>
    <t>79217</t>
  </si>
  <si>
    <t>TECHNICAL SERVICES</t>
  </si>
  <si>
    <t>79218</t>
  </si>
  <si>
    <t>CORNERSTONE</t>
  </si>
  <si>
    <t>MID-WEST REGION</t>
  </si>
  <si>
    <t>79225</t>
  </si>
  <si>
    <t>WILLIARD</t>
  </si>
  <si>
    <t>EASTERN &amp; MID ATLANTIC REGION IN JENKINGTOWN</t>
  </si>
  <si>
    <t>79227</t>
  </si>
  <si>
    <t>RENT, PREMISES, &amp;7 ALLOC</t>
  </si>
  <si>
    <t>EXECUTIVE</t>
  </si>
  <si>
    <t>79228</t>
  </si>
  <si>
    <t>032D Total</t>
  </si>
  <si>
    <t>032E</t>
  </si>
  <si>
    <t>83</t>
  </si>
  <si>
    <t>792</t>
  </si>
  <si>
    <t>RENT EXPENSE</t>
  </si>
  <si>
    <t>032E Total</t>
  </si>
  <si>
    <t>NOT MAPPED?</t>
  </si>
  <si>
    <t>BOSTON</t>
  </si>
  <si>
    <t>SOUTHERN REGION</t>
  </si>
  <si>
    <t>OVERACCR RENT-WESTERN-SAN RAMON</t>
  </si>
  <si>
    <t xml:space="preserve">TEXAS COMMISSION </t>
  </si>
  <si>
    <t>SOUTHWEST REGION -DALLAS</t>
  </si>
  <si>
    <t>EBSI</t>
  </si>
  <si>
    <t>SCHEDULE 17A REAL ESTATE RENT &amp; LEASES PAID</t>
  </si>
  <si>
    <t xml:space="preserve">   @ 12/31/00</t>
  </si>
  <si>
    <t>PAID</t>
  </si>
  <si>
    <t>EFFECTIVE</t>
  </si>
  <si>
    <t>MONTHLY</t>
  </si>
  <si>
    <t>CITY</t>
  </si>
  <si>
    <t>STATE</t>
  </si>
  <si>
    <t>IN 2000</t>
  </si>
  <si>
    <t>TERM</t>
  </si>
  <si>
    <t>PAYMENTS</t>
  </si>
  <si>
    <t>NOTES</t>
  </si>
  <si>
    <t>2005+</t>
  </si>
  <si>
    <t>-</t>
  </si>
  <si>
    <t>4 Northshore Assoc.</t>
  </si>
  <si>
    <t>Pittsburgh</t>
  </si>
  <si>
    <t>Pa.</t>
  </si>
  <si>
    <t>60 Months</t>
  </si>
  <si>
    <t>1/1/98</t>
  </si>
  <si>
    <t>11/1/97 to 6/30/00</t>
  </si>
  <si>
    <t>7/1/00 to 12/31/02</t>
  </si>
  <si>
    <t>B SRT Southlake</t>
  </si>
  <si>
    <t xml:space="preserve">Atlanta </t>
  </si>
  <si>
    <t>Ga</t>
  </si>
  <si>
    <t>3/15/98</t>
  </si>
  <si>
    <t>4/1/98 to 3/31/99</t>
  </si>
  <si>
    <t>4/1/99 to 3/31/00</t>
  </si>
  <si>
    <t>4/1/00 to  3/31/01</t>
  </si>
  <si>
    <t>4/1/01 to 3/31/02</t>
  </si>
  <si>
    <t>4/1/02 to 3/31/03</t>
  </si>
  <si>
    <t>Limbach Company</t>
  </si>
  <si>
    <t>Boston</t>
  </si>
  <si>
    <t>Ma.</t>
  </si>
  <si>
    <t>12 Mths</t>
  </si>
  <si>
    <t>1/1/97</t>
  </si>
  <si>
    <t>1/1/01.0 to 12/31/01</t>
  </si>
  <si>
    <t xml:space="preserve">  (Annual Renewal)</t>
  </si>
  <si>
    <t>Williard</t>
  </si>
  <si>
    <t>Jenkintown</t>
  </si>
  <si>
    <t>Pa</t>
  </si>
  <si>
    <t>12 Mths.</t>
  </si>
  <si>
    <t>1/1/01 to 12/31/01</t>
  </si>
  <si>
    <t>Triad Brookriver</t>
  </si>
  <si>
    <t>Dallas</t>
  </si>
  <si>
    <t>Tx</t>
  </si>
  <si>
    <t>24 Mths</t>
  </si>
  <si>
    <t>12/1/99</t>
  </si>
  <si>
    <t>12/1/99 to 11/30/00</t>
  </si>
  <si>
    <t>12/1/00 to 11/30/01</t>
  </si>
  <si>
    <t>50 Broadway Assoc.</t>
  </si>
  <si>
    <t>NY</t>
  </si>
  <si>
    <t>60 Mths</t>
  </si>
  <si>
    <t>8/27/98</t>
  </si>
  <si>
    <t>8/27/98 to 8/26/99</t>
  </si>
  <si>
    <t xml:space="preserve">(Terminated </t>
  </si>
  <si>
    <t>8/27/99 to 8/26/00</t>
  </si>
  <si>
    <t>April, 2000)</t>
  </si>
  <si>
    <t>8/27/00 to 8/26/03</t>
  </si>
  <si>
    <t>Cornerstone</t>
  </si>
  <si>
    <t>Schaumberg</t>
  </si>
  <si>
    <t>IL</t>
  </si>
  <si>
    <t>60 mths</t>
  </si>
  <si>
    <t>10/1/97</t>
  </si>
  <si>
    <t>10/1/97 to 9/30/98</t>
  </si>
  <si>
    <t>10/1/98 to 9/30/99</t>
  </si>
  <si>
    <t>10/1/99 to 9/30/00</t>
  </si>
  <si>
    <t>10/1/00 to 9/30/01</t>
  </si>
  <si>
    <t>10/1/01 to 9/30/02</t>
  </si>
  <si>
    <t>SCHEDULE 17B PERSONAL PROPERTY &amp; LEASES PAID</t>
  </si>
  <si>
    <t>Danka (Copier)</t>
  </si>
  <si>
    <t>36 Mths.</t>
  </si>
  <si>
    <t>12/9/99</t>
  </si>
  <si>
    <t>12/9/99 to 12/8/02</t>
  </si>
  <si>
    <t>Toshiba (Copier)</t>
  </si>
  <si>
    <t>Atlanta</t>
  </si>
  <si>
    <t>Ga.</t>
  </si>
  <si>
    <t>6/27/97</t>
  </si>
  <si>
    <t>6/27/97 to 9/26/00</t>
  </si>
  <si>
    <t>36 Mths</t>
  </si>
  <si>
    <t>9/28/00 to 9/27/03</t>
  </si>
  <si>
    <t>Panasonic Copier</t>
  </si>
  <si>
    <t xml:space="preserve">Dallas </t>
  </si>
  <si>
    <t>24 Mths.</t>
  </si>
  <si>
    <t>1/1/00</t>
  </si>
  <si>
    <t>1/1/00 to 12/31/01</t>
  </si>
  <si>
    <t>Panasonic (Copier)</t>
  </si>
  <si>
    <t>Tx.</t>
  </si>
  <si>
    <t>48 Mths</t>
  </si>
  <si>
    <t>1/15/97</t>
  </si>
  <si>
    <t>1/15/97 to 1/14/01</t>
  </si>
  <si>
    <t>Xerox Copier</t>
  </si>
  <si>
    <t>IL.</t>
  </si>
  <si>
    <t>12/1/97</t>
  </si>
  <si>
    <t>12/1/97 to 11/30/00</t>
  </si>
  <si>
    <t>12/1/00</t>
  </si>
  <si>
    <t>12/1/00 TO 11/30/05</t>
  </si>
  <si>
    <t>Wheels</t>
  </si>
  <si>
    <t>Various</t>
  </si>
  <si>
    <t>TOTAL EBSI</t>
  </si>
  <si>
    <t>&gt;OVER $1 million per year (TOTAL)</t>
  </si>
  <si>
    <t>Other Leases under $1 million per year</t>
  </si>
  <si>
    <t>&lt;UNDER $1 million per year (TOTAL)</t>
  </si>
  <si>
    <t>Totals</t>
  </si>
  <si>
    <r>
      <t>* (</t>
    </r>
    <r>
      <rPr>
        <b/>
        <sz val="14"/>
        <rFont val="Helv"/>
      </rPr>
      <t>MUST TIE TO CORP HYPERION LINE 5380)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</si>
</sst>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_)"/>
    <numFmt numFmtId="168" formatCode="mm/dd/yy"/>
    <numFmt numFmtId="169" formatCode="0_);\(0\)"/>
  </numFmts>
  <fonts count="52" x14ac:knownFonts="1">
    <font>
      <sz val="10"/>
      <name val="Courier"/>
    </font>
    <font>
      <b/>
      <sz val="10"/>
      <name val="MS Sans Serif"/>
    </font>
    <font>
      <sz val="10"/>
      <name val="MS Sans Serif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Helv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name val="Helv"/>
    </font>
    <font>
      <sz val="16"/>
      <name val="Helv"/>
    </font>
    <font>
      <sz val="18"/>
      <name val="Helv"/>
    </font>
    <font>
      <b/>
      <sz val="12"/>
      <color indexed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6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7">
    <xf numFmtId="164" fontId="0" fillId="0" borderId="0"/>
    <xf numFmtId="43" fontId="44" fillId="0" borderId="0" applyFont="0" applyFill="0" applyBorder="0" applyAlignment="0" applyProtection="0"/>
    <xf numFmtId="164" fontId="3" fillId="0" borderId="0"/>
    <xf numFmtId="37" fontId="3" fillId="0" borderId="0"/>
    <xf numFmtId="165" fontId="3" fillId="0" borderId="0"/>
    <xf numFmtId="165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165" fontId="3" fillId="0" borderId="0"/>
    <xf numFmtId="37" fontId="3" fillId="0" borderId="0"/>
    <xf numFmtId="37" fontId="3" fillId="0" borderId="0"/>
    <xf numFmtId="37" fontId="3" fillId="0" borderId="0"/>
    <xf numFmtId="165" fontId="3" fillId="0" borderId="0"/>
    <xf numFmtId="0" fontId="44" fillId="0" borderId="0"/>
  </cellStyleXfs>
  <cellXfs count="762">
    <xf numFmtId="164" fontId="0" fillId="0" borderId="0" xfId="0"/>
    <xf numFmtId="37" fontId="4" fillId="0" borderId="0" xfId="8" applyNumberFormat="1" applyFont="1" applyAlignment="1" applyProtection="1">
      <alignment horizontal="left"/>
    </xf>
    <xf numFmtId="37" fontId="4" fillId="0" borderId="0" xfId="8" applyNumberFormat="1" applyFont="1"/>
    <xf numFmtId="37" fontId="5" fillId="0" borderId="0" xfId="8" applyNumberFormat="1" applyFont="1" applyAlignment="1" applyProtection="1">
      <alignment horizontal="left"/>
      <protection locked="0"/>
    </xf>
    <xf numFmtId="37" fontId="5" fillId="0" borderId="0" xfId="8" applyNumberFormat="1" applyFont="1" applyProtection="1">
      <protection locked="0"/>
    </xf>
    <xf numFmtId="37" fontId="4" fillId="0" borderId="0" xfId="8" applyNumberFormat="1" applyFont="1" applyProtection="1"/>
    <xf numFmtId="37" fontId="4" fillId="0" borderId="0" xfId="8" applyNumberFormat="1" applyFont="1" applyAlignment="1" applyProtection="1">
      <alignment horizontal="center"/>
    </xf>
    <xf numFmtId="37" fontId="4" fillId="0" borderId="1" xfId="8" applyNumberFormat="1" applyFont="1" applyBorder="1"/>
    <xf numFmtId="37" fontId="4" fillId="0" borderId="2" xfId="8" applyNumberFormat="1" applyFont="1" applyBorder="1" applyAlignment="1" applyProtection="1">
      <alignment horizontal="center"/>
    </xf>
    <xf numFmtId="37" fontId="4" fillId="0" borderId="0" xfId="8" applyNumberFormat="1" applyFont="1" applyBorder="1"/>
    <xf numFmtId="37" fontId="4" fillId="0" borderId="0" xfId="8" applyNumberFormat="1" applyFont="1" applyBorder="1" applyAlignment="1" applyProtection="1">
      <alignment horizontal="center"/>
    </xf>
    <xf numFmtId="37" fontId="4" fillId="0" borderId="0" xfId="8" applyNumberFormat="1" applyFont="1" applyBorder="1" applyAlignment="1">
      <alignment horizontal="center"/>
    </xf>
    <xf numFmtId="37" fontId="4" fillId="0" borderId="0" xfId="8" applyNumberFormat="1" applyFont="1" applyBorder="1" applyAlignment="1"/>
    <xf numFmtId="37" fontId="4" fillId="0" borderId="3" xfId="8" applyNumberFormat="1" applyFont="1" applyBorder="1" applyAlignment="1" applyProtection="1">
      <alignment horizontal="center"/>
    </xf>
    <xf numFmtId="37" fontId="4" fillId="0" borderId="4" xfId="8" applyNumberFormat="1" applyFont="1" applyBorder="1"/>
    <xf numFmtId="37" fontId="4" fillId="0" borderId="5" xfId="8" applyNumberFormat="1" applyFont="1" applyBorder="1"/>
    <xf numFmtId="37" fontId="4" fillId="0" borderId="5" xfId="8" applyNumberFormat="1" applyFont="1" applyBorder="1" applyAlignment="1" applyProtection="1">
      <alignment horizontal="center"/>
    </xf>
    <xf numFmtId="37" fontId="4" fillId="0" borderId="6" xfId="8" applyNumberFormat="1" applyFont="1" applyBorder="1" applyAlignment="1" applyProtection="1">
      <alignment horizontal="center"/>
    </xf>
    <xf numFmtId="37" fontId="5" fillId="0" borderId="7" xfId="8" applyNumberFormat="1" applyFont="1" applyBorder="1" applyProtection="1">
      <protection locked="0"/>
    </xf>
    <xf numFmtId="37" fontId="4" fillId="0" borderId="0" xfId="8" quotePrefix="1" applyNumberFormat="1" applyFont="1" applyAlignment="1" applyProtection="1">
      <alignment horizontal="fill"/>
    </xf>
    <xf numFmtId="37" fontId="4" fillId="0" borderId="0" xfId="8" applyNumberFormat="1" applyFont="1" applyAlignment="1" applyProtection="1">
      <alignment horizontal="right"/>
    </xf>
    <xf numFmtId="37" fontId="4" fillId="0" borderId="5" xfId="8" applyNumberFormat="1" applyFont="1" applyBorder="1" applyProtection="1"/>
    <xf numFmtId="37" fontId="6" fillId="0" borderId="0" xfId="8" applyNumberFormat="1" applyFont="1" applyAlignment="1" applyProtection="1">
      <alignment horizontal="left"/>
    </xf>
    <xf numFmtId="37" fontId="4" fillId="0" borderId="0" xfId="0" applyNumberFormat="1" applyFont="1" applyAlignment="1" applyProtection="1">
      <alignment horizontal="left"/>
    </xf>
    <xf numFmtId="37" fontId="4" fillId="0" borderId="0" xfId="0" applyNumberFormat="1" applyFont="1" applyProtection="1"/>
    <xf numFmtId="10" fontId="4" fillId="0" borderId="0" xfId="0" applyNumberFormat="1" applyFont="1" applyProtection="1"/>
    <xf numFmtId="37" fontId="4" fillId="0" borderId="0" xfId="0" applyNumberFormat="1" applyFont="1"/>
    <xf numFmtId="37" fontId="7" fillId="0" borderId="0" xfId="0" applyNumberFormat="1" applyFont="1" applyAlignment="1" applyProtection="1">
      <alignment horizontal="left"/>
      <protection locked="0"/>
    </xf>
    <xf numFmtId="37" fontId="5" fillId="0" borderId="0" xfId="0" applyNumberFormat="1" applyFont="1" applyProtection="1">
      <protection locked="0"/>
    </xf>
    <xf numFmtId="37" fontId="5" fillId="0" borderId="0" xfId="0" applyNumberFormat="1" applyFont="1" applyAlignment="1" applyProtection="1">
      <alignment horizontal="left"/>
      <protection locked="0"/>
    </xf>
    <xf numFmtId="37" fontId="6" fillId="0" borderId="0" xfId="0" applyNumberFormat="1" applyFont="1" applyAlignment="1" applyProtection="1">
      <alignment horizontal="left"/>
    </xf>
    <xf numFmtId="37" fontId="5" fillId="0" borderId="0" xfId="0" applyNumberFormat="1" applyFont="1" applyBorder="1" applyProtection="1">
      <protection locked="0"/>
    </xf>
    <xf numFmtId="37" fontId="4" fillId="0" borderId="0" xfId="0" applyNumberFormat="1" applyFont="1" applyBorder="1" applyProtection="1"/>
    <xf numFmtId="37" fontId="4" fillId="0" borderId="0" xfId="0" applyNumberFormat="1" applyFont="1" applyBorder="1" applyAlignment="1" applyProtection="1">
      <alignment horizontal="center"/>
    </xf>
    <xf numFmtId="37" fontId="5" fillId="0" borderId="5" xfId="0" applyNumberFormat="1" applyFont="1" applyBorder="1" applyProtection="1">
      <protection locked="0"/>
    </xf>
    <xf numFmtId="37" fontId="4" fillId="0" borderId="5" xfId="0" applyNumberFormat="1" applyFont="1" applyBorder="1" applyProtection="1"/>
    <xf numFmtId="37" fontId="4" fillId="0" borderId="0" xfId="0" quotePrefix="1" applyNumberFormat="1" applyFont="1" applyAlignment="1" applyProtection="1">
      <alignment horizontal="center"/>
    </xf>
    <xf numFmtId="10" fontId="5" fillId="0" borderId="0" xfId="0" applyNumberFormat="1" applyFont="1" applyProtection="1">
      <protection locked="0"/>
    </xf>
    <xf numFmtId="37" fontId="4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4" fillId="0" borderId="7" xfId="0" applyNumberFormat="1" applyFont="1" applyBorder="1" applyProtection="1"/>
    <xf numFmtId="37" fontId="4" fillId="0" borderId="0" xfId="0" applyNumberFormat="1" applyFont="1" applyAlignment="1" applyProtection="1">
      <alignment horizontal="fill"/>
    </xf>
    <xf numFmtId="37" fontId="6" fillId="0" borderId="0" xfId="0" applyNumberFormat="1" applyFont="1" applyAlignment="1" applyProtection="1">
      <alignment horizontal="right"/>
    </xf>
    <xf numFmtId="37" fontId="4" fillId="0" borderId="5" xfId="0" quotePrefix="1" applyNumberFormat="1" applyFont="1" applyBorder="1" applyAlignment="1" applyProtection="1">
      <alignment horizontal="fill"/>
    </xf>
    <xf numFmtId="37" fontId="4" fillId="0" borderId="0" xfId="0" applyNumberFormat="1" applyFont="1" applyAlignment="1" applyProtection="1">
      <alignment horizontal="center"/>
    </xf>
    <xf numFmtId="37" fontId="6" fillId="0" borderId="0" xfId="0" applyNumberFormat="1" applyFont="1" applyProtection="1"/>
    <xf numFmtId="10" fontId="4" fillId="0" borderId="0" xfId="0" applyNumberFormat="1" applyFont="1"/>
    <xf numFmtId="37" fontId="4" fillId="0" borderId="0" xfId="12" applyNumberFormat="1" applyFont="1" applyAlignment="1" applyProtection="1">
      <alignment horizontal="left"/>
    </xf>
    <xf numFmtId="37" fontId="4" fillId="0" borderId="0" xfId="12" applyNumberFormat="1" applyFont="1" applyProtection="1"/>
    <xf numFmtId="37" fontId="4" fillId="0" borderId="0" xfId="12" applyNumberFormat="1" applyFont="1"/>
    <xf numFmtId="37" fontId="5" fillId="0" borderId="0" xfId="12" applyNumberFormat="1" applyFont="1" applyAlignment="1" applyProtection="1">
      <alignment horizontal="left"/>
      <protection locked="0"/>
    </xf>
    <xf numFmtId="37" fontId="5" fillId="0" borderId="0" xfId="12" applyNumberFormat="1" applyFont="1" applyProtection="1">
      <protection locked="0"/>
    </xf>
    <xf numFmtId="37" fontId="6" fillId="0" borderId="0" xfId="12" applyNumberFormat="1" applyFont="1" applyAlignment="1" applyProtection="1">
      <alignment horizontal="left"/>
    </xf>
    <xf numFmtId="37" fontId="3" fillId="0" borderId="0" xfId="12" applyNumberFormat="1"/>
    <xf numFmtId="37" fontId="8" fillId="0" borderId="8" xfId="12" applyNumberFormat="1" applyFont="1" applyBorder="1" applyProtection="1"/>
    <xf numFmtId="37" fontId="8" fillId="0" borderId="1" xfId="12" applyNumberFormat="1" applyFont="1" applyBorder="1" applyProtection="1"/>
    <xf numFmtId="37" fontId="8" fillId="0" borderId="1" xfId="12" applyNumberFormat="1" applyFont="1" applyBorder="1" applyAlignment="1" applyProtection="1">
      <alignment horizontal="center"/>
    </xf>
    <xf numFmtId="37" fontId="8" fillId="0" borderId="9" xfId="12" applyNumberFormat="1" applyFont="1" applyBorder="1" applyProtection="1"/>
    <xf numFmtId="37" fontId="8" fillId="0" borderId="2" xfId="12" applyNumberFormat="1" applyFont="1" applyBorder="1" applyAlignment="1" applyProtection="1">
      <alignment horizontal="center"/>
    </xf>
    <xf numFmtId="37" fontId="8" fillId="0" borderId="0" xfId="12" applyNumberFormat="1" applyFont="1" applyBorder="1" applyProtection="1"/>
    <xf numFmtId="37" fontId="8" fillId="0" borderId="0" xfId="12" applyNumberFormat="1" applyFont="1" applyBorder="1" applyAlignment="1" applyProtection="1">
      <alignment horizontal="center"/>
    </xf>
    <xf numFmtId="37" fontId="8" fillId="0" borderId="3" xfId="12" applyNumberFormat="1" applyFont="1" applyBorder="1" applyProtection="1"/>
    <xf numFmtId="37" fontId="8" fillId="0" borderId="4" xfId="12" applyNumberFormat="1" applyFont="1" applyBorder="1" applyProtection="1"/>
    <xf numFmtId="37" fontId="8" fillId="0" borderId="5" xfId="12" applyNumberFormat="1" applyFont="1" applyBorder="1" applyProtection="1"/>
    <xf numFmtId="37" fontId="8" fillId="0" borderId="5" xfId="12" applyNumberFormat="1" applyFont="1" applyBorder="1" applyAlignment="1" applyProtection="1">
      <alignment horizontal="center"/>
    </xf>
    <xf numFmtId="37" fontId="8" fillId="0" borderId="6" xfId="12" applyNumberFormat="1" applyFont="1" applyBorder="1" applyAlignment="1" applyProtection="1">
      <alignment horizontal="center"/>
    </xf>
    <xf numFmtId="37" fontId="4" fillId="0" borderId="0" xfId="12" quotePrefix="1" applyNumberFormat="1" applyFont="1" applyAlignment="1" applyProtection="1">
      <alignment horizontal="fill"/>
    </xf>
    <xf numFmtId="37" fontId="5" fillId="0" borderId="7" xfId="12" applyNumberFormat="1" applyFont="1" applyBorder="1" applyAlignment="1" applyProtection="1">
      <alignment horizontal="fill"/>
      <protection locked="0"/>
    </xf>
    <xf numFmtId="37" fontId="4" fillId="0" borderId="7" xfId="12" applyNumberFormat="1" applyFont="1" applyBorder="1" applyProtection="1"/>
    <xf numFmtId="37" fontId="5" fillId="0" borderId="0" xfId="12" applyNumberFormat="1" applyFont="1" applyAlignment="1" applyProtection="1">
      <alignment horizontal="fill"/>
      <protection locked="0"/>
    </xf>
    <xf numFmtId="37" fontId="4" fillId="0" borderId="0" xfId="12" applyNumberFormat="1" applyFont="1" applyAlignment="1" applyProtection="1">
      <alignment horizontal="fill"/>
    </xf>
    <xf numFmtId="37" fontId="6" fillId="0" borderId="0" xfId="12" applyNumberFormat="1" applyFont="1" applyAlignment="1" applyProtection="1">
      <alignment horizontal="right"/>
    </xf>
    <xf numFmtId="37" fontId="4" fillId="0" borderId="5" xfId="12" applyNumberFormat="1" applyFont="1" applyBorder="1" applyProtection="1"/>
    <xf numFmtId="37" fontId="4" fillId="0" borderId="0" xfId="13" applyNumberFormat="1" applyFont="1" applyAlignment="1" applyProtection="1">
      <alignment horizontal="left"/>
    </xf>
    <xf numFmtId="37" fontId="4" fillId="0" borderId="0" xfId="13" applyNumberFormat="1" applyFont="1" applyProtection="1"/>
    <xf numFmtId="37" fontId="3" fillId="0" borderId="0" xfId="13" applyNumberFormat="1"/>
    <xf numFmtId="37" fontId="4" fillId="0" borderId="0" xfId="13" applyNumberFormat="1" applyFont="1"/>
    <xf numFmtId="37" fontId="5" fillId="0" borderId="0" xfId="13" applyNumberFormat="1" applyFont="1" applyAlignment="1" applyProtection="1">
      <alignment horizontal="left"/>
      <protection locked="0"/>
    </xf>
    <xf numFmtId="37" fontId="6" fillId="0" borderId="0" xfId="13" applyNumberFormat="1" applyFont="1" applyAlignment="1" applyProtection="1">
      <alignment horizontal="left"/>
    </xf>
    <xf numFmtId="37" fontId="4" fillId="0" borderId="8" xfId="13" applyNumberFormat="1" applyFont="1" applyBorder="1" applyProtection="1"/>
    <xf numFmtId="37" fontId="4" fillId="0" borderId="1" xfId="13" applyNumberFormat="1" applyFont="1" applyBorder="1" applyProtection="1"/>
    <xf numFmtId="37" fontId="3" fillId="0" borderId="1" xfId="13" applyNumberFormat="1" applyBorder="1"/>
    <xf numFmtId="37" fontId="4" fillId="0" borderId="9" xfId="13" applyNumberFormat="1" applyFont="1" applyBorder="1" applyProtection="1"/>
    <xf numFmtId="37" fontId="4" fillId="0" borderId="2" xfId="13" applyNumberFormat="1" applyFont="1" applyBorder="1" applyProtection="1"/>
    <xf numFmtId="37" fontId="4" fillId="0" borderId="0" xfId="13" applyNumberFormat="1" applyFont="1" applyBorder="1" applyProtection="1"/>
    <xf numFmtId="37" fontId="4" fillId="0" borderId="0" xfId="13" applyNumberFormat="1" applyFont="1" applyBorder="1" applyAlignment="1" applyProtection="1">
      <alignment horizontal="center"/>
    </xf>
    <xf numFmtId="37" fontId="3" fillId="0" borderId="0" xfId="13" applyNumberFormat="1" applyBorder="1"/>
    <xf numFmtId="37" fontId="4" fillId="0" borderId="3" xfId="13" applyNumberFormat="1" applyFont="1" applyBorder="1" applyAlignment="1" applyProtection="1">
      <alignment horizontal="center"/>
    </xf>
    <xf numFmtId="37" fontId="4" fillId="0" borderId="2" xfId="13" applyNumberFormat="1" applyFont="1" applyBorder="1" applyAlignment="1" applyProtection="1">
      <alignment horizontal="center"/>
    </xf>
    <xf numFmtId="37" fontId="4" fillId="0" borderId="4" xfId="13" applyNumberFormat="1" applyFont="1" applyBorder="1" applyProtection="1"/>
    <xf numFmtId="37" fontId="4" fillId="0" borderId="5" xfId="13" applyNumberFormat="1" applyFont="1" applyBorder="1" applyProtection="1"/>
    <xf numFmtId="37" fontId="4" fillId="0" borderId="5" xfId="13" applyNumberFormat="1" applyFont="1" applyBorder="1" applyAlignment="1" applyProtection="1">
      <alignment horizontal="center"/>
    </xf>
    <xf numFmtId="37" fontId="3" fillId="0" borderId="5" xfId="13" applyNumberFormat="1" applyBorder="1"/>
    <xf numFmtId="37" fontId="4" fillId="0" borderId="6" xfId="13" applyNumberFormat="1" applyFont="1" applyBorder="1" applyAlignment="1" applyProtection="1">
      <alignment horizontal="center"/>
    </xf>
    <xf numFmtId="37" fontId="6" fillId="0" borderId="0" xfId="13" applyNumberFormat="1" applyFont="1" applyBorder="1" applyAlignment="1" applyProtection="1">
      <alignment horizontal="left"/>
    </xf>
    <xf numFmtId="37" fontId="4" fillId="0" borderId="7" xfId="13" applyNumberFormat="1" applyFont="1" applyBorder="1" applyProtection="1"/>
    <xf numFmtId="37" fontId="5" fillId="0" borderId="7" xfId="13" applyNumberFormat="1" applyFont="1" applyBorder="1" applyProtection="1">
      <protection locked="0"/>
    </xf>
    <xf numFmtId="37" fontId="4" fillId="0" borderId="0" xfId="13" applyNumberFormat="1" applyFont="1" applyAlignment="1" applyProtection="1">
      <alignment horizontal="fill"/>
    </xf>
    <xf numFmtId="37" fontId="5" fillId="0" borderId="0" xfId="13" applyNumberFormat="1" applyFont="1" applyAlignment="1" applyProtection="1">
      <alignment horizontal="fill"/>
      <protection locked="0"/>
    </xf>
    <xf numFmtId="37" fontId="4" fillId="0" borderId="0" xfId="13" applyNumberFormat="1" applyFont="1" applyAlignment="1" applyProtection="1">
      <alignment horizontal="right"/>
    </xf>
    <xf numFmtId="37" fontId="6" fillId="0" borderId="0" xfId="13" applyNumberFormat="1" applyFont="1" applyAlignment="1" applyProtection="1">
      <alignment horizontal="right"/>
    </xf>
    <xf numFmtId="37" fontId="6" fillId="0" borderId="0" xfId="13" applyNumberFormat="1" applyFont="1" applyAlignment="1" applyProtection="1">
      <alignment horizontal="center"/>
    </xf>
    <xf numFmtId="37" fontId="9" fillId="0" borderId="0" xfId="13" applyNumberFormat="1" applyFont="1"/>
    <xf numFmtId="37" fontId="3" fillId="0" borderId="0" xfId="13" applyNumberFormat="1" applyAlignment="1">
      <alignment horizontal="right"/>
    </xf>
    <xf numFmtId="37" fontId="10" fillId="0" borderId="0" xfId="13" applyNumberFormat="1" applyFont="1" applyAlignment="1" applyProtection="1">
      <alignment horizontal="left"/>
    </xf>
    <xf numFmtId="37" fontId="3" fillId="0" borderId="7" xfId="13" applyNumberFormat="1" applyBorder="1"/>
    <xf numFmtId="37" fontId="5" fillId="0" borderId="0" xfId="13" applyNumberFormat="1" applyFont="1" applyProtection="1">
      <protection locked="0"/>
    </xf>
    <xf numFmtId="37" fontId="4" fillId="0" borderId="0" xfId="14" applyNumberFormat="1" applyFont="1" applyProtection="1"/>
    <xf numFmtId="37" fontId="4" fillId="0" borderId="0" xfId="15" applyNumberFormat="1" applyFont="1" applyAlignment="1" applyProtection="1">
      <alignment horizontal="left"/>
    </xf>
    <xf numFmtId="37" fontId="4" fillId="0" borderId="0" xfId="15" applyNumberFormat="1" applyFont="1" applyProtection="1"/>
    <xf numFmtId="37" fontId="4" fillId="0" borderId="0" xfId="15" applyNumberFormat="1" applyFont="1"/>
    <xf numFmtId="37" fontId="6" fillId="0" borderId="0" xfId="15" applyNumberFormat="1" applyFont="1" applyAlignment="1" applyProtection="1">
      <alignment horizontal="left"/>
    </xf>
    <xf numFmtId="37" fontId="5" fillId="0" borderId="0" xfId="15" applyNumberFormat="1" applyFont="1" applyAlignment="1" applyProtection="1">
      <alignment horizontal="left"/>
      <protection locked="0"/>
    </xf>
    <xf numFmtId="37" fontId="4" fillId="0" borderId="1" xfId="15" applyNumberFormat="1" applyFont="1" applyBorder="1" applyProtection="1"/>
    <xf numFmtId="37" fontId="4" fillId="0" borderId="2" xfId="15" applyNumberFormat="1" applyFont="1" applyBorder="1" applyAlignment="1" applyProtection="1">
      <alignment horizontal="center"/>
    </xf>
    <xf numFmtId="37" fontId="4" fillId="0" borderId="0" xfId="15" applyNumberFormat="1" applyFont="1" applyBorder="1" applyProtection="1"/>
    <xf numFmtId="37" fontId="4" fillId="0" borderId="0" xfId="15" applyNumberFormat="1" applyFont="1" applyBorder="1" applyAlignment="1" applyProtection="1">
      <alignment horizontal="center"/>
    </xf>
    <xf numFmtId="37" fontId="4" fillId="0" borderId="3" xfId="15" applyNumberFormat="1" applyFont="1" applyBorder="1" applyAlignment="1" applyProtection="1">
      <alignment horizontal="center"/>
    </xf>
    <xf numFmtId="37" fontId="4" fillId="0" borderId="4" xfId="15" applyNumberFormat="1" applyFont="1" applyBorder="1" applyProtection="1"/>
    <xf numFmtId="37" fontId="4" fillId="0" borderId="5" xfId="15" applyNumberFormat="1" applyFont="1" applyBorder="1" applyProtection="1"/>
    <xf numFmtId="37" fontId="4" fillId="0" borderId="5" xfId="15" applyNumberFormat="1" applyFont="1" applyBorder="1" applyAlignment="1" applyProtection="1">
      <alignment horizontal="center"/>
    </xf>
    <xf numFmtId="37" fontId="4" fillId="0" borderId="6" xfId="15" applyNumberFormat="1" applyFont="1" applyBorder="1" applyAlignment="1" applyProtection="1">
      <alignment horizontal="center"/>
    </xf>
    <xf numFmtId="37" fontId="5" fillId="0" borderId="7" xfId="15" applyNumberFormat="1" applyFont="1" applyBorder="1" applyProtection="1">
      <protection locked="0"/>
    </xf>
    <xf numFmtId="37" fontId="4" fillId="0" borderId="7" xfId="15" applyNumberFormat="1" applyFont="1" applyBorder="1" applyProtection="1"/>
    <xf numFmtId="37" fontId="6" fillId="0" borderId="0" xfId="15" applyNumberFormat="1" applyFont="1" applyAlignment="1" applyProtection="1">
      <alignment horizontal="right"/>
    </xf>
    <xf numFmtId="37" fontId="3" fillId="0" borderId="0" xfId="15" applyNumberFormat="1"/>
    <xf numFmtId="37" fontId="4" fillId="0" borderId="0" xfId="15" applyNumberFormat="1" applyFont="1" applyAlignment="1" applyProtection="1">
      <alignment horizontal="right"/>
    </xf>
    <xf numFmtId="165" fontId="3" fillId="0" borderId="0" xfId="15"/>
    <xf numFmtId="37" fontId="4" fillId="0" borderId="0" xfId="3" applyNumberFormat="1" applyFont="1" applyAlignment="1" applyProtection="1">
      <alignment horizontal="left"/>
    </xf>
    <xf numFmtId="37" fontId="4" fillId="0" borderId="0" xfId="3" applyNumberFormat="1" applyFont="1" applyProtection="1"/>
    <xf numFmtId="37" fontId="4" fillId="0" borderId="0" xfId="3" applyNumberFormat="1" applyFont="1"/>
    <xf numFmtId="37" fontId="5" fillId="0" borderId="0" xfId="3" applyNumberFormat="1" applyFont="1" applyProtection="1">
      <protection locked="0"/>
    </xf>
    <xf numFmtId="37" fontId="6" fillId="0" borderId="0" xfId="3" applyNumberFormat="1" applyFont="1" applyAlignment="1" applyProtection="1">
      <alignment horizontal="left"/>
    </xf>
    <xf numFmtId="37" fontId="4" fillId="0" borderId="0" xfId="3" applyNumberFormat="1" applyFont="1" applyFill="1" applyBorder="1" applyProtection="1"/>
    <xf numFmtId="37" fontId="5" fillId="0" borderId="7" xfId="3" applyNumberFormat="1" applyFont="1" applyBorder="1" applyProtection="1">
      <protection locked="0"/>
    </xf>
    <xf numFmtId="37" fontId="4" fillId="0" borderId="0" xfId="3" applyNumberFormat="1" applyFont="1" applyBorder="1" applyProtection="1"/>
    <xf numFmtId="37" fontId="4" fillId="0" borderId="7" xfId="3" applyNumberFormat="1" applyFont="1" applyBorder="1" applyProtection="1"/>
    <xf numFmtId="37" fontId="3" fillId="0" borderId="0" xfId="3" applyNumberFormat="1" applyFont="1"/>
    <xf numFmtId="37" fontId="4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right"/>
    </xf>
    <xf numFmtId="37" fontId="6" fillId="0" borderId="0" xfId="3" quotePrefix="1" applyNumberFormat="1" applyFont="1" applyAlignment="1" applyProtection="1">
      <alignment horizontal="right"/>
    </xf>
    <xf numFmtId="37" fontId="4" fillId="0" borderId="5" xfId="3" applyNumberFormat="1" applyFont="1" applyBorder="1" applyProtection="1"/>
    <xf numFmtId="37" fontId="11" fillId="0" borderId="0" xfId="4" applyNumberFormat="1" applyFont="1" applyAlignment="1" applyProtection="1">
      <alignment horizontal="left"/>
    </xf>
    <xf numFmtId="37" fontId="11" fillId="0" borderId="0" xfId="4" applyNumberFormat="1" applyFont="1" applyProtection="1"/>
    <xf numFmtId="37" fontId="11" fillId="0" borderId="0" xfId="4" applyNumberFormat="1" applyFont="1"/>
    <xf numFmtId="37" fontId="14" fillId="0" borderId="0" xfId="4" applyNumberFormat="1" applyFont="1" applyAlignment="1" applyProtection="1">
      <alignment horizontal="left"/>
    </xf>
    <xf numFmtId="37" fontId="4" fillId="0" borderId="8" xfId="4" applyNumberFormat="1" applyFont="1" applyBorder="1" applyProtection="1"/>
    <xf numFmtId="37" fontId="4" fillId="0" borderId="1" xfId="4" applyNumberFormat="1" applyFont="1" applyBorder="1" applyAlignment="1" applyProtection="1">
      <alignment horizontal="center"/>
    </xf>
    <xf numFmtId="37" fontId="4" fillId="0" borderId="10" xfId="4" applyNumberFormat="1" applyFont="1" applyBorder="1" applyAlignment="1" applyProtection="1">
      <alignment horizontal="centerContinuous"/>
    </xf>
    <xf numFmtId="37" fontId="4" fillId="0" borderId="11" xfId="4" applyNumberFormat="1" applyFont="1" applyBorder="1" applyAlignment="1" applyProtection="1">
      <alignment horizontal="centerContinuous"/>
    </xf>
    <xf numFmtId="37" fontId="4" fillId="0" borderId="2" xfId="4" applyNumberFormat="1" applyFont="1" applyBorder="1" applyAlignment="1" applyProtection="1">
      <alignment horizontal="center"/>
    </xf>
    <xf numFmtId="37" fontId="4" fillId="0" borderId="0" xfId="4" applyNumberFormat="1" applyFont="1" applyBorder="1" applyAlignment="1" applyProtection="1">
      <alignment horizontal="center"/>
    </xf>
    <xf numFmtId="37" fontId="4" fillId="0" borderId="4" xfId="4" applyNumberFormat="1" applyFont="1" applyBorder="1" applyProtection="1"/>
    <xf numFmtId="37" fontId="4" fillId="0" borderId="5" xfId="4" applyNumberFormat="1" applyFont="1" applyBorder="1" applyAlignment="1" applyProtection="1">
      <alignment horizontal="center"/>
    </xf>
    <xf numFmtId="37" fontId="4" fillId="0" borderId="6" xfId="4" applyNumberFormat="1" applyFont="1" applyBorder="1" applyAlignment="1" applyProtection="1">
      <alignment horizontal="center"/>
    </xf>
    <xf numFmtId="37" fontId="13" fillId="0" borderId="0" xfId="4" applyNumberFormat="1" applyFont="1" applyProtection="1">
      <protection locked="0"/>
    </xf>
    <xf numFmtId="37" fontId="13" fillId="0" borderId="7" xfId="4" applyNumberFormat="1" applyFont="1" applyBorder="1" applyProtection="1">
      <protection locked="0"/>
    </xf>
    <xf numFmtId="37" fontId="11" fillId="0" borderId="7" xfId="4" applyNumberFormat="1" applyFont="1" applyBorder="1" applyProtection="1"/>
    <xf numFmtId="37" fontId="11" fillId="0" borderId="5" xfId="4" applyNumberFormat="1" applyFont="1" applyBorder="1" applyProtection="1"/>
    <xf numFmtId="37" fontId="14" fillId="0" borderId="0" xfId="4" applyNumberFormat="1" applyFont="1" applyAlignment="1" applyProtection="1">
      <alignment horizontal="right"/>
    </xf>
    <xf numFmtId="37" fontId="15" fillId="0" borderId="0" xfId="5" applyNumberFormat="1" applyFont="1"/>
    <xf numFmtId="37" fontId="16" fillId="0" borderId="0" xfId="5" applyNumberFormat="1" applyFont="1"/>
    <xf numFmtId="37" fontId="4" fillId="0" borderId="0" xfId="6" applyNumberFormat="1" applyFont="1" applyAlignment="1" applyProtection="1">
      <alignment horizontal="left"/>
    </xf>
    <xf numFmtId="37" fontId="3" fillId="0" borderId="0" xfId="6" applyNumberFormat="1"/>
    <xf numFmtId="14" fontId="4" fillId="0" borderId="0" xfId="6" applyNumberFormat="1" applyFont="1" applyProtection="1"/>
    <xf numFmtId="37" fontId="4" fillId="0" borderId="0" xfId="6" applyNumberFormat="1" applyFont="1" applyProtection="1"/>
    <xf numFmtId="37" fontId="4" fillId="0" borderId="0" xfId="6" applyNumberFormat="1" applyFont="1"/>
    <xf numFmtId="37" fontId="5" fillId="0" borderId="0" xfId="6" applyNumberFormat="1" applyFont="1" applyProtection="1">
      <protection locked="0"/>
    </xf>
    <xf numFmtId="14" fontId="3" fillId="0" borderId="0" xfId="6" applyNumberFormat="1"/>
    <xf numFmtId="37" fontId="3" fillId="0" borderId="0" xfId="6" applyNumberFormat="1" applyBorder="1"/>
    <xf numFmtId="14" fontId="4" fillId="0" borderId="0" xfId="6" applyNumberFormat="1" applyFont="1"/>
    <xf numFmtId="37" fontId="4" fillId="0" borderId="0" xfId="6" applyNumberFormat="1" applyFont="1" applyBorder="1"/>
    <xf numFmtId="37" fontId="6" fillId="0" borderId="0" xfId="6" applyNumberFormat="1" applyFont="1" applyAlignment="1" applyProtection="1">
      <alignment horizontal="left"/>
    </xf>
    <xf numFmtId="37" fontId="6" fillId="0" borderId="0" xfId="6" applyNumberFormat="1" applyFont="1"/>
    <xf numFmtId="37" fontId="5" fillId="0" borderId="8" xfId="6" applyNumberFormat="1" applyFont="1" applyBorder="1" applyProtection="1">
      <protection locked="0"/>
    </xf>
    <xf numFmtId="37" fontId="3" fillId="0" borderId="1" xfId="6" applyNumberFormat="1" applyFont="1" applyBorder="1"/>
    <xf numFmtId="14" fontId="5" fillId="0" borderId="1" xfId="6" applyNumberFormat="1" applyFont="1" applyBorder="1" applyProtection="1">
      <protection locked="0"/>
    </xf>
    <xf numFmtId="37" fontId="4" fillId="0" borderId="10" xfId="6" applyNumberFormat="1" applyFont="1" applyBorder="1" applyAlignment="1" applyProtection="1">
      <alignment horizontal="centerContinuous"/>
    </xf>
    <xf numFmtId="37" fontId="3" fillId="0" borderId="10" xfId="6" applyNumberFormat="1" applyFont="1" applyBorder="1" applyAlignment="1">
      <alignment horizontal="centerContinuous"/>
    </xf>
    <xf numFmtId="37" fontId="4" fillId="0" borderId="1" xfId="6" applyNumberFormat="1" applyFont="1" applyBorder="1" applyProtection="1"/>
    <xf numFmtId="37" fontId="4" fillId="0" borderId="1" xfId="6" applyNumberFormat="1" applyFont="1" applyBorder="1" applyAlignment="1" applyProtection="1">
      <alignment horizontal="center"/>
    </xf>
    <xf numFmtId="37" fontId="4" fillId="0" borderId="9" xfId="6" applyNumberFormat="1" applyFont="1" applyBorder="1" applyProtection="1"/>
    <xf numFmtId="37" fontId="5" fillId="0" borderId="2" xfId="6" applyNumberFormat="1" applyFont="1" applyBorder="1" applyProtection="1">
      <protection locked="0"/>
    </xf>
    <xf numFmtId="37" fontId="3" fillId="0" borderId="0" xfId="6" applyNumberFormat="1" applyFont="1" applyBorder="1"/>
    <xf numFmtId="14" fontId="4" fillId="0" borderId="0" xfId="6" applyNumberFormat="1" applyFont="1" applyBorder="1" applyAlignment="1" applyProtection="1">
      <alignment horizontal="center"/>
    </xf>
    <xf numFmtId="37" fontId="4" fillId="0" borderId="0" xfId="6" applyNumberFormat="1" applyFont="1" applyBorder="1" applyProtection="1"/>
    <xf numFmtId="37" fontId="4" fillId="0" borderId="0" xfId="6" applyNumberFormat="1" applyFont="1" applyBorder="1" applyAlignment="1" applyProtection="1">
      <alignment horizontal="center"/>
    </xf>
    <xf numFmtId="37" fontId="4" fillId="0" borderId="3" xfId="6" applyNumberFormat="1" applyFont="1" applyBorder="1" applyProtection="1"/>
    <xf numFmtId="37" fontId="4" fillId="0" borderId="4" xfId="6" applyNumberFormat="1" applyFont="1" applyBorder="1" applyAlignment="1" applyProtection="1">
      <alignment horizontal="center"/>
    </xf>
    <xf numFmtId="37" fontId="3" fillId="0" borderId="5" xfId="6" applyNumberFormat="1" applyFont="1" applyBorder="1"/>
    <xf numFmtId="14" fontId="4" fillId="0" borderId="5" xfId="6" applyNumberFormat="1" applyFont="1" applyBorder="1" applyAlignment="1" applyProtection="1">
      <alignment horizontal="center"/>
    </xf>
    <xf numFmtId="37" fontId="4" fillId="0" borderId="5" xfId="6" applyNumberFormat="1" applyFont="1" applyBorder="1" applyAlignment="1" applyProtection="1">
      <alignment horizontal="center"/>
    </xf>
    <xf numFmtId="37" fontId="4" fillId="0" borderId="6" xfId="6" applyNumberFormat="1" applyFont="1" applyBorder="1" applyAlignment="1" applyProtection="1">
      <alignment horizontal="center"/>
    </xf>
    <xf numFmtId="37" fontId="4" fillId="0" borderId="0" xfId="6" applyNumberFormat="1" applyFont="1" applyAlignment="1" applyProtection="1">
      <alignment horizontal="center"/>
    </xf>
    <xf numFmtId="14" fontId="4" fillId="0" borderId="0" xfId="6" applyNumberFormat="1" applyFont="1" applyAlignment="1" applyProtection="1">
      <alignment horizontal="center"/>
    </xf>
    <xf numFmtId="14" fontId="5" fillId="0" borderId="0" xfId="6" applyNumberFormat="1" applyFont="1" applyProtection="1">
      <protection locked="0"/>
    </xf>
    <xf numFmtId="37" fontId="5" fillId="0" borderId="7" xfId="6" applyNumberFormat="1" applyFont="1" applyBorder="1" applyProtection="1">
      <protection locked="0"/>
    </xf>
    <xf numFmtId="14" fontId="5" fillId="0" borderId="7" xfId="6" applyNumberFormat="1" applyFont="1" applyBorder="1" applyProtection="1">
      <protection locked="0"/>
    </xf>
    <xf numFmtId="37" fontId="4" fillId="0" borderId="7" xfId="6" applyNumberFormat="1" applyFont="1" applyBorder="1" applyProtection="1"/>
    <xf numFmtId="37" fontId="5" fillId="0" borderId="0" xfId="6" applyNumberFormat="1" applyFont="1" applyAlignment="1" applyProtection="1">
      <alignment horizontal="fill"/>
      <protection locked="0"/>
    </xf>
    <xf numFmtId="14" fontId="5" fillId="0" borderId="0" xfId="6" applyNumberFormat="1" applyFont="1" applyAlignment="1" applyProtection="1">
      <alignment horizontal="fill"/>
      <protection locked="0"/>
    </xf>
    <xf numFmtId="37" fontId="4" fillId="0" borderId="0" xfId="6" applyNumberFormat="1" applyFont="1" applyAlignment="1" applyProtection="1">
      <alignment horizontal="fill"/>
    </xf>
    <xf numFmtId="37" fontId="4" fillId="0" borderId="0" xfId="6" applyNumberFormat="1" applyFont="1" applyAlignment="1" applyProtection="1">
      <alignment horizontal="right"/>
    </xf>
    <xf numFmtId="37" fontId="6" fillId="0" borderId="0" xfId="6" applyNumberFormat="1" applyFont="1" applyAlignment="1" applyProtection="1">
      <alignment horizontal="right"/>
    </xf>
    <xf numFmtId="37" fontId="6" fillId="0" borderId="0" xfId="6" applyNumberFormat="1" applyFont="1" applyProtection="1"/>
    <xf numFmtId="37" fontId="4" fillId="0" borderId="5" xfId="6" applyNumberFormat="1" applyFont="1" applyBorder="1" applyProtection="1"/>
    <xf numFmtId="14" fontId="6" fillId="0" borderId="0" xfId="6" applyNumberFormat="1" applyFont="1" applyAlignment="1" applyProtection="1">
      <alignment horizontal="left"/>
    </xf>
    <xf numFmtId="14" fontId="4" fillId="0" borderId="0" xfId="6" applyNumberFormat="1" applyFont="1" applyAlignment="1" applyProtection="1">
      <alignment horizontal="left"/>
    </xf>
    <xf numFmtId="14" fontId="3" fillId="0" borderId="7" xfId="6" applyNumberFormat="1" applyBorder="1"/>
    <xf numFmtId="37" fontId="3" fillId="0" borderId="7" xfId="6" applyNumberFormat="1" applyBorder="1"/>
    <xf numFmtId="37" fontId="4" fillId="0" borderId="0" xfId="7" applyNumberFormat="1" applyFont="1" applyAlignment="1" applyProtection="1">
      <alignment horizontal="left"/>
    </xf>
    <xf numFmtId="37" fontId="4" fillId="0" borderId="0" xfId="7" applyNumberFormat="1" applyFont="1" applyProtection="1"/>
    <xf numFmtId="37" fontId="4" fillId="0" borderId="0" xfId="7" applyNumberFormat="1" applyFont="1"/>
    <xf numFmtId="37" fontId="5" fillId="0" borderId="0" xfId="7" applyNumberFormat="1" applyFont="1" applyAlignment="1" applyProtection="1">
      <alignment horizontal="left"/>
      <protection locked="0"/>
    </xf>
    <xf numFmtId="37" fontId="5" fillId="0" borderId="0" xfId="7" applyNumberFormat="1" applyFont="1" applyBorder="1" applyAlignment="1" applyProtection="1">
      <alignment horizontal="left"/>
      <protection locked="0"/>
    </xf>
    <xf numFmtId="37" fontId="4" fillId="0" borderId="0" xfId="7" applyNumberFormat="1" applyFont="1" applyBorder="1" applyAlignment="1" applyProtection="1">
      <alignment horizontal="left"/>
    </xf>
    <xf numFmtId="37" fontId="6" fillId="0" borderId="0" xfId="7" applyNumberFormat="1" applyFont="1" applyAlignment="1" applyProtection="1">
      <alignment horizontal="left"/>
    </xf>
    <xf numFmtId="37" fontId="17" fillId="0" borderId="8" xfId="7" applyNumberFormat="1" applyFont="1" applyBorder="1" applyProtection="1"/>
    <xf numFmtId="37" fontId="17" fillId="0" borderId="1" xfId="7" applyNumberFormat="1" applyFont="1" applyBorder="1" applyProtection="1"/>
    <xf numFmtId="37" fontId="17" fillId="0" borderId="1" xfId="7" applyNumberFormat="1" applyFont="1" applyBorder="1"/>
    <xf numFmtId="37" fontId="17" fillId="0" borderId="10" xfId="7" applyNumberFormat="1" applyFont="1" applyBorder="1" applyAlignment="1" applyProtection="1">
      <alignment horizontal="centerContinuous"/>
    </xf>
    <xf numFmtId="37" fontId="18" fillId="0" borderId="1" xfId="7" applyNumberFormat="1" applyFont="1" applyBorder="1"/>
    <xf numFmtId="37" fontId="17" fillId="0" borderId="1" xfId="7" applyNumberFormat="1" applyFont="1" applyBorder="1" applyAlignment="1" applyProtection="1">
      <alignment horizontal="centerContinuous"/>
    </xf>
    <xf numFmtId="37" fontId="17" fillId="0" borderId="9" xfId="7" applyNumberFormat="1" applyFont="1" applyBorder="1" applyProtection="1"/>
    <xf numFmtId="37" fontId="17" fillId="0" borderId="2" xfId="7" applyNumberFormat="1" applyFont="1" applyBorder="1" applyProtection="1"/>
    <xf numFmtId="37" fontId="17" fillId="0" borderId="0" xfId="7" applyNumberFormat="1" applyFont="1" applyBorder="1" applyAlignment="1" applyProtection="1">
      <alignment horizontal="center"/>
    </xf>
    <xf numFmtId="37" fontId="17" fillId="0" borderId="0" xfId="7" applyNumberFormat="1" applyFont="1" applyBorder="1"/>
    <xf numFmtId="37" fontId="17" fillId="0" borderId="3" xfId="7" applyNumberFormat="1" applyFont="1" applyBorder="1" applyProtection="1"/>
    <xf numFmtId="37" fontId="17" fillId="0" borderId="4" xfId="7" applyNumberFormat="1" applyFont="1" applyBorder="1" applyAlignment="1" applyProtection="1">
      <alignment horizontal="center"/>
    </xf>
    <xf numFmtId="37" fontId="17" fillId="0" borderId="5" xfId="7" applyNumberFormat="1" applyFont="1" applyBorder="1" applyAlignment="1" applyProtection="1">
      <alignment horizontal="center"/>
    </xf>
    <xf numFmtId="37" fontId="17" fillId="0" borderId="5" xfId="7" applyNumberFormat="1" applyFont="1" applyBorder="1"/>
    <xf numFmtId="37" fontId="17" fillId="0" borderId="6" xfId="7" applyNumberFormat="1" applyFont="1" applyBorder="1" applyAlignment="1" applyProtection="1">
      <alignment horizontal="center"/>
    </xf>
    <xf numFmtId="37" fontId="5" fillId="0" borderId="0" xfId="7" applyNumberFormat="1" applyFont="1" applyProtection="1">
      <protection locked="0"/>
    </xf>
    <xf numFmtId="37" fontId="3" fillId="0" borderId="0" xfId="7" applyNumberFormat="1"/>
    <xf numFmtId="37" fontId="5" fillId="0" borderId="5" xfId="7" applyNumberFormat="1" applyFont="1" applyBorder="1" applyProtection="1">
      <protection locked="0"/>
    </xf>
    <xf numFmtId="37" fontId="4" fillId="0" borderId="5" xfId="7" applyNumberFormat="1" applyFont="1" applyBorder="1" applyProtection="1"/>
    <xf numFmtId="37" fontId="4" fillId="0" borderId="7" xfId="7" applyNumberFormat="1" applyFont="1" applyBorder="1"/>
    <xf numFmtId="37" fontId="6" fillId="0" borderId="0" xfId="7" applyNumberFormat="1" applyFont="1" applyProtection="1"/>
    <xf numFmtId="37" fontId="6" fillId="0" borderId="0" xfId="7" applyNumberFormat="1" applyFont="1" applyAlignment="1" applyProtection="1">
      <alignment horizontal="right"/>
    </xf>
    <xf numFmtId="37" fontId="4" fillId="0" borderId="0" xfId="9" applyNumberFormat="1" applyFont="1" applyAlignment="1" applyProtection="1">
      <alignment horizontal="left"/>
    </xf>
    <xf numFmtId="37" fontId="4" fillId="0" borderId="0" xfId="9" applyNumberFormat="1" applyFont="1" applyProtection="1"/>
    <xf numFmtId="37" fontId="4" fillId="0" borderId="0" xfId="9" applyNumberFormat="1" applyFont="1"/>
    <xf numFmtId="37" fontId="6" fillId="0" borderId="0" xfId="9" applyNumberFormat="1" applyFont="1" applyAlignment="1" applyProtection="1">
      <alignment horizontal="left"/>
    </xf>
    <xf numFmtId="37" fontId="3" fillId="0" borderId="0" xfId="9"/>
    <xf numFmtId="37" fontId="4" fillId="0" borderId="12" xfId="9" applyNumberFormat="1" applyFont="1" applyBorder="1" applyAlignment="1" applyProtection="1">
      <alignment horizontal="center"/>
    </xf>
    <xf numFmtId="37" fontId="4" fillId="0" borderId="13" xfId="9" applyNumberFormat="1" applyFont="1" applyBorder="1" applyProtection="1"/>
    <xf numFmtId="37" fontId="4" fillId="0" borderId="13" xfId="9" applyNumberFormat="1" applyFont="1" applyBorder="1" applyAlignment="1" applyProtection="1">
      <alignment horizontal="center"/>
    </xf>
    <xf numFmtId="37" fontId="4" fillId="0" borderId="14" xfId="9" applyNumberFormat="1" applyFont="1" applyBorder="1" applyAlignment="1" applyProtection="1">
      <alignment horizontal="center"/>
    </xf>
    <xf numFmtId="37" fontId="4" fillId="0" borderId="0" xfId="9" applyNumberFormat="1" applyFont="1" applyBorder="1" applyProtection="1"/>
    <xf numFmtId="37" fontId="4" fillId="0" borderId="0" xfId="9" applyNumberFormat="1" applyFont="1" applyBorder="1" applyAlignment="1" applyProtection="1">
      <alignment horizontal="center"/>
    </xf>
    <xf numFmtId="37" fontId="3" fillId="0" borderId="0" xfId="9" applyFont="1"/>
    <xf numFmtId="37" fontId="5" fillId="0" borderId="0" xfId="9" applyNumberFormat="1" applyFont="1" applyProtection="1">
      <protection locked="0"/>
    </xf>
    <xf numFmtId="37" fontId="3" fillId="0" borderId="0" xfId="9" applyNumberFormat="1"/>
    <xf numFmtId="37" fontId="3" fillId="0" borderId="7" xfId="9" applyFont="1" applyBorder="1"/>
    <xf numFmtId="37" fontId="5" fillId="0" borderId="0" xfId="9" applyNumberFormat="1" applyFont="1" applyAlignment="1" applyProtection="1">
      <alignment horizontal="fill"/>
      <protection locked="0"/>
    </xf>
    <xf numFmtId="37" fontId="6" fillId="0" borderId="0" xfId="9" applyNumberFormat="1" applyFont="1" applyAlignment="1" applyProtection="1">
      <alignment horizontal="right"/>
    </xf>
    <xf numFmtId="37" fontId="4" fillId="0" borderId="5" xfId="9" applyNumberFormat="1" applyFont="1" applyBorder="1" applyProtection="1"/>
    <xf numFmtId="37" fontId="4" fillId="0" borderId="0" xfId="0" applyNumberFormat="1" applyFont="1" applyAlignment="1" applyProtection="1">
      <alignment horizontal="right"/>
    </xf>
    <xf numFmtId="37" fontId="5" fillId="0" borderId="7" xfId="0" applyNumberFormat="1" applyFont="1" applyBorder="1" applyAlignment="1" applyProtection="1">
      <alignment horizontal="left"/>
      <protection locked="0"/>
    </xf>
    <xf numFmtId="37" fontId="4" fillId="0" borderId="7" xfId="0" applyNumberFormat="1" applyFont="1" applyBorder="1" applyAlignment="1" applyProtection="1">
      <alignment horizontal="center"/>
    </xf>
    <xf numFmtId="164" fontId="4" fillId="0" borderId="0" xfId="0" applyFont="1" applyAlignment="1" applyProtection="1">
      <alignment horizontal="left"/>
    </xf>
    <xf numFmtId="164" fontId="4" fillId="0" borderId="0" xfId="0" applyFont="1"/>
    <xf numFmtId="164" fontId="5" fillId="0" borderId="0" xfId="0" applyFont="1" applyAlignment="1" applyProtection="1">
      <alignment horizontal="left"/>
      <protection locked="0"/>
    </xf>
    <xf numFmtId="164" fontId="7" fillId="0" borderId="0" xfId="0" applyFont="1" applyAlignment="1" applyProtection="1">
      <alignment horizontal="right"/>
      <protection locked="0"/>
    </xf>
    <xf numFmtId="164" fontId="6" fillId="0" borderId="0" xfId="0" applyFont="1" applyAlignment="1">
      <alignment horizontal="left"/>
    </xf>
    <xf numFmtId="164" fontId="7" fillId="0" borderId="0" xfId="0" quotePrefix="1" applyFont="1" applyAlignment="1" applyProtection="1">
      <alignment horizontal="left"/>
      <protection locked="0"/>
    </xf>
    <xf numFmtId="164" fontId="4" fillId="0" borderId="12" xfId="0" applyFont="1" applyBorder="1" applyAlignment="1">
      <alignment horizontal="center"/>
    </xf>
    <xf numFmtId="164" fontId="4" fillId="0" borderId="13" xfId="0" applyFont="1" applyBorder="1" applyAlignment="1">
      <alignment horizontal="center"/>
    </xf>
    <xf numFmtId="164" fontId="4" fillId="0" borderId="13" xfId="0" applyFont="1" applyBorder="1" applyAlignment="1" applyProtection="1">
      <alignment horizontal="center"/>
    </xf>
    <xf numFmtId="164" fontId="4" fillId="0" borderId="14" xfId="0" applyFont="1" applyBorder="1" applyAlignment="1" applyProtection="1">
      <alignment horizontal="center"/>
    </xf>
    <xf numFmtId="164" fontId="4" fillId="0" borderId="0" xfId="0" applyFont="1" applyAlignment="1" applyProtection="1">
      <alignment horizontal="center"/>
    </xf>
    <xf numFmtId="164" fontId="4" fillId="0" borderId="0" xfId="0" quotePrefix="1" applyFont="1" applyAlignment="1" applyProtection="1">
      <alignment horizontal="left"/>
    </xf>
    <xf numFmtId="164" fontId="4" fillId="0" borderId="7" xfId="0" applyFont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4" fillId="0" borderId="12" xfId="0" applyFont="1" applyBorder="1"/>
    <xf numFmtId="164" fontId="4" fillId="0" borderId="13" xfId="0" applyFont="1" applyBorder="1"/>
    <xf numFmtId="164" fontId="4" fillId="0" borderId="14" xfId="0" applyFont="1" applyBorder="1"/>
    <xf numFmtId="37" fontId="4" fillId="0" borderId="15" xfId="0" applyNumberFormat="1" applyFont="1" applyBorder="1" applyProtection="1"/>
    <xf numFmtId="37" fontId="17" fillId="0" borderId="0" xfId="5" applyNumberFormat="1" applyFont="1"/>
    <xf numFmtId="37" fontId="18" fillId="0" borderId="0" xfId="5" applyNumberFormat="1" applyFont="1"/>
    <xf numFmtId="37" fontId="19" fillId="0" borderId="0" xfId="5" applyNumberFormat="1" applyFont="1" applyAlignment="1" applyProtection="1">
      <alignment horizontal="left"/>
    </xf>
    <xf numFmtId="165" fontId="20" fillId="0" borderId="0" xfId="5" applyFont="1"/>
    <xf numFmtId="37" fontId="20" fillId="0" borderId="0" xfId="5" applyNumberFormat="1" applyFont="1"/>
    <xf numFmtId="37" fontId="8" fillId="0" borderId="0" xfId="5" applyNumberFormat="1" applyFont="1"/>
    <xf numFmtId="37" fontId="19" fillId="0" borderId="0" xfId="5" applyNumberFormat="1" applyFont="1" applyAlignment="1">
      <alignment horizontal="left"/>
    </xf>
    <xf numFmtId="37" fontId="8" fillId="0" borderId="0" xfId="5" applyNumberFormat="1" applyFont="1" applyAlignment="1" applyProtection="1">
      <alignment horizontal="left"/>
    </xf>
    <xf numFmtId="37" fontId="21" fillId="0" borderId="7" xfId="5" applyNumberFormat="1" applyFont="1" applyBorder="1" applyProtection="1">
      <protection locked="0"/>
    </xf>
    <xf numFmtId="37" fontId="21" fillId="0" borderId="0" xfId="5" applyNumberFormat="1" applyFont="1" applyProtection="1">
      <protection locked="0"/>
    </xf>
    <xf numFmtId="37" fontId="19" fillId="0" borderId="0" xfId="5" applyNumberFormat="1" applyFont="1" applyAlignment="1" applyProtection="1">
      <alignment horizontal="right"/>
    </xf>
    <xf numFmtId="37" fontId="8" fillId="0" borderId="0" xfId="5" applyNumberFormat="1" applyFont="1" applyAlignment="1" applyProtection="1">
      <alignment horizontal="fill"/>
    </xf>
    <xf numFmtId="37" fontId="5" fillId="0" borderId="7" xfId="12" applyNumberFormat="1" applyFont="1" applyBorder="1" applyAlignment="1" applyProtection="1">
      <protection locked="0"/>
    </xf>
    <xf numFmtId="37" fontId="4" fillId="0" borderId="0" xfId="12" applyNumberFormat="1" applyFont="1" applyAlignment="1" applyProtection="1"/>
    <xf numFmtId="37" fontId="4" fillId="0" borderId="0" xfId="12" quotePrefix="1" applyNumberFormat="1" applyFont="1" applyAlignment="1" applyProtection="1"/>
    <xf numFmtId="37" fontId="5" fillId="0" borderId="7" xfId="0" applyNumberFormat="1" applyFont="1" applyBorder="1" applyAlignment="1" applyProtection="1">
      <protection locked="0"/>
    </xf>
    <xf numFmtId="37" fontId="4" fillId="0" borderId="0" xfId="0" quotePrefix="1" applyNumberFormat="1" applyFont="1" applyAlignment="1" applyProtection="1"/>
    <xf numFmtId="10" fontId="5" fillId="0" borderId="7" xfId="0" applyNumberFormat="1" applyFont="1" applyBorder="1" applyAlignment="1" applyProtection="1">
      <protection locked="0"/>
    </xf>
    <xf numFmtId="37" fontId="6" fillId="0" borderId="0" xfId="13" applyNumberFormat="1" applyFont="1" applyProtection="1"/>
    <xf numFmtId="37" fontId="4" fillId="0" borderId="2" xfId="8" applyNumberFormat="1" applyFont="1" applyBorder="1"/>
    <xf numFmtId="37" fontId="4" fillId="0" borderId="0" xfId="8" quotePrefix="1" applyNumberFormat="1" applyFont="1" applyBorder="1" applyAlignment="1" applyProtection="1">
      <alignment horizontal="center"/>
    </xf>
    <xf numFmtId="37" fontId="4" fillId="0" borderId="3" xfId="8" quotePrefix="1" applyNumberFormat="1" applyFont="1" applyBorder="1" applyAlignment="1">
      <alignment horizontal="center"/>
    </xf>
    <xf numFmtId="37" fontId="4" fillId="0" borderId="8" xfId="8" applyNumberFormat="1" applyFont="1" applyBorder="1" applyAlignment="1" applyProtection="1">
      <alignment horizontal="left"/>
    </xf>
    <xf numFmtId="37" fontId="4" fillId="0" borderId="9" xfId="8" applyNumberFormat="1" applyFont="1" applyBorder="1" applyAlignment="1" applyProtection="1">
      <alignment horizontal="center"/>
    </xf>
    <xf numFmtId="37" fontId="4" fillId="0" borderId="1" xfId="8" quotePrefix="1" applyNumberFormat="1" applyFont="1" applyBorder="1" applyAlignment="1">
      <alignment horizontal="center"/>
    </xf>
    <xf numFmtId="37" fontId="8" fillId="0" borderId="1" xfId="12" quotePrefix="1" applyNumberFormat="1" applyFont="1" applyBorder="1" applyAlignment="1" applyProtection="1">
      <alignment horizontal="center"/>
    </xf>
    <xf numFmtId="37" fontId="4" fillId="0" borderId="1" xfId="13" quotePrefix="1" applyNumberFormat="1" applyFont="1" applyBorder="1" applyAlignment="1" applyProtection="1">
      <alignment horizontal="center"/>
    </xf>
    <xf numFmtId="37" fontId="4" fillId="0" borderId="2" xfId="15" applyNumberFormat="1" applyFont="1" applyBorder="1" applyProtection="1"/>
    <xf numFmtId="37" fontId="4" fillId="0" borderId="0" xfId="15" quotePrefix="1" applyNumberFormat="1" applyFont="1" applyBorder="1" applyAlignment="1" applyProtection="1">
      <alignment horizontal="center"/>
    </xf>
    <xf numFmtId="37" fontId="4" fillId="0" borderId="3" xfId="15" quotePrefix="1" applyNumberFormat="1" applyFont="1" applyBorder="1" applyAlignment="1" applyProtection="1">
      <alignment horizontal="center"/>
    </xf>
    <xf numFmtId="37" fontId="4" fillId="0" borderId="8" xfId="15" applyNumberFormat="1" applyFont="1" applyBorder="1" applyAlignment="1" applyProtection="1">
      <alignment horizontal="left"/>
    </xf>
    <xf numFmtId="37" fontId="6" fillId="0" borderId="9" xfId="15" applyNumberFormat="1" applyFont="1" applyBorder="1" applyAlignment="1" applyProtection="1">
      <alignment horizontal="left"/>
    </xf>
    <xf numFmtId="37" fontId="4" fillId="0" borderId="1" xfId="15" quotePrefix="1" applyNumberFormat="1" applyFont="1" applyBorder="1" applyProtection="1"/>
    <xf numFmtId="37" fontId="17" fillId="0" borderId="1" xfId="7" quotePrefix="1" applyNumberFormat="1" applyFont="1" applyBorder="1" applyAlignment="1" applyProtection="1">
      <alignment horizontal="center"/>
    </xf>
    <xf numFmtId="37" fontId="4" fillId="0" borderId="0" xfId="15" applyNumberFormat="1" applyFont="1" applyAlignment="1">
      <alignment horizontal="right"/>
    </xf>
    <xf numFmtId="37" fontId="6" fillId="0" borderId="0" xfId="0" applyNumberFormat="1" applyFont="1" applyAlignment="1" applyProtection="1">
      <alignment horizontal="center"/>
    </xf>
    <xf numFmtId="37" fontId="22" fillId="0" borderId="0" xfId="0" applyNumberFormat="1" applyFont="1" applyProtection="1"/>
    <xf numFmtId="37" fontId="22" fillId="0" borderId="0" xfId="3" applyNumberFormat="1" applyFont="1" applyAlignment="1" applyProtection="1">
      <alignment horizontal="right"/>
    </xf>
    <xf numFmtId="37" fontId="23" fillId="0" borderId="0" xfId="5" applyNumberFormat="1" applyFont="1" applyAlignment="1">
      <alignment horizontal="right"/>
    </xf>
    <xf numFmtId="37" fontId="11" fillId="0" borderId="0" xfId="4" applyNumberFormat="1" applyFont="1" applyAlignment="1" applyProtection="1">
      <alignment horizontal="center"/>
    </xf>
    <xf numFmtId="37" fontId="24" fillId="0" borderId="0" xfId="6" applyNumberFormat="1" applyFont="1"/>
    <xf numFmtId="37" fontId="22" fillId="0" borderId="0" xfId="0" applyNumberFormat="1" applyFont="1" applyAlignment="1" applyProtection="1">
      <alignment horizontal="left"/>
    </xf>
    <xf numFmtId="164" fontId="6" fillId="0" borderId="0" xfId="0" applyFont="1" applyAlignment="1">
      <alignment horizontal="right"/>
    </xf>
    <xf numFmtId="164" fontId="6" fillId="0" borderId="0" xfId="0" applyFont="1" applyBorder="1" applyAlignment="1" applyProtection="1">
      <alignment horizontal="right"/>
    </xf>
    <xf numFmtId="37" fontId="14" fillId="0" borderId="0" xfId="10" applyNumberFormat="1" applyFont="1" applyAlignment="1" applyProtection="1">
      <alignment horizontal="left" wrapText="1"/>
    </xf>
    <xf numFmtId="37" fontId="11" fillId="0" borderId="0" xfId="11" applyNumberFormat="1" applyFont="1" applyAlignment="1" applyProtection="1">
      <alignment horizontal="left"/>
    </xf>
    <xf numFmtId="37" fontId="11" fillId="0" borderId="0" xfId="11" applyNumberFormat="1" applyFont="1" applyProtection="1"/>
    <xf numFmtId="37" fontId="11" fillId="0" borderId="0" xfId="11" applyNumberFormat="1" applyFont="1"/>
    <xf numFmtId="37" fontId="12" fillId="0" borderId="0" xfId="11" applyNumberFormat="1" applyFont="1" applyAlignment="1" applyProtection="1">
      <alignment horizontal="left"/>
      <protection locked="0"/>
    </xf>
    <xf numFmtId="37" fontId="11" fillId="0" borderId="0" xfId="5" applyNumberFormat="1" applyFont="1"/>
    <xf numFmtId="37" fontId="11" fillId="0" borderId="0" xfId="11" applyNumberFormat="1" applyFont="1" applyBorder="1"/>
    <xf numFmtId="37" fontId="11" fillId="0" borderId="0" xfId="11" applyNumberFormat="1" applyFont="1" applyBorder="1" applyAlignment="1">
      <alignment horizontal="right"/>
    </xf>
    <xf numFmtId="37" fontId="13" fillId="0" borderId="0" xfId="11" applyNumberFormat="1" applyFont="1" applyAlignment="1" applyProtection="1">
      <alignment horizontal="left"/>
      <protection locked="0"/>
    </xf>
    <xf numFmtId="37" fontId="11" fillId="0" borderId="0" xfId="11" applyNumberFormat="1" applyFont="1" applyBorder="1" applyAlignment="1" applyProtection="1">
      <alignment horizontal="right"/>
    </xf>
    <xf numFmtId="37" fontId="14" fillId="0" borderId="0" xfId="11" applyNumberFormat="1" applyFont="1" applyAlignment="1" applyProtection="1">
      <alignment horizontal="left"/>
    </xf>
    <xf numFmtId="37" fontId="14" fillId="0" borderId="0" xfId="11" applyNumberFormat="1" applyFont="1" applyProtection="1"/>
    <xf numFmtId="37" fontId="11" fillId="0" borderId="0" xfId="11" applyNumberFormat="1" applyFont="1" applyBorder="1" applyAlignment="1" applyProtection="1">
      <alignment horizontal="left"/>
    </xf>
    <xf numFmtId="37" fontId="11" fillId="0" borderId="0" xfId="11" applyNumberFormat="1" applyFont="1" applyBorder="1" applyAlignment="1">
      <alignment horizontal="center"/>
    </xf>
    <xf numFmtId="37" fontId="11" fillId="0" borderId="7" xfId="11" applyNumberFormat="1" applyFont="1" applyBorder="1" applyProtection="1"/>
    <xf numFmtId="37" fontId="11" fillId="0" borderId="0" xfId="11" applyNumberFormat="1" applyFont="1" applyBorder="1" applyProtection="1"/>
    <xf numFmtId="37" fontId="11" fillId="0" borderId="0" xfId="11" applyNumberFormat="1" applyFont="1" applyBorder="1" applyAlignment="1" applyProtection="1">
      <alignment horizontal="center"/>
    </xf>
    <xf numFmtId="37" fontId="11" fillId="0" borderId="0" xfId="11" quotePrefix="1" applyNumberFormat="1" applyFont="1" applyBorder="1" applyAlignment="1">
      <alignment horizontal="right"/>
    </xf>
    <xf numFmtId="37" fontId="11" fillId="0" borderId="0" xfId="11" quotePrefix="1" applyNumberFormat="1" applyFont="1" applyBorder="1" applyAlignment="1">
      <alignment horizontal="center"/>
    </xf>
    <xf numFmtId="37" fontId="11" fillId="0" borderId="0" xfId="11" applyNumberFormat="1" applyFont="1" applyBorder="1" applyAlignment="1">
      <alignment horizontal="left"/>
    </xf>
    <xf numFmtId="37" fontId="11" fillId="0" borderId="0" xfId="11" applyNumberFormat="1" applyFont="1" applyAlignment="1" applyProtection="1">
      <alignment wrapText="1"/>
    </xf>
    <xf numFmtId="37" fontId="11" fillId="0" borderId="0" xfId="11" applyNumberFormat="1" applyFont="1" applyAlignment="1" applyProtection="1">
      <alignment horizontal="fill" wrapText="1"/>
    </xf>
    <xf numFmtId="37" fontId="25" fillId="0" borderId="0" xfId="11" applyNumberFormat="1" applyFont="1" applyAlignment="1">
      <alignment wrapText="1"/>
    </xf>
    <xf numFmtId="37" fontId="11" fillId="0" borderId="0" xfId="11" applyNumberFormat="1" applyFont="1" applyAlignment="1">
      <alignment wrapText="1"/>
    </xf>
    <xf numFmtId="37" fontId="11" fillId="0" borderId="7" xfId="11" applyNumberFormat="1" applyFont="1" applyBorder="1" applyAlignment="1" applyProtection="1">
      <alignment horizontal="left"/>
    </xf>
    <xf numFmtId="37" fontId="13" fillId="0" borderId="7" xfId="11" applyNumberFormat="1" applyFont="1" applyBorder="1" applyProtection="1">
      <protection locked="0"/>
    </xf>
    <xf numFmtId="37" fontId="13" fillId="0" borderId="0" xfId="11" applyNumberFormat="1" applyFont="1" applyProtection="1">
      <protection locked="0"/>
    </xf>
    <xf numFmtId="37" fontId="11" fillId="0" borderId="7" xfId="11" applyNumberFormat="1" applyFont="1" applyBorder="1"/>
    <xf numFmtId="37" fontId="13" fillId="0" borderId="0" xfId="11" applyNumberFormat="1" applyFont="1" applyBorder="1" applyProtection="1">
      <protection locked="0"/>
    </xf>
    <xf numFmtId="37" fontId="14" fillId="0" borderId="0" xfId="11" applyNumberFormat="1" applyFont="1" applyBorder="1" applyProtection="1"/>
    <xf numFmtId="37" fontId="11" fillId="0" borderId="0" xfId="11" applyNumberFormat="1" applyFont="1" applyAlignment="1" applyProtection="1">
      <alignment horizontal="right"/>
    </xf>
    <xf numFmtId="37" fontId="11" fillId="0" borderId="0" xfId="11" applyNumberFormat="1" applyFont="1" applyAlignment="1" applyProtection="1">
      <alignment horizontal="center"/>
    </xf>
    <xf numFmtId="37" fontId="11" fillId="0" borderId="15" xfId="11" applyNumberFormat="1" applyFont="1" applyBorder="1" applyProtection="1"/>
    <xf numFmtId="37" fontId="14" fillId="0" borderId="0" xfId="11" applyNumberFormat="1" applyFont="1" applyBorder="1"/>
    <xf numFmtId="164" fontId="11" fillId="0" borderId="0" xfId="0" applyFont="1"/>
    <xf numFmtId="164" fontId="11" fillId="0" borderId="0" xfId="0" applyFont="1" applyBorder="1" applyAlignment="1">
      <alignment horizontal="center"/>
    </xf>
    <xf numFmtId="37" fontId="26" fillId="0" borderId="0" xfId="11" applyNumberFormat="1" applyFont="1" applyProtection="1"/>
    <xf numFmtId="37" fontId="26" fillId="0" borderId="0" xfId="11" applyNumberFormat="1" applyFont="1"/>
    <xf numFmtId="37" fontId="27" fillId="0" borderId="0" xfId="10" quotePrefix="1" applyNumberFormat="1" applyFont="1" applyAlignment="1" applyProtection="1">
      <alignment horizontal="left"/>
    </xf>
    <xf numFmtId="37" fontId="27" fillId="0" borderId="0" xfId="11" applyNumberFormat="1" applyFont="1" applyProtection="1"/>
    <xf numFmtId="37" fontId="27" fillId="0" borderId="0" xfId="10" applyNumberFormat="1" applyFont="1" applyAlignment="1" applyProtection="1">
      <alignment horizontal="left"/>
    </xf>
    <xf numFmtId="37" fontId="28" fillId="0" borderId="0" xfId="11" applyNumberFormat="1" applyFont="1"/>
    <xf numFmtId="37" fontId="27" fillId="0" borderId="0" xfId="11" applyNumberFormat="1" applyFont="1"/>
    <xf numFmtId="37" fontId="27" fillId="0" borderId="0" xfId="10" applyNumberFormat="1" applyFont="1" applyAlignment="1" applyProtection="1">
      <alignment horizontal="center" wrapText="1"/>
    </xf>
    <xf numFmtId="37" fontId="27" fillId="0" borderId="0" xfId="11" applyNumberFormat="1" applyFont="1" applyBorder="1" applyAlignment="1" applyProtection="1">
      <alignment horizontal="center"/>
    </xf>
    <xf numFmtId="37" fontId="27" fillId="0" borderId="0" xfId="10" quotePrefix="1" applyNumberFormat="1" applyFont="1" applyAlignment="1" applyProtection="1"/>
    <xf numFmtId="37" fontId="29" fillId="0" borderId="0" xfId="0" applyNumberFormat="1" applyFont="1" applyAlignment="1" applyProtection="1">
      <alignment horizontal="left"/>
    </xf>
    <xf numFmtId="37" fontId="30" fillId="0" borderId="0" xfId="0" applyNumberFormat="1" applyFont="1"/>
    <xf numFmtId="37" fontId="31" fillId="0" borderId="0" xfId="0" applyNumberFormat="1" applyFont="1"/>
    <xf numFmtId="37" fontId="32" fillId="0" borderId="0" xfId="0" applyNumberFormat="1" applyFont="1" applyAlignment="1" applyProtection="1">
      <alignment horizontal="left"/>
    </xf>
    <xf numFmtId="164" fontId="32" fillId="0" borderId="0" xfId="0" applyFont="1"/>
    <xf numFmtId="37" fontId="5" fillId="0" borderId="0" xfId="0" applyNumberFormat="1" applyFont="1" applyBorder="1" applyAlignment="1" applyProtection="1">
      <alignment horizontal="left"/>
      <protection locked="0"/>
    </xf>
    <xf numFmtId="37" fontId="6" fillId="0" borderId="0" xfId="15" applyNumberFormat="1" applyFont="1"/>
    <xf numFmtId="37" fontId="5" fillId="0" borderId="0" xfId="12" applyNumberFormat="1" applyFont="1" applyBorder="1" applyAlignment="1" applyProtection="1">
      <protection locked="0"/>
    </xf>
    <xf numFmtId="37" fontId="4" fillId="0" borderId="0" xfId="12" applyNumberFormat="1" applyFont="1" applyBorder="1" applyAlignment="1" applyProtection="1"/>
    <xf numFmtId="37" fontId="4" fillId="0" borderId="0" xfId="12" quotePrefix="1" applyNumberFormat="1" applyFont="1" applyBorder="1" applyAlignment="1" applyProtection="1"/>
    <xf numFmtId="37" fontId="4" fillId="0" borderId="0" xfId="12" quotePrefix="1" applyNumberFormat="1" applyFont="1" applyBorder="1" applyAlignment="1" applyProtection="1">
      <alignment horizontal="fill"/>
    </xf>
    <xf numFmtId="37" fontId="4" fillId="0" borderId="0" xfId="12" applyNumberFormat="1" applyFont="1" applyBorder="1" applyProtection="1"/>
    <xf numFmtId="37" fontId="5" fillId="0" borderId="0" xfId="12" applyNumberFormat="1" applyFont="1" applyBorder="1" applyAlignment="1" applyProtection="1">
      <alignment horizontal="fill"/>
      <protection locked="0"/>
    </xf>
    <xf numFmtId="37" fontId="5" fillId="0" borderId="5" xfId="12" applyNumberFormat="1" applyFont="1" applyBorder="1" applyAlignment="1" applyProtection="1">
      <protection locked="0"/>
    </xf>
    <xf numFmtId="164" fontId="4" fillId="0" borderId="7" xfId="0" applyFont="1" applyBorder="1"/>
    <xf numFmtId="164" fontId="0" fillId="0" borderId="7" xfId="0" applyBorder="1"/>
    <xf numFmtId="37" fontId="33" fillId="0" borderId="0" xfId="12" applyNumberFormat="1" applyFont="1" applyBorder="1" applyAlignment="1" applyProtection="1">
      <alignment horizontal="right"/>
      <protection locked="0"/>
    </xf>
    <xf numFmtId="37" fontId="8" fillId="0" borderId="0" xfId="12" applyNumberFormat="1" applyFont="1" applyBorder="1" applyAlignment="1" applyProtection="1">
      <alignment horizontal="centerContinuous"/>
    </xf>
    <xf numFmtId="37" fontId="3" fillId="0" borderId="5" xfId="12" applyNumberFormat="1" applyBorder="1"/>
    <xf numFmtId="164" fontId="0" fillId="0" borderId="0" xfId="0" applyAlignment="1"/>
    <xf numFmtId="164" fontId="4" fillId="0" borderId="0" xfId="0" applyFont="1" applyBorder="1"/>
    <xf numFmtId="37" fontId="4" fillId="0" borderId="7" xfId="8" applyNumberFormat="1" applyFont="1" applyBorder="1" applyAlignment="1" applyProtection="1">
      <alignment horizontal="centerContinuous"/>
    </xf>
    <xf numFmtId="37" fontId="4" fillId="0" borderId="7" xfId="8" applyNumberFormat="1" applyFont="1" applyBorder="1" applyAlignment="1">
      <alignment horizontal="centerContinuous"/>
    </xf>
    <xf numFmtId="37" fontId="4" fillId="0" borderId="5" xfId="8" applyNumberFormat="1" applyFont="1" applyBorder="1" applyAlignment="1">
      <alignment horizontal="center"/>
    </xf>
    <xf numFmtId="37" fontId="4" fillId="0" borderId="0" xfId="8" applyNumberFormat="1" applyFont="1" applyBorder="1" applyProtection="1"/>
    <xf numFmtId="37" fontId="4" fillId="0" borderId="0" xfId="8" applyNumberFormat="1" applyFont="1" applyAlignment="1" applyProtection="1">
      <alignment horizontal="fill"/>
    </xf>
    <xf numFmtId="37" fontId="8" fillId="0" borderId="5" xfId="8" applyNumberFormat="1" applyFont="1" applyBorder="1" applyAlignment="1" applyProtection="1">
      <alignment horizontal="center"/>
    </xf>
    <xf numFmtId="37" fontId="5" fillId="0" borderId="13" xfId="12" applyNumberFormat="1" applyFont="1" applyBorder="1" applyAlignment="1" applyProtection="1">
      <protection locked="0"/>
    </xf>
    <xf numFmtId="37" fontId="4" fillId="0" borderId="1" xfId="13" applyNumberFormat="1" applyFont="1" applyBorder="1" applyAlignment="1" applyProtection="1">
      <alignment horizontal="centerContinuous"/>
    </xf>
    <xf numFmtId="37" fontId="4" fillId="0" borderId="5" xfId="13" quotePrefix="1" applyNumberFormat="1" applyFont="1" applyBorder="1" applyAlignment="1" applyProtection="1">
      <alignment horizontal="center"/>
    </xf>
    <xf numFmtId="37" fontId="5" fillId="0" borderId="0" xfId="13" applyNumberFormat="1" applyFont="1" applyBorder="1" applyProtection="1">
      <protection locked="0"/>
    </xf>
    <xf numFmtId="37" fontId="34" fillId="0" borderId="0" xfId="13" applyNumberFormat="1" applyFont="1"/>
    <xf numFmtId="37" fontId="6" fillId="0" borderId="0" xfId="13" applyNumberFormat="1" applyFont="1" applyBorder="1" applyProtection="1"/>
    <xf numFmtId="37" fontId="6" fillId="0" borderId="0" xfId="13" applyNumberFormat="1" applyFont="1" applyBorder="1" applyAlignment="1" applyProtection="1">
      <alignment horizontal="center"/>
    </xf>
    <xf numFmtId="37" fontId="6" fillId="0" borderId="0" xfId="13" applyNumberFormat="1" applyFont="1" applyBorder="1" applyAlignment="1" applyProtection="1"/>
    <xf numFmtId="37" fontId="4" fillId="0" borderId="16" xfId="13" applyNumberFormat="1" applyFont="1" applyBorder="1" applyAlignment="1" applyProtection="1">
      <alignment horizontal="center"/>
    </xf>
    <xf numFmtId="37" fontId="3" fillId="0" borderId="17" xfId="13" applyNumberFormat="1" applyBorder="1" applyAlignment="1"/>
    <xf numFmtId="37" fontId="4" fillId="0" borderId="17" xfId="13" applyNumberFormat="1" applyFont="1" applyBorder="1" applyAlignment="1">
      <alignment horizontal="center"/>
    </xf>
    <xf numFmtId="37" fontId="4" fillId="0" borderId="18" xfId="13" applyNumberFormat="1" applyFont="1" applyBorder="1" applyAlignment="1">
      <alignment horizontal="center"/>
    </xf>
    <xf numFmtId="37" fontId="3" fillId="0" borderId="8" xfId="13" applyNumberFormat="1" applyBorder="1"/>
    <xf numFmtId="37" fontId="4" fillId="0" borderId="1" xfId="13" applyNumberFormat="1" applyFont="1" applyBorder="1" applyAlignment="1" applyProtection="1">
      <alignment horizontal="center"/>
    </xf>
    <xf numFmtId="37" fontId="4" fillId="0" borderId="9" xfId="13" applyNumberFormat="1" applyFont="1" applyBorder="1" applyAlignment="1">
      <alignment horizontal="center"/>
    </xf>
    <xf numFmtId="37" fontId="4" fillId="0" borderId="4" xfId="13" applyNumberFormat="1" applyFont="1" applyBorder="1" applyAlignment="1" applyProtection="1">
      <alignment horizontal="left"/>
    </xf>
    <xf numFmtId="37" fontId="4" fillId="0" borderId="5" xfId="13" applyNumberFormat="1" applyFont="1" applyBorder="1" applyAlignment="1" applyProtection="1">
      <alignment horizontal="left"/>
    </xf>
    <xf numFmtId="37" fontId="4" fillId="0" borderId="0" xfId="13" applyNumberFormat="1" applyFont="1" applyBorder="1" applyAlignment="1" applyProtection="1">
      <alignment horizontal="left"/>
    </xf>
    <xf numFmtId="37" fontId="4" fillId="0" borderId="7" xfId="13" applyNumberFormat="1" applyFont="1" applyBorder="1" applyAlignment="1" applyProtection="1">
      <alignment horizontal="fill"/>
    </xf>
    <xf numFmtId="37" fontId="6" fillId="0" borderId="0" xfId="13" applyNumberFormat="1" applyFont="1" applyAlignment="1">
      <alignment horizontal="right"/>
    </xf>
    <xf numFmtId="37" fontId="4" fillId="0" borderId="5" xfId="13" applyNumberFormat="1" applyFont="1" applyBorder="1"/>
    <xf numFmtId="37" fontId="4" fillId="0" borderId="0" xfId="13" applyNumberFormat="1" applyFont="1" applyBorder="1"/>
    <xf numFmtId="37" fontId="3" fillId="0" borderId="0" xfId="13" applyNumberFormat="1" applyFont="1" applyBorder="1" applyAlignment="1">
      <alignment horizontal="center"/>
    </xf>
    <xf numFmtId="37" fontId="5" fillId="0" borderId="0" xfId="13" applyNumberFormat="1" applyFont="1" applyBorder="1" applyAlignment="1" applyProtection="1">
      <alignment horizontal="left"/>
      <protection locked="0"/>
    </xf>
    <xf numFmtId="37" fontId="4" fillId="0" borderId="0" xfId="13" applyNumberFormat="1" applyFont="1" applyBorder="1" applyAlignment="1" applyProtection="1">
      <alignment horizontal="fill"/>
    </xf>
    <xf numFmtId="37" fontId="6" fillId="0" borderId="0" xfId="13" applyNumberFormat="1" applyFont="1" applyBorder="1" applyAlignment="1">
      <alignment horizontal="right"/>
    </xf>
    <xf numFmtId="37" fontId="6" fillId="0" borderId="0" xfId="13" applyNumberFormat="1" applyFont="1" applyBorder="1"/>
    <xf numFmtId="37" fontId="34" fillId="0" borderId="0" xfId="13" applyNumberFormat="1" applyFont="1" applyBorder="1" applyAlignment="1">
      <alignment horizontal="right"/>
    </xf>
    <xf numFmtId="37" fontId="9" fillId="0" borderId="0" xfId="13" applyNumberFormat="1" applyFont="1" applyBorder="1"/>
    <xf numFmtId="37" fontId="7" fillId="0" borderId="19" xfId="0" applyNumberFormat="1" applyFont="1" applyBorder="1" applyProtection="1">
      <protection locked="0"/>
    </xf>
    <xf numFmtId="37" fontId="7" fillId="0" borderId="0" xfId="0" applyNumberFormat="1" applyFont="1" applyBorder="1" applyProtection="1">
      <protection locked="0"/>
    </xf>
    <xf numFmtId="10" fontId="7" fillId="0" borderId="19" xfId="0" applyNumberFormat="1" applyFont="1" applyBorder="1" applyAlignment="1" applyProtection="1">
      <alignment horizontal="center"/>
      <protection locked="0"/>
    </xf>
    <xf numFmtId="37" fontId="6" fillId="0" borderId="0" xfId="0" applyNumberFormat="1" applyFont="1" applyBorder="1" applyProtection="1"/>
    <xf numFmtId="37" fontId="6" fillId="0" borderId="19" xfId="0" applyNumberFormat="1" applyFont="1" applyBorder="1" applyAlignment="1" applyProtection="1">
      <alignment horizontal="center"/>
    </xf>
    <xf numFmtId="37" fontId="4" fillId="0" borderId="0" xfId="0" applyNumberFormat="1" applyFont="1" applyBorder="1" applyAlignment="1" applyProtection="1"/>
    <xf numFmtId="37" fontId="6" fillId="0" borderId="20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6" fillId="0" borderId="21" xfId="0" applyNumberFormat="1" applyFont="1" applyBorder="1" applyAlignment="1" applyProtection="1">
      <alignment horizontal="centerContinuous"/>
    </xf>
    <xf numFmtId="37" fontId="6" fillId="0" borderId="22" xfId="0" applyNumberFormat="1" applyFont="1" applyBorder="1" applyAlignment="1" applyProtection="1">
      <alignment horizontal="centerContinuous"/>
    </xf>
    <xf numFmtId="37" fontId="6" fillId="0" borderId="19" xfId="0" applyNumberFormat="1" applyFont="1" applyBorder="1" applyProtection="1"/>
    <xf numFmtId="37" fontId="7" fillId="0" borderId="23" xfId="0" applyNumberFormat="1" applyFont="1" applyBorder="1" applyAlignment="1" applyProtection="1">
      <alignment horizontal="center"/>
      <protection locked="0"/>
    </xf>
    <xf numFmtId="10" fontId="7" fillId="0" borderId="23" xfId="0" applyNumberFormat="1" applyFont="1" applyBorder="1" applyAlignment="1" applyProtection="1">
      <alignment horizontal="center"/>
      <protection locked="0"/>
    </xf>
    <xf numFmtId="37" fontId="6" fillId="0" borderId="23" xfId="0" quotePrefix="1" applyNumberFormat="1" applyFont="1" applyBorder="1" applyAlignment="1" applyProtection="1">
      <alignment horizontal="center"/>
    </xf>
    <xf numFmtId="37" fontId="6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4" fillId="0" borderId="19" xfId="0" applyNumberFormat="1" applyFont="1" applyBorder="1" applyAlignment="1" applyProtection="1">
      <alignment horizontal="center"/>
    </xf>
    <xf numFmtId="37" fontId="4" fillId="0" borderId="24" xfId="0" applyNumberFormat="1" applyFont="1" applyBorder="1" applyAlignment="1" applyProtection="1">
      <alignment horizontal="center"/>
    </xf>
    <xf numFmtId="37" fontId="6" fillId="0" borderId="23" xfId="0" applyNumberFormat="1" applyFont="1" applyBorder="1" applyProtection="1"/>
    <xf numFmtId="37" fontId="7" fillId="0" borderId="25" xfId="0" applyNumberFormat="1" applyFont="1" applyBorder="1" applyAlignment="1" applyProtection="1">
      <alignment horizontal="center"/>
      <protection locked="0"/>
    </xf>
    <xf numFmtId="10" fontId="7" fillId="0" borderId="25" xfId="0" applyNumberFormat="1" applyFont="1" applyBorder="1" applyAlignment="1" applyProtection="1">
      <alignment horizontal="center"/>
      <protection locked="0"/>
    </xf>
    <xf numFmtId="37" fontId="6" fillId="0" borderId="25" xfId="0" applyNumberFormat="1" applyFont="1" applyBorder="1" applyAlignment="1" applyProtection="1">
      <alignment horizontal="center"/>
    </xf>
    <xf numFmtId="37" fontId="4" fillId="0" borderId="26" xfId="0" applyNumberFormat="1" applyFont="1" applyBorder="1" applyProtection="1"/>
    <xf numFmtId="37" fontId="6" fillId="0" borderId="26" xfId="0" applyNumberFormat="1" applyFont="1" applyBorder="1" applyAlignment="1" applyProtection="1">
      <alignment horizontal="center"/>
    </xf>
    <xf numFmtId="37" fontId="4" fillId="0" borderId="26" xfId="0" applyNumberFormat="1" applyFont="1" applyBorder="1" applyAlignment="1" applyProtection="1">
      <alignment horizontal="center"/>
    </xf>
    <xf numFmtId="37" fontId="6" fillId="0" borderId="27" xfId="0" applyNumberFormat="1" applyFont="1" applyBorder="1" applyAlignment="1" applyProtection="1">
      <alignment horizontal="center"/>
    </xf>
    <xf numFmtId="37" fontId="5" fillId="0" borderId="0" xfId="0" applyNumberFormat="1" applyFont="1" applyBorder="1" applyAlignment="1" applyProtection="1">
      <protection locked="0"/>
    </xf>
    <xf numFmtId="37" fontId="27" fillId="0" borderId="20" xfId="11" applyNumberFormat="1" applyFont="1" applyBorder="1" applyAlignment="1" applyProtection="1">
      <alignment horizontal="center"/>
    </xf>
    <xf numFmtId="37" fontId="27" fillId="0" borderId="21" xfId="11" applyNumberFormat="1" applyFont="1" applyBorder="1" applyAlignment="1" applyProtection="1">
      <alignment horizontal="center"/>
    </xf>
    <xf numFmtId="164" fontId="27" fillId="0" borderId="22" xfId="0" applyFont="1" applyBorder="1"/>
    <xf numFmtId="37" fontId="27" fillId="0" borderId="0" xfId="11" applyNumberFormat="1" applyFont="1" applyBorder="1"/>
    <xf numFmtId="37" fontId="27" fillId="0" borderId="20" xfId="11" applyNumberFormat="1" applyFont="1" applyBorder="1" applyAlignment="1">
      <alignment horizontal="centerContinuous"/>
    </xf>
    <xf numFmtId="37" fontId="27" fillId="0" borderId="21" xfId="11" applyNumberFormat="1" applyFont="1" applyBorder="1" applyAlignment="1">
      <alignment horizontal="centerContinuous"/>
    </xf>
    <xf numFmtId="37" fontId="27" fillId="0" borderId="21" xfId="11" quotePrefix="1" applyNumberFormat="1" applyFont="1" applyBorder="1" applyAlignment="1">
      <alignment horizontal="centerContinuous"/>
    </xf>
    <xf numFmtId="37" fontId="27" fillId="0" borderId="28" xfId="11" applyNumberFormat="1" applyFont="1" applyBorder="1" applyAlignment="1">
      <alignment horizontal="centerContinuous"/>
    </xf>
    <xf numFmtId="37" fontId="27" fillId="0" borderId="29" xfId="11" applyNumberFormat="1" applyFont="1" applyBorder="1" applyAlignment="1">
      <alignment horizontal="centerContinuous"/>
    </xf>
    <xf numFmtId="37" fontId="27" fillId="0" borderId="22" xfId="11" applyNumberFormat="1" applyFont="1" applyBorder="1" applyAlignment="1">
      <alignment horizontal="centerContinuous"/>
    </xf>
    <xf numFmtId="37" fontId="27" fillId="0" borderId="19" xfId="11" applyNumberFormat="1" applyFont="1" applyBorder="1" applyAlignment="1">
      <alignment horizontal="center"/>
    </xf>
    <xf numFmtId="37" fontId="27" fillId="0" borderId="30" xfId="11" applyNumberFormat="1" applyFont="1" applyBorder="1" applyAlignment="1" applyProtection="1">
      <alignment horizontal="left"/>
    </xf>
    <xf numFmtId="37" fontId="27" fillId="0" borderId="31" xfId="11" applyNumberFormat="1" applyFont="1" applyBorder="1" applyAlignment="1" applyProtection="1">
      <alignment horizontal="left"/>
    </xf>
    <xf numFmtId="164" fontId="27" fillId="0" borderId="24" xfId="0" applyFont="1" applyBorder="1" applyAlignment="1">
      <alignment horizontal="right"/>
    </xf>
    <xf numFmtId="37" fontId="27" fillId="0" borderId="0" xfId="11" applyNumberFormat="1" applyFont="1" applyBorder="1" applyAlignment="1">
      <alignment horizontal="right"/>
    </xf>
    <xf numFmtId="37" fontId="27" fillId="0" borderId="30" xfId="11" applyNumberFormat="1" applyFont="1" applyBorder="1" applyAlignment="1">
      <alignment horizontal="center"/>
    </xf>
    <xf numFmtId="37" fontId="27" fillId="0" borderId="32" xfId="11" applyNumberFormat="1" applyFont="1" applyBorder="1" applyAlignment="1">
      <alignment horizontal="right"/>
    </xf>
    <xf numFmtId="37" fontId="27" fillId="0" borderId="32" xfId="11" applyNumberFormat="1" applyFont="1" applyBorder="1" applyAlignment="1">
      <alignment horizontal="center"/>
    </xf>
    <xf numFmtId="37" fontId="27" fillId="0" borderId="31" xfId="11" applyNumberFormat="1" applyFont="1" applyBorder="1" applyAlignment="1">
      <alignment horizontal="right"/>
    </xf>
    <xf numFmtId="37" fontId="27" fillId="0" borderId="33" xfId="11" applyNumberFormat="1" applyFont="1" applyBorder="1" applyAlignment="1">
      <alignment horizontal="centerContinuous"/>
    </xf>
    <xf numFmtId="37" fontId="27" fillId="0" borderId="7" xfId="11" applyNumberFormat="1" applyFont="1" applyBorder="1" applyAlignment="1">
      <alignment horizontal="centerContinuous"/>
    </xf>
    <xf numFmtId="37" fontId="27" fillId="0" borderId="34" xfId="11" applyNumberFormat="1" applyFont="1" applyBorder="1" applyAlignment="1">
      <alignment horizontal="centerContinuous"/>
    </xf>
    <xf numFmtId="37" fontId="14" fillId="0" borderId="31" xfId="11" applyNumberFormat="1" applyFont="1" applyBorder="1" applyAlignment="1">
      <alignment horizontal="left"/>
    </xf>
    <xf numFmtId="37" fontId="14" fillId="0" borderId="35" xfId="11" applyNumberFormat="1" applyFont="1" applyBorder="1" applyAlignment="1">
      <alignment horizontal="center"/>
    </xf>
    <xf numFmtId="37" fontId="27" fillId="0" borderId="24" xfId="11" applyNumberFormat="1" applyFont="1" applyBorder="1" applyAlignment="1">
      <alignment horizontal="center"/>
    </xf>
    <xf numFmtId="37" fontId="27" fillId="0" borderId="23" xfId="11" applyNumberFormat="1" applyFont="1" applyBorder="1" applyAlignment="1">
      <alignment horizontal="center"/>
    </xf>
    <xf numFmtId="37" fontId="27" fillId="0" borderId="36" xfId="11" applyNumberFormat="1" applyFont="1" applyBorder="1" applyAlignment="1" applyProtection="1">
      <alignment horizontal="right"/>
    </xf>
    <xf numFmtId="37" fontId="27" fillId="0" borderId="37" xfId="11" applyNumberFormat="1" applyFont="1" applyBorder="1" applyAlignment="1" applyProtection="1">
      <alignment horizontal="left"/>
    </xf>
    <xf numFmtId="164" fontId="27" fillId="0" borderId="27" xfId="0" applyFont="1" applyBorder="1" applyAlignment="1">
      <alignment horizontal="right"/>
    </xf>
    <xf numFmtId="37" fontId="27" fillId="0" borderId="0" xfId="11" applyNumberFormat="1" applyFont="1" applyBorder="1" applyAlignment="1" applyProtection="1">
      <alignment horizontal="right"/>
    </xf>
    <xf numFmtId="37" fontId="27" fillId="0" borderId="36" xfId="11" applyNumberFormat="1" applyFont="1" applyBorder="1" applyAlignment="1" applyProtection="1">
      <alignment horizontal="center"/>
    </xf>
    <xf numFmtId="37" fontId="27" fillId="0" borderId="38" xfId="11" applyNumberFormat="1" applyFont="1" applyBorder="1" applyAlignment="1" applyProtection="1">
      <alignment horizontal="right"/>
    </xf>
    <xf numFmtId="37" fontId="27" fillId="0" borderId="38" xfId="11" applyNumberFormat="1" applyFont="1" applyBorder="1" applyAlignment="1" applyProtection="1">
      <alignment horizontal="center"/>
    </xf>
    <xf numFmtId="37" fontId="27" fillId="0" borderId="39" xfId="11" quotePrefix="1" applyNumberFormat="1" applyFont="1" applyBorder="1" applyAlignment="1">
      <alignment horizontal="right"/>
    </xf>
    <xf numFmtId="37" fontId="27" fillId="0" borderId="40" xfId="11" quotePrefix="1" applyNumberFormat="1" applyFont="1" applyBorder="1" applyAlignment="1">
      <alignment horizontal="right"/>
    </xf>
    <xf numFmtId="37" fontId="27" fillId="0" borderId="40" xfId="11" quotePrefix="1" applyNumberFormat="1" applyFont="1" applyBorder="1" applyAlignment="1">
      <alignment horizontal="center"/>
    </xf>
    <xf numFmtId="37" fontId="14" fillId="0" borderId="37" xfId="11" applyNumberFormat="1" applyFont="1" applyBorder="1" applyAlignment="1">
      <alignment horizontal="left"/>
    </xf>
    <xf numFmtId="37" fontId="14" fillId="0" borderId="41" xfId="11" applyNumberFormat="1" applyFont="1" applyBorder="1" applyAlignment="1">
      <alignment horizontal="center"/>
    </xf>
    <xf numFmtId="37" fontId="27" fillId="0" borderId="42" xfId="11" applyNumberFormat="1" applyFont="1" applyBorder="1" applyAlignment="1">
      <alignment horizontal="center"/>
    </xf>
    <xf numFmtId="37" fontId="27" fillId="0" borderId="25" xfId="11" applyNumberFormat="1" applyFont="1" applyBorder="1" applyAlignment="1">
      <alignment horizontal="center"/>
    </xf>
    <xf numFmtId="37" fontId="25" fillId="0" borderId="7" xfId="11" applyNumberFormat="1" applyFont="1" applyBorder="1"/>
    <xf numFmtId="37" fontId="11" fillId="0" borderId="15" xfId="11" applyNumberFormat="1" applyFont="1" applyBorder="1"/>
    <xf numFmtId="37" fontId="13" fillId="0" borderId="7" xfId="4" quotePrefix="1" applyNumberFormat="1" applyFont="1" applyBorder="1" applyAlignment="1" applyProtection="1">
      <alignment horizontal="left"/>
      <protection locked="0"/>
    </xf>
    <xf numFmtId="37" fontId="13" fillId="0" borderId="7" xfId="4" quotePrefix="1" applyNumberFormat="1" applyFont="1" applyBorder="1" applyAlignment="1" applyProtection="1">
      <alignment horizontal="center"/>
      <protection locked="0"/>
    </xf>
    <xf numFmtId="37" fontId="4" fillId="0" borderId="1" xfId="4" applyNumberFormat="1" applyFont="1" applyBorder="1"/>
    <xf numFmtId="37" fontId="4" fillId="0" borderId="10" xfId="4" applyNumberFormat="1" applyFont="1" applyBorder="1" applyAlignment="1">
      <alignment horizontal="centerContinuous"/>
    </xf>
    <xf numFmtId="37" fontId="4" fillId="0" borderId="0" xfId="4" applyNumberFormat="1" applyFont="1" applyBorder="1"/>
    <xf numFmtId="37" fontId="4" fillId="0" borderId="5" xfId="4" applyNumberFormat="1" applyFont="1" applyBorder="1"/>
    <xf numFmtId="165" fontId="4" fillId="0" borderId="0" xfId="4" applyFont="1"/>
    <xf numFmtId="37" fontId="4" fillId="0" borderId="0" xfId="4" applyNumberFormat="1" applyFont="1"/>
    <xf numFmtId="37" fontId="4" fillId="0" borderId="1" xfId="4" applyNumberFormat="1" applyFont="1" applyBorder="1" applyAlignment="1">
      <alignment horizontal="center"/>
    </xf>
    <xf numFmtId="37" fontId="35" fillId="0" borderId="0" xfId="4" applyNumberFormat="1" applyFont="1" applyProtection="1"/>
    <xf numFmtId="37" fontId="11" fillId="0" borderId="26" xfId="4" applyNumberFormat="1" applyFont="1" applyBorder="1" applyProtection="1"/>
    <xf numFmtId="37" fontId="14" fillId="0" borderId="0" xfId="4" quotePrefix="1" applyNumberFormat="1" applyFont="1" applyAlignment="1" applyProtection="1">
      <alignment horizontal="left"/>
    </xf>
    <xf numFmtId="37" fontId="13" fillId="0" borderId="0" xfId="4" quotePrefix="1" applyNumberFormat="1" applyFont="1" applyAlignment="1" applyProtection="1">
      <alignment horizontal="left"/>
      <protection locked="0"/>
    </xf>
    <xf numFmtId="37" fontId="36" fillId="0" borderId="0" xfId="4" quotePrefix="1" applyNumberFormat="1" applyFont="1" applyAlignment="1" applyProtection="1">
      <alignment horizontal="left"/>
    </xf>
    <xf numFmtId="37" fontId="4" fillId="0" borderId="43" xfId="4" applyNumberFormat="1" applyFont="1" applyBorder="1" applyAlignment="1" applyProtection="1">
      <alignment horizontal="center"/>
    </xf>
    <xf numFmtId="1" fontId="11" fillId="0" borderId="0" xfId="4" applyNumberFormat="1" applyFont="1" applyProtection="1"/>
    <xf numFmtId="37" fontId="37" fillId="0" borderId="0" xfId="4" applyNumberFormat="1" applyFont="1"/>
    <xf numFmtId="10" fontId="11" fillId="0" borderId="0" xfId="4" applyNumberFormat="1" applyFont="1" applyProtection="1"/>
    <xf numFmtId="1" fontId="11" fillId="0" borderId="0" xfId="4" applyNumberFormat="1" applyFont="1"/>
    <xf numFmtId="10" fontId="11" fillId="0" borderId="0" xfId="4" applyNumberFormat="1" applyFont="1"/>
    <xf numFmtId="1" fontId="4" fillId="0" borderId="1" xfId="4" applyNumberFormat="1" applyFont="1" applyBorder="1" applyProtection="1"/>
    <xf numFmtId="37" fontId="3" fillId="0" borderId="1" xfId="4" applyNumberFormat="1" applyFont="1" applyBorder="1"/>
    <xf numFmtId="10" fontId="4" fillId="0" borderId="1" xfId="4" applyNumberFormat="1" applyFont="1" applyBorder="1" applyProtection="1"/>
    <xf numFmtId="1" fontId="4" fillId="0" borderId="0" xfId="4" applyNumberFormat="1" applyFont="1" applyBorder="1" applyAlignment="1" applyProtection="1">
      <alignment horizontal="center"/>
    </xf>
    <xf numFmtId="37" fontId="3" fillId="0" borderId="0" xfId="4" applyNumberFormat="1" applyFont="1" applyBorder="1"/>
    <xf numFmtId="10" fontId="4" fillId="0" borderId="0" xfId="4" applyNumberFormat="1" applyFont="1" applyBorder="1" applyAlignment="1" applyProtection="1">
      <alignment horizontal="center"/>
    </xf>
    <xf numFmtId="1" fontId="4" fillId="0" borderId="5" xfId="4" applyNumberFormat="1" applyFont="1" applyBorder="1" applyAlignment="1" applyProtection="1">
      <alignment horizontal="center"/>
    </xf>
    <xf numFmtId="37" fontId="3" fillId="0" borderId="5" xfId="4" applyNumberFormat="1" applyFont="1" applyBorder="1"/>
    <xf numFmtId="10" fontId="4" fillId="0" borderId="5" xfId="4" applyNumberFormat="1" applyFont="1" applyBorder="1" applyAlignment="1" applyProtection="1">
      <alignment horizontal="center"/>
    </xf>
    <xf numFmtId="1" fontId="13" fillId="0" borderId="7" xfId="4" applyNumberFormat="1" applyFont="1" applyBorder="1" applyProtection="1">
      <protection locked="0"/>
    </xf>
    <xf numFmtId="10" fontId="13" fillId="0" borderId="7" xfId="4" applyNumberFormat="1" applyFont="1" applyBorder="1" applyProtection="1">
      <protection locked="0"/>
    </xf>
    <xf numFmtId="1" fontId="13" fillId="0" borderId="0" xfId="4" applyNumberFormat="1" applyFont="1" applyProtection="1">
      <protection locked="0"/>
    </xf>
    <xf numFmtId="10" fontId="13" fillId="0" borderId="0" xfId="4" applyNumberFormat="1" applyFont="1" applyProtection="1">
      <protection locked="0"/>
    </xf>
    <xf numFmtId="1" fontId="37" fillId="0" borderId="0" xfId="4" applyNumberFormat="1" applyFont="1"/>
    <xf numFmtId="165" fontId="3" fillId="0" borderId="0" xfId="4"/>
    <xf numFmtId="37" fontId="11" fillId="0" borderId="0" xfId="4" applyNumberFormat="1" applyFont="1" applyAlignment="1">
      <alignment horizontal="center"/>
    </xf>
    <xf numFmtId="37" fontId="14" fillId="0" borderId="0" xfId="4" quotePrefix="1" applyNumberFormat="1" applyFont="1" applyAlignment="1">
      <alignment horizontal="left"/>
    </xf>
    <xf numFmtId="37" fontId="39" fillId="0" borderId="0" xfId="4" quotePrefix="1" applyNumberFormat="1" applyFont="1" applyAlignment="1" applyProtection="1">
      <alignment horizontal="left"/>
    </xf>
    <xf numFmtId="37" fontId="4" fillId="0" borderId="10" xfId="6" quotePrefix="1" applyNumberFormat="1" applyFont="1" applyBorder="1" applyAlignment="1" applyProtection="1">
      <alignment horizontal="center"/>
    </xf>
    <xf numFmtId="37" fontId="40" fillId="0" borderId="10" xfId="6" quotePrefix="1" applyNumberFormat="1" applyFont="1" applyBorder="1" applyAlignment="1">
      <alignment horizontal="center"/>
    </xf>
    <xf numFmtId="37" fontId="40" fillId="0" borderId="1" xfId="6" quotePrefix="1" applyNumberFormat="1" applyFont="1" applyBorder="1" applyAlignment="1">
      <alignment horizontal="center"/>
    </xf>
    <xf numFmtId="37" fontId="3" fillId="0" borderId="10" xfId="6" quotePrefix="1" applyNumberFormat="1" applyFont="1" applyBorder="1" applyAlignment="1">
      <alignment horizontal="center"/>
    </xf>
    <xf numFmtId="37" fontId="40" fillId="0" borderId="1" xfId="6" applyNumberFormat="1" applyFont="1" applyBorder="1" applyAlignment="1">
      <alignment horizontal="center"/>
    </xf>
    <xf numFmtId="37" fontId="4" fillId="0" borderId="1" xfId="6" quotePrefix="1" applyNumberFormat="1" applyFont="1" applyBorder="1" applyAlignment="1" applyProtection="1">
      <alignment horizontal="center"/>
    </xf>
    <xf numFmtId="37" fontId="4" fillId="0" borderId="0" xfId="6" quotePrefix="1" applyNumberFormat="1" applyFont="1" applyBorder="1" applyAlignment="1" applyProtection="1">
      <alignment horizontal="center"/>
    </xf>
    <xf numFmtId="37" fontId="4" fillId="0" borderId="13" xfId="6" applyNumberFormat="1" applyFont="1" applyBorder="1" applyAlignment="1" applyProtection="1">
      <alignment horizontal="centerContinuous"/>
    </xf>
    <xf numFmtId="37" fontId="40" fillId="0" borderId="5" xfId="6" applyNumberFormat="1" applyFont="1" applyBorder="1"/>
    <xf numFmtId="37" fontId="40" fillId="0" borderId="5" xfId="6" quotePrefix="1" applyNumberFormat="1" applyFont="1" applyBorder="1" applyAlignment="1">
      <alignment horizontal="left"/>
    </xf>
    <xf numFmtId="37" fontId="40" fillId="0" borderId="5" xfId="6" quotePrefix="1" applyNumberFormat="1" applyFont="1" applyBorder="1" applyAlignment="1">
      <alignment horizontal="center"/>
    </xf>
    <xf numFmtId="37" fontId="36" fillId="0" borderId="0" xfId="6" quotePrefix="1" applyNumberFormat="1" applyFont="1" applyAlignment="1" applyProtection="1">
      <alignment horizontal="left"/>
    </xf>
    <xf numFmtId="37" fontId="36" fillId="0" borderId="0" xfId="6" applyNumberFormat="1" applyFont="1" applyAlignment="1" applyProtection="1">
      <alignment horizontal="left"/>
    </xf>
    <xf numFmtId="37" fontId="7" fillId="0" borderId="0" xfId="6" applyNumberFormat="1" applyFont="1" applyProtection="1">
      <protection locked="0"/>
    </xf>
    <xf numFmtId="37" fontId="5" fillId="0" borderId="0" xfId="6" applyNumberFormat="1" applyFont="1" applyBorder="1" applyProtection="1">
      <protection locked="0"/>
    </xf>
    <xf numFmtId="14" fontId="5" fillId="0" borderId="0" xfId="6" applyNumberFormat="1" applyFont="1" applyBorder="1" applyProtection="1">
      <protection locked="0"/>
    </xf>
    <xf numFmtId="37" fontId="7" fillId="0" borderId="0" xfId="6" applyNumberFormat="1" applyFont="1" applyBorder="1" applyProtection="1">
      <protection locked="0"/>
    </xf>
    <xf numFmtId="37" fontId="4" fillId="0" borderId="0" xfId="6" quotePrefix="1" applyNumberFormat="1" applyFont="1" applyAlignment="1" applyProtection="1">
      <alignment horizontal="center"/>
    </xf>
    <xf numFmtId="37" fontId="6" fillId="0" borderId="0" xfId="0" quotePrefix="1" applyNumberFormat="1" applyFont="1" applyAlignment="1" applyProtection="1">
      <alignment horizontal="left"/>
    </xf>
    <xf numFmtId="37" fontId="13" fillId="0" borderId="0" xfId="6" applyNumberFormat="1" applyFont="1" applyBorder="1" applyProtection="1">
      <protection locked="0"/>
    </xf>
    <xf numFmtId="164" fontId="0" fillId="0" borderId="5" xfId="0" applyBorder="1"/>
    <xf numFmtId="37" fontId="17" fillId="0" borderId="5" xfId="6" applyNumberFormat="1" applyFont="1" applyBorder="1" applyAlignment="1" applyProtection="1">
      <alignment horizontal="center"/>
    </xf>
    <xf numFmtId="37" fontId="17" fillId="0" borderId="0" xfId="7" applyNumberFormat="1" applyFont="1" applyBorder="1" applyProtection="1"/>
    <xf numFmtId="37" fontId="4" fillId="0" borderId="0" xfId="7" applyNumberFormat="1" applyFont="1" applyBorder="1"/>
    <xf numFmtId="37" fontId="8" fillId="0" borderId="0" xfId="8" applyNumberFormat="1" applyFont="1" applyBorder="1" applyAlignment="1" applyProtection="1">
      <alignment horizontal="center"/>
    </xf>
    <xf numFmtId="37" fontId="3" fillId="0" borderId="7" xfId="13" applyNumberFormat="1" applyFont="1" applyBorder="1"/>
    <xf numFmtId="37" fontId="43" fillId="0" borderId="7" xfId="13" applyNumberFormat="1" applyFont="1" applyBorder="1" applyProtection="1">
      <protection locked="0"/>
    </xf>
    <xf numFmtId="37" fontId="3" fillId="0" borderId="0" xfId="9" applyFont="1" applyBorder="1"/>
    <xf numFmtId="37" fontId="5" fillId="0" borderId="0" xfId="9" applyNumberFormat="1" applyFont="1" applyBorder="1" applyProtection="1">
      <protection locked="0"/>
    </xf>
    <xf numFmtId="37" fontId="20" fillId="0" borderId="7" xfId="9" applyFont="1" applyBorder="1"/>
    <xf numFmtId="37" fontId="21" fillId="0" borderId="0" xfId="9" applyNumberFormat="1" applyFont="1" applyProtection="1">
      <protection locked="0"/>
    </xf>
    <xf numFmtId="37" fontId="21" fillId="0" borderId="0" xfId="5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left"/>
    </xf>
    <xf numFmtId="41" fontId="4" fillId="0" borderId="0" xfId="0" applyNumberFormat="1" applyFont="1" applyProtection="1"/>
    <xf numFmtId="41" fontId="4" fillId="0" borderId="0" xfId="0" applyNumberFormat="1" applyFont="1"/>
    <xf numFmtId="41" fontId="5" fillId="0" borderId="0" xfId="0" applyNumberFormat="1" applyFont="1" applyProtection="1">
      <protection locked="0"/>
    </xf>
    <xf numFmtId="37" fontId="5" fillId="0" borderId="0" xfId="15" quotePrefix="1" applyNumberFormat="1" applyFont="1" applyAlignment="1" applyProtection="1">
      <alignment horizontal="left"/>
      <protection locked="0"/>
    </xf>
    <xf numFmtId="41" fontId="6" fillId="0" borderId="0" xfId="0" applyNumberFormat="1" applyFont="1" applyAlignment="1" applyProtection="1">
      <alignment horizontal="right"/>
    </xf>
    <xf numFmtId="41" fontId="4" fillId="0" borderId="5" xfId="0" applyNumberFormat="1" applyFont="1" applyBorder="1" applyProtection="1"/>
    <xf numFmtId="41" fontId="6" fillId="0" borderId="0" xfId="0" applyNumberFormat="1" applyFont="1" applyAlignment="1" applyProtection="1">
      <alignment horizontal="left"/>
    </xf>
    <xf numFmtId="41" fontId="5" fillId="0" borderId="8" xfId="0" applyNumberFormat="1" applyFont="1" applyBorder="1" applyProtection="1">
      <protection locked="0"/>
    </xf>
    <xf numFmtId="41" fontId="5" fillId="0" borderId="1" xfId="0" applyNumberFormat="1" applyFont="1" applyBorder="1" applyProtection="1">
      <protection locked="0"/>
    </xf>
    <xf numFmtId="41" fontId="4" fillId="0" borderId="1" xfId="0" applyNumberFormat="1" applyFont="1" applyBorder="1" applyProtection="1"/>
    <xf numFmtId="41" fontId="4" fillId="0" borderId="1" xfId="0" quotePrefix="1" applyNumberFormat="1" applyFont="1" applyBorder="1" applyAlignment="1" applyProtection="1">
      <alignment horizontal="center"/>
    </xf>
    <xf numFmtId="41" fontId="4" fillId="0" borderId="0" xfId="0" applyNumberFormat="1" applyFont="1" applyBorder="1" applyProtection="1"/>
    <xf numFmtId="41" fontId="4" fillId="0" borderId="0" xfId="0" applyNumberFormat="1" applyFont="1" applyBorder="1" applyAlignment="1" applyProtection="1">
      <alignment horizontal="centerContinuous"/>
    </xf>
    <xf numFmtId="41" fontId="4" fillId="0" borderId="9" xfId="0" applyNumberFormat="1" applyFont="1" applyBorder="1" applyProtection="1"/>
    <xf numFmtId="41" fontId="4" fillId="0" borderId="0" xfId="0" applyNumberFormat="1" applyFont="1" applyBorder="1"/>
    <xf numFmtId="41" fontId="5" fillId="0" borderId="2" xfId="0" applyNumberFormat="1" applyFont="1" applyBorder="1" applyAlignment="1" applyProtection="1">
      <alignment horizontal="center"/>
      <protection locked="0"/>
    </xf>
    <xf numFmtId="41" fontId="5" fillId="0" borderId="0" xfId="0" applyNumberFormat="1" applyFont="1" applyBorder="1" applyProtection="1">
      <protection locked="0"/>
    </xf>
    <xf numFmtId="41" fontId="5" fillId="0" borderId="0" xfId="0" applyNumberFormat="1" applyFont="1" applyBorder="1" applyAlignment="1" applyProtection="1">
      <alignment horizontal="left"/>
      <protection locked="0"/>
    </xf>
    <xf numFmtId="41" fontId="4" fillId="0" borderId="0" xfId="0" applyNumberFormat="1" applyFont="1" applyBorder="1" applyAlignment="1" applyProtection="1">
      <alignment horizontal="center"/>
    </xf>
    <xf numFmtId="41" fontId="4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4" fillId="0" borderId="3" xfId="0" applyNumberFormat="1" applyFont="1" applyBorder="1" applyAlignment="1" applyProtection="1">
      <alignment horizontal="center"/>
    </xf>
    <xf numFmtId="41" fontId="5" fillId="0" borderId="4" xfId="0" applyNumberFormat="1" applyFont="1" applyBorder="1" applyAlignment="1" applyProtection="1">
      <alignment horizontal="center"/>
      <protection locked="0"/>
    </xf>
    <xf numFmtId="41" fontId="5" fillId="0" borderId="5" xfId="0" applyNumberFormat="1" applyFont="1" applyBorder="1" applyProtection="1">
      <protection locked="0"/>
    </xf>
    <xf numFmtId="41" fontId="5" fillId="0" borderId="5" xfId="0" applyNumberFormat="1" applyFont="1" applyBorder="1" applyAlignment="1" applyProtection="1">
      <alignment horizontal="center"/>
      <protection locked="0"/>
    </xf>
    <xf numFmtId="41" fontId="4" fillId="0" borderId="5" xfId="0" applyNumberFormat="1" applyFont="1" applyBorder="1" applyAlignment="1" applyProtection="1">
      <alignment horizontal="center"/>
    </xf>
    <xf numFmtId="41" fontId="4" fillId="0" borderId="6" xfId="0" applyNumberFormat="1" applyFont="1" applyBorder="1" applyAlignment="1" applyProtection="1">
      <alignment horizontal="center"/>
    </xf>
    <xf numFmtId="41" fontId="4" fillId="0" borderId="0" xfId="0" quotePrefix="1" applyNumberFormat="1" applyFont="1" applyAlignment="1" applyProtection="1">
      <alignment horizontal="center"/>
    </xf>
    <xf numFmtId="41" fontId="4" fillId="0" borderId="0" xfId="0" quotePrefix="1" applyNumberFormat="1" applyFont="1" applyAlignment="1" applyProtection="1">
      <alignment horizontal="fill"/>
    </xf>
    <xf numFmtId="41" fontId="5" fillId="0" borderId="7" xfId="0" applyNumberFormat="1" applyFont="1" applyBorder="1" applyAlignment="1" applyProtection="1">
      <protection locked="0"/>
    </xf>
    <xf numFmtId="41" fontId="4" fillId="0" borderId="0" xfId="0" quotePrefix="1" applyNumberFormat="1" applyFont="1" applyAlignment="1" applyProtection="1"/>
    <xf numFmtId="41" fontId="4" fillId="0" borderId="0" xfId="0" quotePrefix="1" applyNumberFormat="1" applyFont="1" applyBorder="1" applyAlignment="1" applyProtection="1"/>
    <xf numFmtId="41" fontId="5" fillId="0" borderId="0" xfId="0" applyNumberFormat="1" applyFont="1" applyBorder="1" applyAlignment="1" applyProtection="1">
      <protection locked="0"/>
    </xf>
    <xf numFmtId="41" fontId="5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4" fillId="0" borderId="7" xfId="0" applyNumberFormat="1" applyFont="1" applyBorder="1" applyProtection="1"/>
    <xf numFmtId="41" fontId="5" fillId="0" borderId="15" xfId="0" applyNumberFormat="1" applyFont="1" applyBorder="1" applyAlignment="1" applyProtection="1">
      <protection locked="0"/>
    </xf>
    <xf numFmtId="41" fontId="5" fillId="0" borderId="5" xfId="0" applyNumberFormat="1" applyFont="1" applyBorder="1" applyAlignment="1" applyProtection="1">
      <protection locked="0"/>
    </xf>
    <xf numFmtId="41" fontId="5" fillId="0" borderId="7" xfId="0" quotePrefix="1" applyNumberFormat="1" applyFont="1" applyBorder="1" applyProtection="1">
      <protection locked="0"/>
    </xf>
    <xf numFmtId="41" fontId="7" fillId="0" borderId="7" xfId="0" applyNumberFormat="1" applyFont="1" applyBorder="1" applyAlignment="1" applyProtection="1">
      <protection locked="0"/>
    </xf>
    <xf numFmtId="37" fontId="22" fillId="0" borderId="0" xfId="0" applyNumberFormat="1" applyFont="1" applyAlignment="1" applyProtection="1">
      <alignment horizontal="right"/>
    </xf>
    <xf numFmtId="41" fontId="5" fillId="0" borderId="13" xfId="0" applyNumberFormat="1" applyFont="1" applyBorder="1" applyAlignment="1" applyProtection="1">
      <protection locked="0"/>
    </xf>
    <xf numFmtId="41" fontId="4" fillId="0" borderId="5" xfId="0" quotePrefix="1" applyNumberFormat="1" applyFont="1" applyBorder="1" applyAlignment="1" applyProtection="1">
      <alignment horizontal="fill"/>
    </xf>
    <xf numFmtId="41" fontId="4" fillId="0" borderId="0" xfId="0" applyNumberFormat="1" applyFont="1" applyAlignment="1" applyProtection="1">
      <alignment horizontal="center"/>
    </xf>
    <xf numFmtId="41" fontId="6" fillId="0" borderId="0" xfId="0" applyNumberFormat="1" applyFont="1" applyProtection="1"/>
    <xf numFmtId="41" fontId="22" fillId="0" borderId="0" xfId="0" applyNumberFormat="1" applyFont="1" applyProtection="1"/>
    <xf numFmtId="49" fontId="3" fillId="0" borderId="7" xfId="13" applyNumberFormat="1" applyBorder="1" applyAlignment="1">
      <alignment horizontal="right"/>
    </xf>
    <xf numFmtId="49" fontId="4" fillId="0" borderId="7" xfId="13" applyNumberFormat="1" applyFont="1" applyBorder="1" applyAlignment="1" applyProtection="1">
      <alignment horizontal="right"/>
    </xf>
    <xf numFmtId="49" fontId="4" fillId="0" borderId="0" xfId="13" applyNumberFormat="1" applyFont="1" applyAlignment="1">
      <alignment horizontal="right"/>
    </xf>
    <xf numFmtId="164" fontId="11" fillId="0" borderId="0" xfId="2" applyFont="1"/>
    <xf numFmtId="164" fontId="3" fillId="0" borderId="0" xfId="2"/>
    <xf numFmtId="164" fontId="27" fillId="0" borderId="22" xfId="2" applyFont="1" applyBorder="1"/>
    <xf numFmtId="164" fontId="27" fillId="0" borderId="24" xfId="2" applyFont="1" applyBorder="1" applyAlignment="1">
      <alignment horizontal="right"/>
    </xf>
    <xf numFmtId="164" fontId="27" fillId="0" borderId="27" xfId="2" applyFont="1" applyBorder="1" applyAlignment="1">
      <alignment horizontal="right"/>
    </xf>
    <xf numFmtId="164" fontId="11" fillId="0" borderId="0" xfId="2" applyFont="1" applyBorder="1" applyAlignment="1">
      <alignment horizontal="center"/>
    </xf>
    <xf numFmtId="0" fontId="1" fillId="0" borderId="0" xfId="16" applyFont="1" applyAlignment="1">
      <alignment vertical="top" wrapText="1"/>
    </xf>
    <xf numFmtId="0" fontId="45" fillId="0" borderId="0" xfId="16" applyFont="1" applyAlignment="1">
      <alignment vertical="top" wrapText="1"/>
    </xf>
    <xf numFmtId="43" fontId="45" fillId="0" borderId="0" xfId="1" applyFont="1" applyAlignment="1">
      <alignment vertical="top" wrapText="1"/>
    </xf>
    <xf numFmtId="37" fontId="46" fillId="0" borderId="20" xfId="11" applyNumberFormat="1" applyFont="1" applyBorder="1" applyAlignment="1">
      <alignment horizontal="centerContinuous"/>
    </xf>
    <xf numFmtId="37" fontId="46" fillId="0" borderId="21" xfId="11" quotePrefix="1" applyNumberFormat="1" applyFont="1" applyBorder="1" applyAlignment="1">
      <alignment horizontal="centerContinuous"/>
    </xf>
    <xf numFmtId="37" fontId="46" fillId="0" borderId="28" xfId="11" applyNumberFormat="1" applyFont="1" applyBorder="1" applyAlignment="1">
      <alignment horizontal="centerContinuous"/>
    </xf>
    <xf numFmtId="37" fontId="46" fillId="0" borderId="29" xfId="11" applyNumberFormat="1" applyFont="1" applyBorder="1" applyAlignment="1">
      <alignment horizontal="centerContinuous"/>
    </xf>
    <xf numFmtId="37" fontId="46" fillId="0" borderId="21" xfId="11" applyNumberFormat="1" applyFont="1" applyBorder="1" applyAlignment="1">
      <alignment horizontal="centerContinuous"/>
    </xf>
    <xf numFmtId="37" fontId="46" fillId="0" borderId="44" xfId="11" applyNumberFormat="1" applyFont="1" applyBorder="1" applyAlignment="1">
      <alignment horizontal="center"/>
    </xf>
    <xf numFmtId="0" fontId="46" fillId="0" borderId="0" xfId="16" applyFont="1" applyAlignment="1">
      <alignment vertical="top" wrapText="1"/>
    </xf>
    <xf numFmtId="0" fontId="44" fillId="0" borderId="0" xfId="16"/>
    <xf numFmtId="43" fontId="44" fillId="0" borderId="0" xfId="1"/>
    <xf numFmtId="37" fontId="46" fillId="0" borderId="30" xfId="11" applyNumberFormat="1" applyFont="1" applyBorder="1" applyAlignment="1">
      <alignment horizontal="center"/>
    </xf>
    <xf numFmtId="37" fontId="46" fillId="0" borderId="32" xfId="11" applyNumberFormat="1" applyFont="1" applyBorder="1" applyAlignment="1">
      <alignment horizontal="center"/>
    </xf>
    <xf numFmtId="37" fontId="46" fillId="0" borderId="33" xfId="11" applyNumberFormat="1" applyFont="1" applyBorder="1" applyAlignment="1">
      <alignment horizontal="centerContinuous"/>
    </xf>
    <xf numFmtId="37" fontId="46" fillId="0" borderId="7" xfId="11" applyNumberFormat="1" applyFont="1" applyBorder="1" applyAlignment="1">
      <alignment horizontal="centerContinuous"/>
    </xf>
    <xf numFmtId="37" fontId="46" fillId="0" borderId="34" xfId="11" applyNumberFormat="1" applyFont="1" applyBorder="1" applyAlignment="1">
      <alignment horizontal="centerContinuous"/>
    </xf>
    <xf numFmtId="37" fontId="46" fillId="0" borderId="31" xfId="11" applyNumberFormat="1" applyFont="1" applyBorder="1" applyAlignment="1">
      <alignment horizontal="left"/>
    </xf>
    <xf numFmtId="37" fontId="46" fillId="0" borderId="24" xfId="11" applyNumberFormat="1" applyFont="1" applyBorder="1" applyAlignment="1">
      <alignment horizontal="center"/>
    </xf>
    <xf numFmtId="37" fontId="46" fillId="0" borderId="23" xfId="11" applyNumberFormat="1" applyFont="1" applyBorder="1" applyAlignment="1">
      <alignment horizontal="center"/>
    </xf>
    <xf numFmtId="0" fontId="47" fillId="0" borderId="0" xfId="16" applyFont="1"/>
    <xf numFmtId="0" fontId="44" fillId="0" borderId="0" xfId="16" applyAlignment="1">
      <alignment wrapText="1"/>
    </xf>
    <xf numFmtId="43" fontId="44" fillId="0" borderId="0" xfId="1" applyAlignment="1">
      <alignment wrapText="1"/>
    </xf>
    <xf numFmtId="37" fontId="46" fillId="0" borderId="36" xfId="11" applyNumberFormat="1" applyFont="1" applyBorder="1" applyAlignment="1" applyProtection="1">
      <alignment horizontal="center" wrapText="1"/>
    </xf>
    <xf numFmtId="37" fontId="46" fillId="0" borderId="38" xfId="11" applyNumberFormat="1" applyFont="1" applyBorder="1" applyAlignment="1" applyProtection="1">
      <alignment horizontal="center" wrapText="1"/>
    </xf>
    <xf numFmtId="37" fontId="46" fillId="0" borderId="39" xfId="11" quotePrefix="1" applyNumberFormat="1" applyFont="1" applyBorder="1" applyAlignment="1">
      <alignment horizontal="right" wrapText="1"/>
    </xf>
    <xf numFmtId="37" fontId="46" fillId="0" borderId="37" xfId="11" applyNumberFormat="1" applyFont="1" applyBorder="1" applyAlignment="1">
      <alignment horizontal="left" wrapText="1"/>
    </xf>
    <xf numFmtId="37" fontId="46" fillId="0" borderId="42" xfId="11" applyNumberFormat="1" applyFont="1" applyBorder="1" applyAlignment="1">
      <alignment horizontal="center" wrapText="1"/>
    </xf>
    <xf numFmtId="37" fontId="46" fillId="0" borderId="45" xfId="11" applyNumberFormat="1" applyFont="1" applyBorder="1" applyAlignment="1">
      <alignment horizontal="center" wrapText="1"/>
    </xf>
    <xf numFmtId="0" fontId="47" fillId="0" borderId="0" xfId="16" applyFont="1" applyAlignment="1">
      <alignment wrapText="1"/>
    </xf>
    <xf numFmtId="0" fontId="44" fillId="0" borderId="7" xfId="16" applyBorder="1"/>
    <xf numFmtId="0" fontId="45" fillId="0" borderId="0" xfId="16" applyFont="1"/>
    <xf numFmtId="43" fontId="46" fillId="0" borderId="0" xfId="1" applyFont="1"/>
    <xf numFmtId="0" fontId="46" fillId="0" borderId="0" xfId="16" applyFont="1"/>
    <xf numFmtId="0" fontId="44" fillId="0" borderId="0" xfId="16" applyAlignment="1">
      <alignment horizontal="left"/>
    </xf>
    <xf numFmtId="37" fontId="44" fillId="0" borderId="0" xfId="16" applyNumberFormat="1" applyProtection="1"/>
    <xf numFmtId="37" fontId="44" fillId="0" borderId="0" xfId="16" applyNumberFormat="1" applyAlignment="1" applyProtection="1">
      <alignment horizontal="left"/>
    </xf>
    <xf numFmtId="37" fontId="44" fillId="0" borderId="0" xfId="16" quotePrefix="1" applyNumberFormat="1" applyAlignment="1" applyProtection="1">
      <alignment horizontal="left"/>
    </xf>
    <xf numFmtId="37" fontId="44" fillId="0" borderId="0" xfId="16" applyNumberFormat="1" applyAlignment="1" applyProtection="1">
      <alignment horizontal="center"/>
    </xf>
    <xf numFmtId="37" fontId="44" fillId="0" borderId="0" xfId="16" quotePrefix="1" applyNumberFormat="1" applyAlignment="1" applyProtection="1">
      <alignment horizontal="center"/>
    </xf>
    <xf numFmtId="169" fontId="44" fillId="0" borderId="0" xfId="16" applyNumberFormat="1" applyAlignment="1" applyProtection="1">
      <alignment horizontal="right"/>
    </xf>
    <xf numFmtId="169" fontId="44" fillId="0" borderId="0" xfId="16" applyNumberFormat="1" applyProtection="1"/>
    <xf numFmtId="37" fontId="44" fillId="0" borderId="0" xfId="16" applyNumberFormat="1" applyAlignment="1" applyProtection="1">
      <alignment horizontal="right"/>
    </xf>
    <xf numFmtId="37" fontId="44" fillId="0" borderId="0" xfId="16" applyNumberFormat="1" applyAlignment="1" applyProtection="1">
      <alignment horizontal="fill"/>
    </xf>
    <xf numFmtId="37" fontId="44" fillId="0" borderId="0" xfId="16" quotePrefix="1" applyNumberFormat="1" applyAlignment="1" applyProtection="1">
      <alignment horizontal="right"/>
    </xf>
    <xf numFmtId="0" fontId="44" fillId="0" borderId="0" xfId="16" applyAlignment="1">
      <alignment horizontal="right"/>
    </xf>
    <xf numFmtId="3" fontId="44" fillId="0" borderId="0" xfId="16" applyNumberFormat="1" applyAlignment="1">
      <alignment horizontal="right"/>
    </xf>
    <xf numFmtId="3" fontId="44" fillId="0" borderId="0" xfId="16" applyNumberFormat="1"/>
    <xf numFmtId="3" fontId="44" fillId="0" borderId="0" xfId="16" applyNumberFormat="1" applyAlignment="1"/>
    <xf numFmtId="14" fontId="44" fillId="0" borderId="0" xfId="16" applyNumberFormat="1" applyAlignment="1" applyProtection="1">
      <alignment horizontal="left"/>
    </xf>
    <xf numFmtId="168" fontId="44" fillId="0" borderId="0" xfId="16" applyNumberFormat="1"/>
    <xf numFmtId="168" fontId="44" fillId="0" borderId="0" xfId="16" quotePrefix="1" applyNumberFormat="1" applyAlignment="1" applyProtection="1">
      <alignment horizontal="left"/>
    </xf>
    <xf numFmtId="37" fontId="46" fillId="0" borderId="0" xfId="16" applyNumberFormat="1" applyFont="1" applyAlignment="1" applyProtection="1">
      <alignment horizontal="left"/>
    </xf>
    <xf numFmtId="37" fontId="44" fillId="0" borderId="0" xfId="16" applyNumberFormat="1"/>
    <xf numFmtId="37" fontId="44" fillId="0" borderId="0" xfId="16" quotePrefix="1" applyNumberFormat="1" applyAlignment="1" applyProtection="1">
      <alignment horizontal="fill"/>
    </xf>
    <xf numFmtId="169" fontId="44" fillId="0" borderId="0" xfId="16" applyNumberFormat="1" applyAlignment="1" applyProtection="1">
      <alignment horizontal="center"/>
    </xf>
    <xf numFmtId="0" fontId="44" fillId="0" borderId="0" xfId="16" applyAlignment="1">
      <alignment horizontal="center"/>
    </xf>
    <xf numFmtId="37" fontId="44" fillId="0" borderId="0" xfId="16" applyNumberFormat="1" applyAlignment="1">
      <alignment horizontal="right"/>
    </xf>
    <xf numFmtId="14" fontId="44" fillId="0" borderId="0" xfId="16" applyNumberFormat="1" applyAlignment="1">
      <alignment horizontal="center"/>
    </xf>
    <xf numFmtId="14" fontId="44" fillId="0" borderId="0" xfId="16" quotePrefix="1" applyNumberFormat="1" applyAlignment="1" applyProtection="1">
      <alignment horizontal="center"/>
    </xf>
    <xf numFmtId="37" fontId="44" fillId="0" borderId="0" xfId="16" applyNumberFormat="1" applyAlignment="1" applyProtection="1">
      <alignment horizontal="centerContinuous"/>
    </xf>
    <xf numFmtId="0" fontId="44" fillId="0" borderId="0" xfId="16" applyAlignment="1" applyProtection="1">
      <alignment horizontal="left"/>
    </xf>
    <xf numFmtId="37" fontId="44" fillId="0" borderId="46" xfId="16" applyNumberFormat="1" applyBorder="1" applyProtection="1"/>
    <xf numFmtId="37" fontId="44" fillId="0" borderId="47" xfId="16" applyNumberFormat="1" applyBorder="1" applyProtection="1"/>
    <xf numFmtId="39" fontId="44" fillId="0" borderId="0" xfId="16" applyNumberFormat="1" applyProtection="1"/>
    <xf numFmtId="37" fontId="13" fillId="0" borderId="0" xfId="15" applyNumberFormat="1" applyFont="1" applyAlignment="1" applyProtection="1">
      <alignment horizontal="left"/>
      <protection locked="0"/>
    </xf>
    <xf numFmtId="14" fontId="11" fillId="0" borderId="0" xfId="11" applyNumberFormat="1" applyFont="1" applyProtection="1"/>
    <xf numFmtId="37" fontId="27" fillId="0" borderId="20" xfId="11" applyNumberFormat="1" applyFont="1" applyBorder="1" applyAlignment="1" applyProtection="1">
      <alignment horizontal="center" vertical="center"/>
    </xf>
    <xf numFmtId="37" fontId="27" fillId="0" borderId="21" xfId="11" applyNumberFormat="1" applyFont="1" applyBorder="1" applyAlignment="1" applyProtection="1">
      <alignment horizontal="center" vertical="center"/>
    </xf>
    <xf numFmtId="164" fontId="27" fillId="0" borderId="22" xfId="0" applyFont="1" applyBorder="1" applyAlignment="1">
      <alignment vertical="center"/>
    </xf>
    <xf numFmtId="37" fontId="27" fillId="0" borderId="0" xfId="11" applyNumberFormat="1" applyFont="1" applyBorder="1" applyAlignment="1">
      <alignment vertical="center"/>
    </xf>
    <xf numFmtId="37" fontId="27" fillId="0" borderId="20" xfId="11" applyNumberFormat="1" applyFont="1" applyBorder="1" applyAlignment="1">
      <alignment horizontal="centerContinuous" vertical="center"/>
    </xf>
    <xf numFmtId="37" fontId="27" fillId="0" borderId="21" xfId="11" applyNumberFormat="1" applyFont="1" applyBorder="1" applyAlignment="1">
      <alignment horizontal="centerContinuous" vertical="center"/>
    </xf>
    <xf numFmtId="37" fontId="27" fillId="0" borderId="21" xfId="11" quotePrefix="1" applyNumberFormat="1" applyFont="1" applyBorder="1" applyAlignment="1">
      <alignment horizontal="centerContinuous" vertical="center"/>
    </xf>
    <xf numFmtId="37" fontId="27" fillId="0" borderId="28" xfId="11" applyNumberFormat="1" applyFont="1" applyBorder="1" applyAlignment="1">
      <alignment horizontal="centerContinuous" vertical="center"/>
    </xf>
    <xf numFmtId="37" fontId="27" fillId="0" borderId="29" xfId="11" applyNumberFormat="1" applyFont="1" applyBorder="1" applyAlignment="1">
      <alignment horizontal="centerContinuous" vertical="center"/>
    </xf>
    <xf numFmtId="37" fontId="27" fillId="0" borderId="22" xfId="11" applyNumberFormat="1" applyFont="1" applyBorder="1" applyAlignment="1">
      <alignment horizontal="centerContinuous" vertical="center"/>
    </xf>
    <xf numFmtId="37" fontId="27" fillId="0" borderId="0" xfId="11" applyNumberFormat="1" applyFont="1" applyAlignment="1">
      <alignment vertical="center"/>
    </xf>
    <xf numFmtId="37" fontId="27" fillId="0" borderId="19" xfId="11" applyNumberFormat="1" applyFont="1" applyBorder="1" applyAlignment="1">
      <alignment horizontal="center" vertical="center"/>
    </xf>
    <xf numFmtId="164" fontId="27" fillId="0" borderId="24" xfId="0" applyFont="1" applyBorder="1" applyAlignment="1">
      <alignment horizontal="right" vertical="center"/>
    </xf>
    <xf numFmtId="37" fontId="27" fillId="0" borderId="0" xfId="11" applyNumberFormat="1" applyFont="1" applyBorder="1" applyAlignment="1">
      <alignment horizontal="right" vertical="center"/>
    </xf>
    <xf numFmtId="37" fontId="27" fillId="0" borderId="30" xfId="11" applyNumberFormat="1" applyFont="1" applyBorder="1" applyAlignment="1">
      <alignment horizontal="center" vertical="center"/>
    </xf>
    <xf numFmtId="37" fontId="27" fillId="0" borderId="32" xfId="11" applyNumberFormat="1" applyFont="1" applyBorder="1" applyAlignment="1">
      <alignment horizontal="right" vertical="center"/>
    </xf>
    <xf numFmtId="37" fontId="27" fillId="0" borderId="32" xfId="11" applyNumberFormat="1" applyFont="1" applyBorder="1" applyAlignment="1">
      <alignment horizontal="center" vertical="center"/>
    </xf>
    <xf numFmtId="37" fontId="27" fillId="0" borderId="33" xfId="11" applyNumberFormat="1" applyFont="1" applyBorder="1" applyAlignment="1">
      <alignment horizontal="centerContinuous" vertical="center"/>
    </xf>
    <xf numFmtId="37" fontId="27" fillId="0" borderId="7" xfId="11" applyNumberFormat="1" applyFont="1" applyBorder="1" applyAlignment="1">
      <alignment horizontal="centerContinuous" vertical="center"/>
    </xf>
    <xf numFmtId="37" fontId="27" fillId="0" borderId="34" xfId="11" applyNumberFormat="1" applyFont="1" applyBorder="1" applyAlignment="1">
      <alignment horizontal="centerContinuous" vertical="center"/>
    </xf>
    <xf numFmtId="37" fontId="27" fillId="0" borderId="24" xfId="11" applyNumberFormat="1" applyFont="1" applyBorder="1" applyAlignment="1">
      <alignment horizontal="center" vertical="center"/>
    </xf>
    <xf numFmtId="37" fontId="26" fillId="0" borderId="0" xfId="11" applyNumberFormat="1" applyFont="1" applyAlignment="1">
      <alignment vertical="center"/>
    </xf>
    <xf numFmtId="37" fontId="27" fillId="0" borderId="23" xfId="11" applyNumberFormat="1" applyFont="1" applyBorder="1" applyAlignment="1">
      <alignment horizontal="center" vertical="center"/>
    </xf>
    <xf numFmtId="164" fontId="27" fillId="0" borderId="27" xfId="0" applyFont="1" applyBorder="1" applyAlignment="1">
      <alignment horizontal="right" vertical="center"/>
    </xf>
    <xf numFmtId="37" fontId="27" fillId="0" borderId="0" xfId="11" applyNumberFormat="1" applyFont="1" applyBorder="1" applyAlignment="1" applyProtection="1">
      <alignment horizontal="right" vertical="center"/>
    </xf>
    <xf numFmtId="37" fontId="27" fillId="0" borderId="36" xfId="11" applyNumberFormat="1" applyFont="1" applyBorder="1" applyAlignment="1" applyProtection="1">
      <alignment horizontal="center" vertical="center"/>
    </xf>
    <xf numFmtId="37" fontId="27" fillId="0" borderId="38" xfId="11" applyNumberFormat="1" applyFont="1" applyBorder="1" applyAlignment="1" applyProtection="1">
      <alignment horizontal="center" vertical="center"/>
    </xf>
    <xf numFmtId="37" fontId="27" fillId="0" borderId="38" xfId="11" applyNumberFormat="1" applyFont="1" applyBorder="1" applyAlignment="1" applyProtection="1">
      <alignment horizontal="right" vertical="center"/>
    </xf>
    <xf numFmtId="37" fontId="27" fillId="0" borderId="39" xfId="11" quotePrefix="1" applyNumberFormat="1" applyFont="1" applyBorder="1" applyAlignment="1">
      <alignment horizontal="right" vertical="center"/>
    </xf>
    <xf numFmtId="37" fontId="27" fillId="0" borderId="40" xfId="11" quotePrefix="1" applyNumberFormat="1" applyFont="1" applyBorder="1" applyAlignment="1">
      <alignment horizontal="right" vertical="center"/>
    </xf>
    <xf numFmtId="37" fontId="27" fillId="0" borderId="55" xfId="11" quotePrefix="1" applyNumberFormat="1" applyFont="1" applyBorder="1" applyAlignment="1">
      <alignment horizontal="right" vertical="center"/>
    </xf>
    <xf numFmtId="37" fontId="27" fillId="0" borderId="40" xfId="11" quotePrefix="1" applyNumberFormat="1" applyFont="1" applyBorder="1" applyAlignment="1">
      <alignment horizontal="center" vertical="center"/>
    </xf>
    <xf numFmtId="37" fontId="27" fillId="0" borderId="42" xfId="11" applyNumberFormat="1" applyFont="1" applyBorder="1" applyAlignment="1">
      <alignment horizontal="center" vertical="center"/>
    </xf>
    <xf numFmtId="37" fontId="27" fillId="0" borderId="25" xfId="11" applyNumberFormat="1" applyFont="1" applyBorder="1" applyAlignment="1">
      <alignment horizontal="center" vertical="center"/>
    </xf>
    <xf numFmtId="37" fontId="11" fillId="0" borderId="7" xfId="11" applyNumberFormat="1" applyFont="1" applyBorder="1" applyAlignment="1" applyProtection="1">
      <alignment horizontal="center"/>
    </xf>
    <xf numFmtId="37" fontId="11" fillId="0" borderId="7" xfId="11" applyNumberFormat="1" applyFont="1" applyBorder="1" applyProtection="1">
      <protection locked="0"/>
    </xf>
    <xf numFmtId="37" fontId="27" fillId="0" borderId="56" xfId="11" applyNumberFormat="1" applyFont="1" applyBorder="1" applyProtection="1"/>
    <xf numFmtId="37" fontId="11" fillId="0" borderId="56" xfId="11" applyNumberFormat="1" applyFont="1" applyBorder="1" applyProtection="1"/>
    <xf numFmtId="37" fontId="11" fillId="0" borderId="56" xfId="11" applyNumberFormat="1" applyFont="1" applyBorder="1" applyAlignment="1" applyProtection="1">
      <alignment horizontal="left"/>
    </xf>
    <xf numFmtId="37" fontId="13" fillId="0" borderId="56" xfId="11" applyNumberFormat="1" applyFont="1" applyBorder="1" applyProtection="1">
      <protection locked="0"/>
    </xf>
    <xf numFmtId="37" fontId="11" fillId="0" borderId="56" xfId="11" applyNumberFormat="1" applyFont="1" applyBorder="1"/>
    <xf numFmtId="37" fontId="27" fillId="0" borderId="57" xfId="11" applyNumberFormat="1" applyFont="1" applyBorder="1" applyProtection="1"/>
    <xf numFmtId="37" fontId="11" fillId="0" borderId="57" xfId="11" applyNumberFormat="1" applyFont="1" applyBorder="1" applyProtection="1"/>
    <xf numFmtId="37" fontId="11" fillId="0" borderId="57" xfId="11" applyNumberFormat="1" applyFont="1" applyBorder="1" applyAlignment="1" applyProtection="1">
      <alignment horizontal="left"/>
    </xf>
    <xf numFmtId="37" fontId="13" fillId="0" borderId="57" xfId="11" applyNumberFormat="1" applyFont="1" applyBorder="1" applyProtection="1">
      <protection locked="0"/>
    </xf>
    <xf numFmtId="37" fontId="11" fillId="0" borderId="57" xfId="11" applyNumberFormat="1" applyFont="1" applyBorder="1"/>
    <xf numFmtId="37" fontId="25" fillId="0" borderId="0" xfId="11" applyNumberFormat="1" applyFont="1" applyBorder="1"/>
    <xf numFmtId="37" fontId="48" fillId="0" borderId="0" xfId="11" applyNumberFormat="1" applyFont="1" applyBorder="1" applyProtection="1"/>
    <xf numFmtId="37" fontId="48" fillId="0" borderId="0" xfId="8" applyNumberFormat="1" applyFont="1" applyAlignment="1" applyProtection="1">
      <alignment horizontal="center"/>
    </xf>
    <xf numFmtId="37" fontId="49" fillId="0" borderId="0" xfId="8" applyNumberFormat="1" applyFont="1" applyAlignment="1" applyProtection="1">
      <alignment horizontal="right"/>
    </xf>
    <xf numFmtId="37" fontId="50" fillId="0" borderId="0" xfId="8" applyNumberFormat="1" applyFont="1" applyAlignment="1" applyProtection="1">
      <alignment horizontal="right"/>
    </xf>
    <xf numFmtId="37" fontId="51" fillId="2" borderId="58" xfId="11" applyNumberFormat="1" applyFont="1" applyFill="1" applyBorder="1" applyProtection="1"/>
    <xf numFmtId="37" fontId="11" fillId="0" borderId="58" xfId="11" applyNumberFormat="1" applyFont="1" applyBorder="1" applyProtection="1"/>
    <xf numFmtId="37" fontId="11" fillId="0" borderId="59" xfId="11" applyNumberFormat="1" applyFont="1" applyBorder="1"/>
    <xf numFmtId="37" fontId="48" fillId="0" borderId="0" xfId="11" applyNumberFormat="1" applyFont="1" applyBorder="1" applyAlignment="1" applyProtection="1">
      <alignment vertical="center"/>
    </xf>
    <xf numFmtId="37" fontId="48" fillId="0" borderId="0" xfId="11" applyNumberFormat="1" applyFont="1" applyBorder="1" applyAlignment="1" applyProtection="1">
      <alignment horizontal="right" vertical="center"/>
    </xf>
    <xf numFmtId="37" fontId="48" fillId="0" borderId="0" xfId="11" applyNumberFormat="1" applyFont="1" applyBorder="1" applyAlignment="1" applyProtection="1">
      <alignment horizontal="center" vertical="center"/>
    </xf>
    <xf numFmtId="37" fontId="48" fillId="0" borderId="0" xfId="11" applyNumberFormat="1" applyFont="1" applyBorder="1" applyAlignment="1" applyProtection="1">
      <alignment horizontal="left" vertical="center" indent="1"/>
    </xf>
    <xf numFmtId="37" fontId="11" fillId="0" borderId="0" xfId="11" quotePrefix="1" applyNumberFormat="1" applyFont="1" applyBorder="1" applyProtection="1"/>
    <xf numFmtId="37" fontId="8" fillId="0" borderId="10" xfId="12" applyNumberFormat="1" applyFont="1" applyBorder="1" applyAlignment="1" applyProtection="1">
      <alignment horizontal="center"/>
    </xf>
    <xf numFmtId="164" fontId="0" fillId="0" borderId="10" xfId="0" applyBorder="1" applyAlignment="1"/>
    <xf numFmtId="37" fontId="4" fillId="0" borderId="10" xfId="13" applyNumberFormat="1" applyFont="1" applyBorder="1" applyAlignment="1" applyProtection="1">
      <alignment horizontal="center"/>
    </xf>
    <xf numFmtId="37" fontId="6" fillId="0" borderId="0" xfId="13" applyNumberFormat="1" applyFont="1" applyBorder="1" applyAlignment="1" applyProtection="1">
      <alignment horizontal="center"/>
    </xf>
    <xf numFmtId="37" fontId="27" fillId="0" borderId="48" xfId="11" applyNumberFormat="1" applyFont="1" applyBorder="1" applyAlignment="1" applyProtection="1">
      <alignment horizontal="left" vertical="center"/>
    </xf>
    <xf numFmtId="164" fontId="0" fillId="0" borderId="49" xfId="0" applyBorder="1" applyAlignment="1">
      <alignment horizontal="left" vertical="center"/>
    </xf>
    <xf numFmtId="37" fontId="27" fillId="0" borderId="54" xfId="11" applyNumberFormat="1" applyFont="1" applyBorder="1" applyAlignment="1" applyProtection="1">
      <alignment horizontal="right" vertical="center"/>
    </xf>
    <xf numFmtId="164" fontId="0" fillId="0" borderId="41" xfId="0" applyBorder="1" applyAlignment="1">
      <alignment vertical="center"/>
    </xf>
    <xf numFmtId="37" fontId="14" fillId="0" borderId="53" xfId="11" applyNumberFormat="1" applyFont="1" applyBorder="1" applyAlignment="1">
      <alignment horizontal="center" vertical="center"/>
    </xf>
    <xf numFmtId="164" fontId="0" fillId="0" borderId="49" xfId="0" applyBorder="1" applyAlignment="1">
      <alignment horizontal="center" vertical="center"/>
    </xf>
    <xf numFmtId="37" fontId="14" fillId="0" borderId="37" xfId="11" applyNumberFormat="1" applyFont="1" applyBorder="1" applyAlignment="1">
      <alignment horizontal="center" vertical="center"/>
    </xf>
    <xf numFmtId="164" fontId="0" fillId="0" borderId="41" xfId="0" applyBorder="1" applyAlignment="1">
      <alignment horizontal="center" vertical="center"/>
    </xf>
    <xf numFmtId="37" fontId="27" fillId="0" borderId="50" xfId="11" applyNumberFormat="1" applyFont="1" applyBorder="1" applyAlignment="1">
      <alignment horizontal="center" vertical="center"/>
    </xf>
    <xf numFmtId="164" fontId="0" fillId="0" borderId="51" xfId="0" applyBorder="1" applyAlignment="1">
      <alignment horizontal="center" vertical="center"/>
    </xf>
    <xf numFmtId="164" fontId="0" fillId="0" borderId="52" xfId="0" applyBorder="1" applyAlignment="1">
      <alignment horizontal="center" vertical="center"/>
    </xf>
    <xf numFmtId="41" fontId="4" fillId="0" borderId="10" xfId="0" applyNumberFormat="1" applyFont="1" applyBorder="1" applyAlignment="1" applyProtection="1">
      <alignment horizontal="center"/>
    </xf>
  </cellXfs>
  <cellStyles count="17">
    <cellStyle name="Comma_esch21support forebsi " xfId="1"/>
    <cellStyle name="Normal" xfId="0" builtinId="0"/>
    <cellStyle name="Normal_32D-2001" xfId="2"/>
    <cellStyle name="Normal_E11.XLS" xfId="3"/>
    <cellStyle name="Normal_E12.XLS" xfId="4"/>
    <cellStyle name="Normal_E14.XLS" xfId="5"/>
    <cellStyle name="Normal_E16.XLS" xfId="6"/>
    <cellStyle name="Normal_E18.XLS" xfId="7"/>
    <cellStyle name="Normal_E2.XLS" xfId="8"/>
    <cellStyle name="Normal_E20.XLS" xfId="9"/>
    <cellStyle name="Normal_E21.XLS" xfId="10"/>
    <cellStyle name="Normal_E22.XLS" xfId="11"/>
    <cellStyle name="Normal_E4.XLS" xfId="12"/>
    <cellStyle name="Normal_E6.WK4" xfId="13"/>
    <cellStyle name="Normal_E7.XLS" xfId="14"/>
    <cellStyle name="Normal_E8.XLS" xfId="15"/>
    <cellStyle name="Normal_esch21support forebsi 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17" sqref="A17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414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432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032D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439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415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416</v>
      </c>
      <c r="H10" s="115"/>
      <c r="I10" s="116" t="s">
        <v>3</v>
      </c>
      <c r="J10" s="115"/>
      <c r="K10" s="306" t="s">
        <v>417</v>
      </c>
      <c r="L10" s="115"/>
      <c r="M10" s="116" t="s">
        <v>3</v>
      </c>
      <c r="N10" s="115"/>
      <c r="O10" s="306" t="s">
        <v>418</v>
      </c>
      <c r="P10" s="115"/>
      <c r="Q10" s="116" t="s">
        <v>3</v>
      </c>
      <c r="R10" s="115"/>
      <c r="S10" s="307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4"/>
    </row>
    <row r="45" spans="1:19" x14ac:dyDescent="0.2">
      <c r="A45" s="22" t="s">
        <v>15</v>
      </c>
      <c r="Q45" s="124" t="str">
        <f>A2</f>
        <v>COMPANY # 032D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topLeftCell="B1" workbookViewId="0">
      <selection activeCell="A8" sqref="A8"/>
    </sheetView>
  </sheetViews>
  <sheetFormatPr defaultColWidth="14.625" defaultRowHeight="6.95" customHeight="1" x14ac:dyDescent="0.15"/>
  <cols>
    <col min="1" max="1" width="30.625" style="160" hidden="1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426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427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414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032D</v>
      </c>
    </row>
    <row r="7" spans="1:15" s="283" customFormat="1" ht="10.5" customHeight="1" x14ac:dyDescent="0.2">
      <c r="A7" s="112" t="s">
        <v>432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">
      <c r="A8" s="108" t="s">
        <v>439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415</v>
      </c>
      <c r="D10" s="55"/>
      <c r="E10" s="55"/>
      <c r="F10" s="55"/>
      <c r="G10" s="56" t="s">
        <v>356</v>
      </c>
      <c r="H10" s="55"/>
      <c r="I10" s="746" t="s">
        <v>223</v>
      </c>
      <c r="J10" s="747"/>
      <c r="K10" s="747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5" t="s">
        <v>234</v>
      </c>
      <c r="F11" s="59"/>
      <c r="G11" s="60" t="s">
        <v>222</v>
      </c>
      <c r="H11" s="59"/>
      <c r="I11" s="60" t="s">
        <v>224</v>
      </c>
      <c r="J11" s="387"/>
      <c r="K11" s="60" t="s">
        <v>233</v>
      </c>
      <c r="L11" s="385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238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79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032D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topLeftCell="B1" workbookViewId="0">
      <selection activeCell="A8" sqref="A8"/>
    </sheetView>
  </sheetViews>
  <sheetFormatPr defaultColWidth="20.25" defaultRowHeight="12.75" x14ac:dyDescent="0.2"/>
  <cols>
    <col min="1" max="1" width="40.625" style="2" hidden="1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426</v>
      </c>
      <c r="C2" s="4"/>
    </row>
    <row r="3" spans="1:13" ht="15" customHeight="1" x14ac:dyDescent="0.2">
      <c r="A3" s="3" t="s">
        <v>427</v>
      </c>
      <c r="C3" s="4"/>
    </row>
    <row r="4" spans="1:13" ht="15" customHeight="1" x14ac:dyDescent="0.2">
      <c r="A4" s="1" t="s">
        <v>412</v>
      </c>
    </row>
    <row r="5" spans="1:13" ht="15" customHeight="1" x14ac:dyDescent="0.2">
      <c r="A5" s="112" t="s">
        <v>414</v>
      </c>
    </row>
    <row r="6" spans="1:13" ht="15" customHeight="1" x14ac:dyDescent="0.2"/>
    <row r="7" spans="1:13" ht="15" customHeight="1" x14ac:dyDescent="0.2">
      <c r="A7" s="112" t="s">
        <v>432</v>
      </c>
      <c r="M7" s="20" t="str">
        <f>A2</f>
        <v>COMPANY # 032D</v>
      </c>
    </row>
    <row r="8" spans="1:13" ht="15" customHeight="1" thickBot="1" x14ac:dyDescent="0.25">
      <c r="A8" s="108" t="s">
        <v>439</v>
      </c>
      <c r="M8" s="6" t="s">
        <v>248</v>
      </c>
    </row>
    <row r="9" spans="1:13" ht="15" customHeight="1" thickTop="1" x14ac:dyDescent="0.2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251</v>
      </c>
      <c r="D12" s="15"/>
      <c r="E12" s="16" t="s">
        <v>7</v>
      </c>
      <c r="F12" s="15"/>
      <c r="G12" s="391" t="s">
        <v>252</v>
      </c>
      <c r="H12" s="15"/>
      <c r="I12" s="16" t="s">
        <v>52</v>
      </c>
      <c r="J12" s="15"/>
      <c r="K12" s="391" t="s">
        <v>244</v>
      </c>
      <c r="L12" s="15"/>
      <c r="M12" s="17" t="s">
        <v>7</v>
      </c>
    </row>
    <row r="13" spans="1:13" ht="15" customHeight="1" thickTop="1" x14ac:dyDescent="0.2">
      <c r="A13" s="108" t="s">
        <v>232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376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344</v>
      </c>
    </row>
    <row r="37" spans="1:14" ht="15.75" customHeight="1" x14ac:dyDescent="0.2">
      <c r="A37" s="22"/>
      <c r="M37" s="20" t="str">
        <f>M7</f>
        <v>COMPANY # 032D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topLeftCell="B1" zoomScale="50" workbookViewId="0">
      <selection activeCell="A8" sqref="A8"/>
    </sheetView>
  </sheetViews>
  <sheetFormatPr defaultColWidth="15.5" defaultRowHeight="12.75" x14ac:dyDescent="0.2"/>
  <cols>
    <col min="1" max="1" width="30.625" style="166" hidden="1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426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427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413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414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112" t="s">
        <v>432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08" t="s">
        <v>439</v>
      </c>
    </row>
    <row r="9" spans="1:25" x14ac:dyDescent="0.2">
      <c r="A9" s="171"/>
    </row>
    <row r="10" spans="1:25" x14ac:dyDescent="0.2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369</v>
      </c>
      <c r="C12" s="164"/>
      <c r="E12" s="165"/>
      <c r="G12" s="165"/>
      <c r="I12" s="165"/>
      <c r="O12" s="165"/>
      <c r="Q12" s="165"/>
      <c r="S12" s="165"/>
      <c r="W12" s="203" t="str">
        <f>A2</f>
        <v>COMPANY # 032D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4.25" thickTop="1" thickBot="1" x14ac:dyDescent="0.25">
      <c r="A14" s="174"/>
      <c r="B14" s="175"/>
      <c r="C14" s="176"/>
      <c r="D14" s="175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324</v>
      </c>
      <c r="J14" s="178"/>
      <c r="K14" s="178"/>
      <c r="L14" s="534" t="s">
        <v>88</v>
      </c>
      <c r="M14" s="535" t="s">
        <v>325</v>
      </c>
      <c r="N14" s="533" t="s">
        <v>88</v>
      </c>
      <c r="O14" s="532" t="s">
        <v>326</v>
      </c>
      <c r="P14" s="534" t="s">
        <v>88</v>
      </c>
      <c r="Q14" s="180" t="s">
        <v>327</v>
      </c>
      <c r="R14" s="536" t="s">
        <v>88</v>
      </c>
      <c r="S14" s="537" t="s">
        <v>328</v>
      </c>
      <c r="T14" s="175"/>
      <c r="U14" s="175"/>
      <c r="V14" s="534" t="s">
        <v>89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329</v>
      </c>
      <c r="T15" s="178"/>
      <c r="U15" s="178"/>
      <c r="V15" s="175"/>
      <c r="W15" s="180" t="s">
        <v>370</v>
      </c>
      <c r="X15" s="175"/>
      <c r="Y15" s="181"/>
    </row>
    <row r="16" spans="1:25" x14ac:dyDescent="0.2">
      <c r="A16" s="182"/>
      <c r="B16" s="183"/>
      <c r="C16" s="184" t="s">
        <v>72</v>
      </c>
      <c r="D16" s="183"/>
      <c r="E16" s="185"/>
      <c r="F16" s="183"/>
      <c r="G16" s="538" t="s">
        <v>330</v>
      </c>
      <c r="H16" s="183"/>
      <c r="I16" s="539" t="s">
        <v>331</v>
      </c>
      <c r="J16" s="539"/>
      <c r="K16" s="539"/>
      <c r="L16" s="183"/>
      <c r="M16" s="183"/>
      <c r="N16" s="183"/>
      <c r="O16" s="186" t="s">
        <v>275</v>
      </c>
      <c r="P16" s="183"/>
      <c r="Q16" s="186" t="s">
        <v>84</v>
      </c>
      <c r="R16" s="183"/>
      <c r="S16" s="186" t="s">
        <v>52</v>
      </c>
      <c r="T16" s="183"/>
      <c r="U16" s="186" t="s">
        <v>296</v>
      </c>
      <c r="V16" s="183"/>
      <c r="W16" s="186" t="s">
        <v>292</v>
      </c>
      <c r="X16" s="183"/>
      <c r="Y16" s="187"/>
    </row>
    <row r="17" spans="1:25" ht="13.5" thickBot="1" x14ac:dyDescent="0.25">
      <c r="A17" s="188" t="s">
        <v>85</v>
      </c>
      <c r="B17" s="189"/>
      <c r="C17" s="190" t="s">
        <v>86</v>
      </c>
      <c r="D17" s="189"/>
      <c r="E17" s="191" t="s">
        <v>87</v>
      </c>
      <c r="F17" s="540" t="s">
        <v>88</v>
      </c>
      <c r="G17" s="191" t="s">
        <v>332</v>
      </c>
      <c r="H17" s="541" t="s">
        <v>88</v>
      </c>
      <c r="I17" s="191" t="s">
        <v>52</v>
      </c>
      <c r="J17" s="189"/>
      <c r="K17" s="553" t="s">
        <v>333</v>
      </c>
      <c r="L17" s="541" t="s">
        <v>88</v>
      </c>
      <c r="M17" s="191" t="s">
        <v>334</v>
      </c>
      <c r="N17" s="542" t="s">
        <v>88</v>
      </c>
      <c r="O17" s="191" t="s">
        <v>57</v>
      </c>
      <c r="P17" s="542" t="s">
        <v>88</v>
      </c>
      <c r="Q17" s="191" t="s">
        <v>90</v>
      </c>
      <c r="R17" s="540" t="s">
        <v>88</v>
      </c>
      <c r="S17" s="191" t="s">
        <v>91</v>
      </c>
      <c r="T17" s="189"/>
      <c r="U17" s="191" t="s">
        <v>335</v>
      </c>
      <c r="V17" s="542" t="s">
        <v>89</v>
      </c>
      <c r="W17" s="191" t="s">
        <v>92</v>
      </c>
      <c r="X17" s="189"/>
      <c r="Y17" s="192" t="s">
        <v>24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3" t="s">
        <v>336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4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5" t="s">
        <v>337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2">
      <c r="A32" s="548" t="s">
        <v>338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49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5" thickBot="1" x14ac:dyDescent="0.3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96</v>
      </c>
      <c r="E50" s="165"/>
      <c r="G50" s="165"/>
      <c r="I50" s="165"/>
      <c r="K50" s="165"/>
      <c r="M50" s="165"/>
      <c r="O50" s="165"/>
      <c r="P50" s="550" t="s">
        <v>355</v>
      </c>
      <c r="Q50" s="30"/>
      <c r="S50" s="165"/>
      <c r="W50" s="163"/>
      <c r="Y50" s="165"/>
    </row>
    <row r="51" spans="1:25" x14ac:dyDescent="0.2">
      <c r="A51" s="165"/>
      <c r="C51" s="207" t="s">
        <v>97</v>
      </c>
      <c r="E51" s="165"/>
      <c r="G51" s="165"/>
      <c r="I51" s="165"/>
      <c r="K51" s="165"/>
      <c r="M51" s="165"/>
      <c r="O51" s="165"/>
      <c r="P51" s="318"/>
      <c r="Q51" s="165" t="s">
        <v>354</v>
      </c>
      <c r="S51" s="165"/>
      <c r="W51" s="201" t="s">
        <v>10</v>
      </c>
      <c r="Y51" s="165"/>
    </row>
    <row r="52" spans="1:25" x14ac:dyDescent="0.2">
      <c r="A52" s="165"/>
      <c r="C52" s="207" t="s">
        <v>98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032D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3.5" thickTop="1" x14ac:dyDescent="0.2">
      <c r="C64" s="164"/>
      <c r="E64" s="165"/>
      <c r="G64" s="549" t="s">
        <v>44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topLeftCell="B1" zoomScale="75" workbookViewId="0">
      <selection activeCell="A8" sqref="A8"/>
    </sheetView>
  </sheetViews>
  <sheetFormatPr defaultColWidth="15.625" defaultRowHeight="12.75" x14ac:dyDescent="0.2"/>
  <cols>
    <col min="1" max="1" width="36.625" style="212" hidden="1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426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427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420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112" t="s">
        <v>432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08" t="s">
        <v>439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032D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5" thickTop="1" x14ac:dyDescent="0.2">
      <c r="A10" s="217"/>
      <c r="B10" s="218"/>
      <c r="C10" s="311" t="s">
        <v>415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4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5" thickTop="1" x14ac:dyDescent="0.2"/>
    <row r="14" spans="1:15" x14ac:dyDescent="0.2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110</v>
      </c>
      <c r="B15" s="216"/>
      <c r="C15" s="234">
        <v>-137933</v>
      </c>
      <c r="E15" s="234">
        <f>-150433.29-C15</f>
        <v>-12500.290000000008</v>
      </c>
      <c r="F15" s="233"/>
      <c r="G15" s="234"/>
      <c r="H15" s="233"/>
      <c r="I15" s="234"/>
      <c r="J15" s="233"/>
      <c r="K15" s="234"/>
      <c r="L15" s="233"/>
      <c r="M15" s="235">
        <f>SUM(C15:K15)</f>
        <v>-150433.29</v>
      </c>
      <c r="O15" s="236" t="s">
        <v>438</v>
      </c>
    </row>
    <row r="16" spans="1:15" ht="13.5" thickTop="1" x14ac:dyDescent="0.2">
      <c r="A16" s="30" t="s">
        <v>342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371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340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372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341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373</v>
      </c>
      <c r="B29" s="216"/>
      <c r="F29" s="233"/>
      <c r="H29" s="233"/>
      <c r="J29" s="233"/>
      <c r="L29" s="233"/>
    </row>
    <row r="30" spans="1:15" x14ac:dyDescent="0.2">
      <c r="A30" s="108" t="s">
        <v>232</v>
      </c>
      <c r="B30" s="216"/>
      <c r="F30" s="233"/>
      <c r="H30" s="233"/>
      <c r="J30" s="233"/>
      <c r="L30" s="233"/>
    </row>
    <row r="31" spans="1:15" x14ac:dyDescent="0.2">
      <c r="A31" s="108" t="s">
        <v>376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3.5" thickBot="1" x14ac:dyDescent="0.25">
      <c r="A39" s="216" t="s">
        <v>364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341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374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343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032D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view="pageBreakPreview" zoomScale="60" zoomScaleNormal="75" workbookViewId="0">
      <selection activeCell="A12" sqref="A12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426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442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112" t="s">
        <v>432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032D</v>
      </c>
    </row>
    <row r="9" spans="1:11" x14ac:dyDescent="0.2">
      <c r="A9" s="108" t="s">
        <v>439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232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122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346</v>
      </c>
    </row>
    <row r="43" spans="1:11" x14ac:dyDescent="0.2">
      <c r="A43" s="319" t="s">
        <v>345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232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561" t="s">
        <v>437</v>
      </c>
      <c r="B51" s="562"/>
      <c r="C51" s="253">
        <v>-16093.8</v>
      </c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-16093.8</v>
      </c>
    </row>
    <row r="52" spans="1:11" x14ac:dyDescent="0.2">
      <c r="A52" s="562"/>
      <c r="B52" s="562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561" t="s">
        <v>444</v>
      </c>
      <c r="B53" s="562"/>
      <c r="C53" s="253">
        <v>-206</v>
      </c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-206</v>
      </c>
    </row>
    <row r="54" spans="1:11" x14ac:dyDescent="0.2">
      <c r="A54" s="562"/>
      <c r="B54" s="562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561" t="s">
        <v>445</v>
      </c>
      <c r="B55" s="562"/>
      <c r="C55" s="253">
        <f>-726.22-C53</f>
        <v>-520.22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-520.22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/>
      <c r="B57" s="251"/>
      <c r="C57" s="253"/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559"/>
      <c r="B58" s="560"/>
      <c r="C58" s="559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125</v>
      </c>
      <c r="B68" s="240"/>
      <c r="C68" s="256">
        <f>SUM(C46:C65)</f>
        <v>-16820.02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-16820.02</v>
      </c>
    </row>
    <row r="69" spans="1:11" ht="13.5" thickTop="1" x14ac:dyDescent="0.2">
      <c r="A69" s="42" t="s">
        <v>12</v>
      </c>
    </row>
    <row r="70" spans="1:11" x14ac:dyDescent="0.2">
      <c r="A70" s="319" t="s">
        <v>347</v>
      </c>
    </row>
    <row r="71" spans="1:11" ht="13.5" customHeight="1" x14ac:dyDescent="0.2">
      <c r="A71" s="42"/>
    </row>
    <row r="72" spans="1:11" x14ac:dyDescent="0.2">
      <c r="K72" s="255" t="str">
        <f>A2</f>
        <v>COMPANY # 032D</v>
      </c>
    </row>
    <row r="73" spans="1:11" x14ac:dyDescent="0.2">
      <c r="K73" s="242" t="s">
        <v>113</v>
      </c>
    </row>
  </sheetData>
  <printOptions gridLinesSet="0"/>
  <pageMargins left="0" right="0" top="1" bottom="0" header="0.5" footer="0.5"/>
  <pageSetup scale="72" orientation="portrait" horizontalDpi="4294967292" verticalDpi="4294967292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4" sqref="A4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414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112" t="s">
        <v>432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032D</v>
      </c>
      <c r="AB7" s="332"/>
    </row>
    <row r="8" spans="1:31" ht="20.100000000000001" customHeight="1" x14ac:dyDescent="0.25">
      <c r="A8" s="108" t="s">
        <v>439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294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295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365</v>
      </c>
      <c r="P17" s="486"/>
      <c r="Q17" s="485" t="s">
        <v>385</v>
      </c>
      <c r="R17" s="486"/>
      <c r="S17" s="485" t="s">
        <v>421</v>
      </c>
      <c r="T17" s="486"/>
      <c r="U17" s="485" t="s">
        <v>422</v>
      </c>
      <c r="V17" s="486"/>
      <c r="W17" s="485" t="s">
        <v>423</v>
      </c>
      <c r="X17" s="486"/>
      <c r="Y17" s="485" t="s">
        <v>424</v>
      </c>
      <c r="Z17" s="487"/>
      <c r="AA17" s="488" t="s">
        <v>425</v>
      </c>
      <c r="AB17" s="489"/>
      <c r="AC17" s="490" t="s">
        <v>150</v>
      </c>
      <c r="AE17" s="491" t="s">
        <v>323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032D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4" sqref="A4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426</v>
      </c>
      <c r="B2" s="27"/>
      <c r="C2" s="24"/>
      <c r="D2" s="24"/>
      <c r="E2" s="24"/>
    </row>
    <row r="3" spans="1:5" x14ac:dyDescent="0.2">
      <c r="A3" s="3" t="s">
        <v>427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414</v>
      </c>
      <c r="B5" s="29"/>
      <c r="C5" s="24"/>
      <c r="D5" s="24"/>
      <c r="E5" s="24"/>
    </row>
    <row r="7" spans="1:5" x14ac:dyDescent="0.2">
      <c r="A7" s="112" t="s">
        <v>432</v>
      </c>
      <c r="B7" s="29"/>
      <c r="C7" s="24"/>
      <c r="D7" s="24"/>
      <c r="E7" s="24"/>
    </row>
    <row r="8" spans="1:5" x14ac:dyDescent="0.2">
      <c r="A8" s="108" t="s">
        <v>439</v>
      </c>
      <c r="B8" s="23"/>
      <c r="C8" s="24"/>
      <c r="D8" s="24"/>
      <c r="E8" s="257" t="str">
        <f>A2</f>
        <v>COMPANY # 032D</v>
      </c>
    </row>
    <row r="9" spans="1:5" x14ac:dyDescent="0.2">
      <c r="A9" s="24"/>
      <c r="B9" s="24"/>
      <c r="C9" s="24"/>
      <c r="D9" s="24"/>
      <c r="E9" s="257" t="s">
        <v>220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386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161</v>
      </c>
      <c r="B18" s="370"/>
      <c r="C18" s="24"/>
      <c r="D18" s="24"/>
      <c r="E18" s="24"/>
    </row>
    <row r="19" spans="1:5" ht="14.1" customHeight="1" x14ac:dyDescent="0.25">
      <c r="A19" s="370" t="s">
        <v>162</v>
      </c>
      <c r="B19" s="370"/>
    </row>
    <row r="20" spans="1:5" ht="14.1" customHeight="1" x14ac:dyDescent="0.25">
      <c r="A20" s="370" t="s">
        <v>349</v>
      </c>
      <c r="B20" s="370"/>
    </row>
    <row r="21" spans="1:5" ht="14.1" customHeight="1" x14ac:dyDescent="0.25">
      <c r="A21" s="370" t="s">
        <v>350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351</v>
      </c>
      <c r="B23" s="370"/>
    </row>
    <row r="24" spans="1:5" ht="8.1" customHeight="1" x14ac:dyDescent="0.2"/>
    <row r="25" spans="1:5" ht="15.75" x14ac:dyDescent="0.25">
      <c r="A25" s="371" t="s">
        <v>155</v>
      </c>
      <c r="B25" s="371"/>
    </row>
    <row r="26" spans="1:5" ht="15.75" x14ac:dyDescent="0.25">
      <c r="A26" s="371" t="s">
        <v>163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381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348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378</v>
      </c>
      <c r="B45" s="24"/>
      <c r="C45" s="24"/>
      <c r="D45" s="24"/>
      <c r="E45" s="32"/>
    </row>
    <row r="46" spans="1:5" ht="14.25" customHeight="1" thickBot="1" x14ac:dyDescent="0.25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3" t="s">
        <v>346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378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032D</v>
      </c>
    </row>
    <row r="81" spans="1:5" x14ac:dyDescent="0.2">
      <c r="A81" s="24"/>
      <c r="B81" s="24"/>
      <c r="C81" s="24"/>
      <c r="D81" s="24"/>
      <c r="E81" s="257" t="s">
        <v>220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51"/>
  <sheetViews>
    <sheetView showGridLines="0" tabSelected="1" zoomScale="50" zoomScaleNormal="50" workbookViewId="0">
      <selection activeCell="A9" sqref="A9"/>
    </sheetView>
  </sheetViews>
  <sheetFormatPr defaultColWidth="10.875" defaultRowHeight="20.100000000000001" customHeight="1" x14ac:dyDescent="0.25"/>
  <cols>
    <col min="1" max="1" width="52.25" style="325" customWidth="1"/>
    <col min="2" max="2" width="2.5" style="325" customWidth="1"/>
    <col min="3" max="3" width="8.625" style="325" customWidth="1"/>
    <col min="4" max="4" width="1.375" style="325" customWidth="1"/>
    <col min="5" max="5" width="13.375" style="325" customWidth="1"/>
    <col min="6" max="6" width="1.625" style="325" customWidth="1"/>
    <col min="7" max="7" width="13.75" style="325" customWidth="1"/>
    <col min="8" max="8" width="1.625" style="325" customWidth="1"/>
    <col min="9" max="9" width="13.875" style="325" customWidth="1"/>
    <col min="10" max="10" width="1.375" style="325" customWidth="1"/>
    <col min="11" max="11" width="13.87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3.1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3.625" style="325" customWidth="1"/>
    <col min="26" max="26" width="1.375" style="325" customWidth="1"/>
    <col min="27" max="27" width="18.75" style="325" customWidth="1"/>
    <col min="28" max="28" width="1.625" style="325" customWidth="1"/>
    <col min="29" max="29" width="17.625" style="325" customWidth="1"/>
    <col min="30" max="30" width="1.3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15.75" x14ac:dyDescent="0.25">
      <c r="A5" s="685" t="s">
        <v>442</v>
      </c>
      <c r="B5" s="243"/>
      <c r="C5" s="686"/>
      <c r="D5" s="324"/>
      <c r="E5" s="324"/>
      <c r="F5" s="324"/>
      <c r="G5" s="324"/>
      <c r="H5" s="324"/>
      <c r="I5" s="324"/>
      <c r="J5" s="324"/>
      <c r="AA5" s="332" t="str">
        <f>A2</f>
        <v>COMPANY # 032D</v>
      </c>
    </row>
    <row r="6" spans="1:31" ht="18" customHeight="1" x14ac:dyDescent="0.25">
      <c r="E6" s="329"/>
      <c r="AA6" s="332" t="s">
        <v>128</v>
      </c>
    </row>
    <row r="7" spans="1:31" ht="20.100000000000001" customHeight="1" x14ac:dyDescent="0.25">
      <c r="A7" s="563" t="s">
        <v>432</v>
      </c>
      <c r="B7" s="330"/>
      <c r="C7" s="324"/>
      <c r="D7" s="324"/>
      <c r="E7" s="331"/>
      <c r="F7" s="324"/>
      <c r="G7" s="324"/>
      <c r="H7" s="324"/>
      <c r="I7" s="356"/>
      <c r="J7" s="356"/>
      <c r="AA7" s="332"/>
      <c r="AB7" s="332"/>
    </row>
    <row r="8" spans="1:31" ht="20.100000000000001" customHeight="1" x14ac:dyDescent="0.25">
      <c r="A8" s="563" t="s">
        <v>439</v>
      </c>
      <c r="B8" s="323"/>
      <c r="C8" s="324"/>
      <c r="D8" s="324"/>
      <c r="E8" s="324"/>
      <c r="F8" s="324"/>
      <c r="G8" s="324"/>
      <c r="H8" s="324"/>
      <c r="I8" s="356"/>
      <c r="J8" s="356"/>
      <c r="AA8" s="332"/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 t="s">
        <v>130</v>
      </c>
      <c r="B11" s="362"/>
      <c r="C11" s="361"/>
      <c r="D11" s="361"/>
      <c r="E11" s="361"/>
      <c r="F11" s="361"/>
      <c r="G11" s="358"/>
      <c r="H11" s="358"/>
      <c r="I11" s="358"/>
      <c r="J11" s="358"/>
      <c r="M11" s="363"/>
    </row>
    <row r="12" spans="1:31" ht="10.5" customHeight="1" thickBot="1" x14ac:dyDescent="0.3">
      <c r="A12"/>
      <c r="B12" s="356"/>
      <c r="C12" s="333"/>
      <c r="D12" s="333"/>
      <c r="E12" s="333"/>
      <c r="F12" s="333"/>
      <c r="G12" s="324"/>
      <c r="H12" s="324"/>
      <c r="I12" s="324"/>
      <c r="J12" s="333"/>
    </row>
    <row r="13" spans="1:31" s="364" customFormat="1" ht="20.100000000000001" customHeight="1" thickBot="1" x14ac:dyDescent="0.4">
      <c r="A13" s="687" t="s">
        <v>131</v>
      </c>
      <c r="B13" s="688"/>
      <c r="C13" s="689"/>
      <c r="D13" s="690"/>
      <c r="E13" s="691" t="s">
        <v>132</v>
      </c>
      <c r="F13" s="692"/>
      <c r="G13" s="693"/>
      <c r="H13" s="693"/>
      <c r="I13" s="694"/>
      <c r="J13" s="690"/>
      <c r="K13" s="695" t="s">
        <v>133</v>
      </c>
      <c r="L13" s="692"/>
      <c r="M13" s="692"/>
      <c r="N13" s="692"/>
      <c r="O13" s="692"/>
      <c r="P13" s="692"/>
      <c r="Q13" s="692"/>
      <c r="R13" s="692"/>
      <c r="S13" s="692"/>
      <c r="T13" s="692"/>
      <c r="U13" s="692"/>
      <c r="V13" s="692"/>
      <c r="W13" s="692"/>
      <c r="X13" s="692"/>
      <c r="Y13" s="692"/>
      <c r="Z13" s="692"/>
      <c r="AA13" s="692"/>
      <c r="AB13" s="692"/>
      <c r="AC13" s="696"/>
      <c r="AD13" s="697"/>
      <c r="AE13" s="698" t="s">
        <v>294</v>
      </c>
    </row>
    <row r="14" spans="1:31" s="359" customFormat="1" ht="20.100000000000001" customHeight="1" x14ac:dyDescent="0.35">
      <c r="A14" s="750" t="s">
        <v>134</v>
      </c>
      <c r="B14" s="751"/>
      <c r="C14" s="699" t="s">
        <v>135</v>
      </c>
      <c r="D14" s="700"/>
      <c r="E14" s="701" t="s">
        <v>136</v>
      </c>
      <c r="F14" s="702"/>
      <c r="G14" s="703" t="s">
        <v>137</v>
      </c>
      <c r="H14" s="702"/>
      <c r="I14" s="703" t="s">
        <v>138</v>
      </c>
      <c r="J14" s="700"/>
      <c r="K14" s="758" t="s">
        <v>139</v>
      </c>
      <c r="L14" s="759"/>
      <c r="M14" s="759"/>
      <c r="N14" s="759"/>
      <c r="O14" s="759"/>
      <c r="P14" s="759"/>
      <c r="Q14" s="759"/>
      <c r="R14" s="759"/>
      <c r="S14" s="759"/>
      <c r="T14" s="760"/>
      <c r="U14" s="704" t="s">
        <v>140</v>
      </c>
      <c r="V14" s="705"/>
      <c r="W14" s="705"/>
      <c r="X14" s="705"/>
      <c r="Y14" s="706"/>
      <c r="Z14" s="706"/>
      <c r="AA14" s="754" t="s">
        <v>141</v>
      </c>
      <c r="AB14" s="755"/>
      <c r="AC14" s="707" t="s">
        <v>42</v>
      </c>
      <c r="AD14" s="708"/>
      <c r="AE14" s="709" t="s">
        <v>295</v>
      </c>
    </row>
    <row r="15" spans="1:31" s="359" customFormat="1" ht="20.100000000000001" customHeight="1" thickBot="1" x14ac:dyDescent="0.4">
      <c r="A15" s="752" t="s">
        <v>142</v>
      </c>
      <c r="B15" s="753"/>
      <c r="C15" s="710" t="s">
        <v>143</v>
      </c>
      <c r="D15" s="711"/>
      <c r="E15" s="712" t="s">
        <v>144</v>
      </c>
      <c r="F15" s="713"/>
      <c r="G15" s="713" t="s">
        <v>145</v>
      </c>
      <c r="H15" s="714"/>
      <c r="I15" s="713" t="s">
        <v>146</v>
      </c>
      <c r="J15" s="711"/>
      <c r="K15" s="715" t="s">
        <v>148</v>
      </c>
      <c r="L15" s="716"/>
      <c r="M15" s="715" t="s">
        <v>149</v>
      </c>
      <c r="N15" s="716"/>
      <c r="O15" s="715" t="s">
        <v>365</v>
      </c>
      <c r="P15" s="716"/>
      <c r="Q15" s="715" t="s">
        <v>385</v>
      </c>
      <c r="R15" s="716"/>
      <c r="S15" s="715" t="s">
        <v>421</v>
      </c>
      <c r="T15" s="716"/>
      <c r="U15" s="715" t="s">
        <v>422</v>
      </c>
      <c r="V15" s="716"/>
      <c r="W15" s="715" t="s">
        <v>423</v>
      </c>
      <c r="X15" s="717"/>
      <c r="Y15" s="717" t="s">
        <v>424</v>
      </c>
      <c r="Z15" s="718"/>
      <c r="AA15" s="756" t="s">
        <v>425</v>
      </c>
      <c r="AB15" s="757"/>
      <c r="AC15" s="719" t="s">
        <v>150</v>
      </c>
      <c r="AD15" s="708"/>
      <c r="AE15" s="720" t="s">
        <v>323</v>
      </c>
    </row>
    <row r="16" spans="1:31" ht="20.100000000000001" customHeight="1" x14ac:dyDescent="0.25">
      <c r="A16"/>
      <c r="B16" s="337"/>
      <c r="C16" s="357"/>
      <c r="D16" s="331"/>
      <c r="E16" s="338"/>
      <c r="F16" s="331"/>
      <c r="G16" s="338"/>
      <c r="H16" s="331"/>
      <c r="I16" s="338"/>
      <c r="J16" s="331"/>
      <c r="K16" s="339"/>
      <c r="L16" s="339"/>
      <c r="M16" s="339"/>
      <c r="N16" s="339"/>
      <c r="O16" s="339"/>
      <c r="P16" s="339"/>
      <c r="Q16" s="339"/>
      <c r="R16" s="339"/>
      <c r="S16" s="339"/>
      <c r="T16" s="339"/>
      <c r="U16" s="339"/>
      <c r="V16" s="339"/>
      <c r="W16" s="339"/>
      <c r="X16" s="339"/>
      <c r="Y16" s="339"/>
      <c r="Z16" s="340"/>
      <c r="AA16" s="341"/>
      <c r="AB16" s="335"/>
      <c r="AC16" s="335"/>
    </row>
    <row r="17" spans="1:31" s="345" customFormat="1" ht="45.75" customHeight="1" x14ac:dyDescent="0.35">
      <c r="A17" s="365" t="s">
        <v>151</v>
      </c>
      <c r="B17" s="322"/>
      <c r="C17" s="342"/>
      <c r="D17" s="342"/>
      <c r="E17" s="343"/>
      <c r="F17" s="343"/>
      <c r="G17" s="343"/>
      <c r="H17" s="343"/>
      <c r="I17" s="343"/>
      <c r="J17" s="333"/>
      <c r="K17" s="344"/>
    </row>
    <row r="18" spans="1:31" ht="24.95" customHeight="1" x14ac:dyDescent="0.25">
      <c r="A18" s="336"/>
      <c r="B18" s="337"/>
      <c r="C18" s="721"/>
      <c r="D18" s="334"/>
      <c r="E18" s="347">
        <v>0</v>
      </c>
      <c r="F18" s="348"/>
      <c r="G18" s="347">
        <v>0</v>
      </c>
      <c r="H18" s="348"/>
      <c r="I18" s="336">
        <f t="shared" ref="I18:I31" si="0">+E18+G18</f>
        <v>0</v>
      </c>
      <c r="J18" s="324"/>
      <c r="K18" s="347">
        <v>0</v>
      </c>
      <c r="L18" s="348"/>
      <c r="M18" s="347">
        <v>0</v>
      </c>
      <c r="N18" s="348"/>
      <c r="O18" s="347">
        <v>0</v>
      </c>
      <c r="P18" s="348"/>
      <c r="Q18" s="347">
        <v>0</v>
      </c>
      <c r="R18" s="348"/>
      <c r="S18" s="347">
        <v>0</v>
      </c>
      <c r="T18" s="348"/>
      <c r="U18" s="347">
        <v>0</v>
      </c>
      <c r="V18" s="348"/>
      <c r="W18" s="347">
        <v>0</v>
      </c>
      <c r="X18" s="348"/>
      <c r="Y18" s="347">
        <v>0</v>
      </c>
      <c r="Z18" s="348"/>
      <c r="AA18" s="347">
        <v>0</v>
      </c>
      <c r="AB18" s="348"/>
      <c r="AC18" s="349">
        <f t="shared" ref="AC18:AC31" si="1">SUM(K18:AA18)</f>
        <v>0</v>
      </c>
      <c r="AE18" s="492"/>
    </row>
    <row r="19" spans="1:31" ht="24.95" customHeight="1" x14ac:dyDescent="0.25">
      <c r="A19" s="336"/>
      <c r="B19" s="337"/>
      <c r="C19" s="721"/>
      <c r="D19" s="334"/>
      <c r="E19" s="347">
        <v>0</v>
      </c>
      <c r="F19" s="348"/>
      <c r="G19" s="347">
        <v>0</v>
      </c>
      <c r="H19" s="348"/>
      <c r="I19" s="336">
        <f t="shared" si="0"/>
        <v>0</v>
      </c>
      <c r="J19" s="324"/>
      <c r="K19" s="347">
        <v>0</v>
      </c>
      <c r="L19" s="348"/>
      <c r="M19" s="347">
        <v>0</v>
      </c>
      <c r="N19" s="348"/>
      <c r="O19" s="347">
        <v>0</v>
      </c>
      <c r="P19" s="348"/>
      <c r="Q19" s="347">
        <v>0</v>
      </c>
      <c r="R19" s="348"/>
      <c r="S19" s="347">
        <v>0</v>
      </c>
      <c r="T19" s="348"/>
      <c r="U19" s="347">
        <v>0</v>
      </c>
      <c r="V19" s="348"/>
      <c r="W19" s="347">
        <v>0</v>
      </c>
      <c r="X19" s="348"/>
      <c r="Y19" s="347">
        <v>0</v>
      </c>
      <c r="Z19" s="348"/>
      <c r="AA19" s="347">
        <v>0</v>
      </c>
      <c r="AB19" s="348"/>
      <c r="AC19" s="349">
        <f t="shared" si="1"/>
        <v>0</v>
      </c>
      <c r="AE19" s="492"/>
    </row>
    <row r="20" spans="1:31" ht="24.95" customHeight="1" x14ac:dyDescent="0.25">
      <c r="A20" s="336"/>
      <c r="B20" s="337"/>
      <c r="C20" s="721"/>
      <c r="D20" s="334"/>
      <c r="E20" s="347">
        <v>0</v>
      </c>
      <c r="F20" s="348"/>
      <c r="G20" s="347">
        <v>0</v>
      </c>
      <c r="H20" s="348"/>
      <c r="I20" s="336">
        <f t="shared" si="0"/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 t="shared" si="1"/>
        <v>0</v>
      </c>
      <c r="AE20" s="492"/>
    </row>
    <row r="21" spans="1:31" ht="24.95" customHeight="1" x14ac:dyDescent="0.25">
      <c r="A21" s="336"/>
      <c r="B21" s="337"/>
      <c r="C21" s="721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 t="shared" si="1"/>
        <v>0</v>
      </c>
      <c r="AE21" s="492"/>
    </row>
    <row r="22" spans="1:31" ht="24.95" customHeight="1" x14ac:dyDescent="0.25">
      <c r="A22" s="336"/>
      <c r="B22" s="337"/>
      <c r="C22" s="721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si="1"/>
        <v>0</v>
      </c>
      <c r="AE22" s="492"/>
    </row>
    <row r="23" spans="1:31" ht="24.95" customHeight="1" x14ac:dyDescent="0.25">
      <c r="A23" s="336"/>
      <c r="B23" s="337"/>
      <c r="C23" s="721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721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721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721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721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721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721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721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721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s="328" customFormat="1" ht="24.95" customHeight="1" x14ac:dyDescent="0.25">
      <c r="A32" s="337"/>
      <c r="B32" s="337"/>
      <c r="C32" s="334"/>
      <c r="D32" s="334"/>
      <c r="E32" s="350"/>
      <c r="F32" s="350"/>
      <c r="G32" s="350"/>
      <c r="H32" s="350"/>
      <c r="I32" s="337"/>
      <c r="J32" s="337"/>
      <c r="K32" s="350"/>
      <c r="L32" s="350"/>
      <c r="M32" s="350"/>
      <c r="N32" s="350"/>
      <c r="O32" s="350"/>
      <c r="P32" s="350"/>
      <c r="Q32" s="350"/>
      <c r="R32" s="350"/>
      <c r="S32" s="350"/>
      <c r="T32" s="350"/>
      <c r="U32" s="350"/>
      <c r="V32" s="350"/>
      <c r="W32" s="350"/>
      <c r="X32" s="350"/>
      <c r="Y32" s="350"/>
      <c r="Z32" s="350"/>
      <c r="AA32" s="350"/>
      <c r="AB32" s="350"/>
    </row>
    <row r="33" spans="1:31" s="328" customFormat="1" ht="24.95" customHeight="1" x14ac:dyDescent="0.35">
      <c r="B33" s="481" t="s">
        <v>673</v>
      </c>
      <c r="C33" s="334"/>
      <c r="D33" s="334"/>
      <c r="E33" s="347">
        <f>SUM(E18:E31)</f>
        <v>0</v>
      </c>
      <c r="F33" s="350"/>
      <c r="G33" s="347">
        <f>SUM(G18:G31)</f>
        <v>0</v>
      </c>
      <c r="H33" s="350"/>
      <c r="I33" s="336">
        <f>+E33+G33</f>
        <v>0</v>
      </c>
      <c r="J33" s="337"/>
      <c r="K33" s="347">
        <f>SUM(K18:K31)</f>
        <v>0</v>
      </c>
      <c r="L33" s="350"/>
      <c r="M33" s="347">
        <f>SUM(M18:M31)</f>
        <v>0</v>
      </c>
      <c r="N33" s="350"/>
      <c r="O33" s="347">
        <f>SUM(O18:O31)</f>
        <v>0</v>
      </c>
      <c r="P33" s="350"/>
      <c r="Q33" s="347">
        <f>SUM(Q18:Q31)</f>
        <v>0</v>
      </c>
      <c r="R33" s="350"/>
      <c r="S33" s="347">
        <f>SUM(S18:S31)</f>
        <v>0</v>
      </c>
      <c r="T33" s="350"/>
      <c r="U33" s="347">
        <f>SUM(U18:U31)</f>
        <v>0</v>
      </c>
      <c r="V33" s="350"/>
      <c r="W33" s="347">
        <f>SUM(W18:W31)</f>
        <v>0</v>
      </c>
      <c r="X33" s="350"/>
      <c r="Y33" s="347">
        <f>SUM(Y18:Y31)</f>
        <v>0</v>
      </c>
      <c r="Z33" s="350"/>
      <c r="AA33" s="347">
        <f>SUM(AA18:AA31)</f>
        <v>0</v>
      </c>
      <c r="AB33" s="350"/>
      <c r="AC33" s="722">
        <f>SUM(K33:AA33)</f>
        <v>0</v>
      </c>
      <c r="AE33" s="347">
        <f>SUM(AE18:AE31)</f>
        <v>0</v>
      </c>
    </row>
    <row r="34" spans="1:31" s="328" customFormat="1" ht="24.95" customHeight="1" x14ac:dyDescent="0.35">
      <c r="A34" s="723"/>
      <c r="B34" s="724"/>
      <c r="C34" s="725"/>
      <c r="D34" s="725"/>
      <c r="E34" s="726"/>
      <c r="F34" s="726"/>
      <c r="G34" s="726"/>
      <c r="H34" s="726"/>
      <c r="I34" s="724"/>
      <c r="J34" s="724"/>
      <c r="K34" s="726"/>
      <c r="L34" s="726"/>
      <c r="M34" s="726"/>
      <c r="N34" s="726"/>
      <c r="O34" s="726"/>
      <c r="P34" s="726"/>
      <c r="Q34" s="726"/>
      <c r="R34" s="726"/>
      <c r="S34" s="726"/>
      <c r="T34" s="726"/>
      <c r="U34" s="726"/>
      <c r="V34" s="726"/>
      <c r="W34" s="726"/>
      <c r="X34" s="726"/>
      <c r="Y34" s="726"/>
      <c r="Z34" s="726"/>
      <c r="AA34" s="726"/>
      <c r="AB34" s="726"/>
      <c r="AC34" s="727"/>
      <c r="AD34" s="727"/>
      <c r="AE34" s="727"/>
    </row>
    <row r="35" spans="1:31" s="328" customFormat="1" ht="20.25" customHeight="1" x14ac:dyDescent="0.35">
      <c r="A35" s="728"/>
      <c r="B35" s="729"/>
      <c r="C35" s="730"/>
      <c r="D35" s="730"/>
      <c r="E35" s="731"/>
      <c r="F35" s="731"/>
      <c r="G35" s="731"/>
      <c r="H35" s="731"/>
      <c r="I35" s="729"/>
      <c r="J35" s="729"/>
      <c r="K35" s="731"/>
      <c r="L35" s="731"/>
      <c r="M35" s="731"/>
      <c r="N35" s="731"/>
      <c r="O35" s="731"/>
      <c r="P35" s="731"/>
      <c r="Q35" s="731"/>
      <c r="R35" s="731"/>
      <c r="S35" s="731"/>
      <c r="T35" s="731"/>
      <c r="U35" s="731"/>
      <c r="V35" s="731"/>
      <c r="W35" s="731"/>
      <c r="X35" s="731"/>
      <c r="Y35" s="731"/>
      <c r="Z35" s="731"/>
      <c r="AA35" s="731"/>
      <c r="AB35" s="731"/>
      <c r="AC35" s="732"/>
      <c r="AD35" s="732"/>
      <c r="AE35" s="732"/>
    </row>
    <row r="36" spans="1:31" ht="24.95" customHeight="1" x14ac:dyDescent="0.35">
      <c r="A36" s="366" t="s">
        <v>674</v>
      </c>
      <c r="B36" s="351"/>
      <c r="C36" s="334"/>
      <c r="D36" s="334"/>
      <c r="E36" s="347">
        <v>124037</v>
      </c>
      <c r="F36" s="348"/>
      <c r="G36" s="347">
        <v>0</v>
      </c>
      <c r="H36" s="348"/>
      <c r="I36" s="336">
        <f>+E36+G36</f>
        <v>124037</v>
      </c>
      <c r="J36" s="324"/>
      <c r="K36" s="347">
        <f>223196</f>
        <v>223196</v>
      </c>
      <c r="L36" s="348"/>
      <c r="M36" s="347">
        <f>14895</f>
        <v>14895</v>
      </c>
      <c r="N36" s="350"/>
      <c r="O36" s="347">
        <v>0</v>
      </c>
      <c r="P36" s="350"/>
      <c r="Q36" s="347">
        <v>0</v>
      </c>
      <c r="R36" s="350"/>
      <c r="S36" s="347">
        <v>0</v>
      </c>
      <c r="T36" s="350"/>
      <c r="U36" s="347">
        <v>0</v>
      </c>
      <c r="V36" s="350"/>
      <c r="W36" s="347">
        <v>0</v>
      </c>
      <c r="X36" s="350"/>
      <c r="Y36" s="347">
        <v>0</v>
      </c>
      <c r="Z36" s="350"/>
      <c r="AA36" s="347">
        <v>0</v>
      </c>
      <c r="AB36" s="350"/>
      <c r="AC36" s="349">
        <f>SUM(K36:AA36)</f>
        <v>238091</v>
      </c>
      <c r="AD36" s="328"/>
      <c r="AE36" s="492"/>
    </row>
    <row r="37" spans="1:31" ht="24.95" customHeight="1" x14ac:dyDescent="0.35">
      <c r="A37" s="366"/>
      <c r="B37" s="351"/>
      <c r="C37" s="334"/>
      <c r="D37" s="334"/>
      <c r="E37" s="347">
        <v>0</v>
      </c>
      <c r="F37" s="348"/>
      <c r="G37" s="347">
        <v>0</v>
      </c>
      <c r="H37" s="348"/>
      <c r="I37" s="336">
        <f>+E37+G37</f>
        <v>0</v>
      </c>
      <c r="J37" s="324"/>
      <c r="K37" s="347">
        <v>0</v>
      </c>
      <c r="L37" s="348"/>
      <c r="M37" s="347">
        <v>0</v>
      </c>
      <c r="N37" s="348"/>
      <c r="O37" s="347">
        <v>0</v>
      </c>
      <c r="P37" s="348"/>
      <c r="Q37" s="347">
        <v>0</v>
      </c>
      <c r="R37" s="348"/>
      <c r="S37" s="347">
        <v>0</v>
      </c>
      <c r="T37" s="348"/>
      <c r="U37" s="347">
        <v>0</v>
      </c>
      <c r="V37" s="348"/>
      <c r="W37" s="347">
        <v>0</v>
      </c>
      <c r="X37" s="348"/>
      <c r="Y37" s="347">
        <v>0</v>
      </c>
      <c r="Z37" s="348"/>
      <c r="AA37" s="347">
        <v>0</v>
      </c>
      <c r="AB37" s="348"/>
      <c r="AC37" s="349">
        <f>SUM(K37:AA37)</f>
        <v>0</v>
      </c>
      <c r="AE37" s="492"/>
    </row>
    <row r="38" spans="1:31" ht="24.95" customHeight="1" x14ac:dyDescent="0.35">
      <c r="A38" s="366"/>
      <c r="B38" s="351"/>
      <c r="C38" s="334"/>
      <c r="D38" s="334"/>
      <c r="E38" s="347">
        <v>0</v>
      </c>
      <c r="F38" s="348"/>
      <c r="G38" s="347">
        <v>0</v>
      </c>
      <c r="H38" s="348"/>
      <c r="I38" s="336">
        <f>+E38+G38</f>
        <v>0</v>
      </c>
      <c r="J38" s="324"/>
      <c r="K38" s="347">
        <v>0</v>
      </c>
      <c r="L38" s="348"/>
      <c r="M38" s="347">
        <v>0</v>
      </c>
      <c r="N38" s="348"/>
      <c r="O38" s="347">
        <v>0</v>
      </c>
      <c r="P38" s="348"/>
      <c r="Q38" s="347">
        <v>0</v>
      </c>
      <c r="R38" s="348"/>
      <c r="S38" s="347">
        <v>0</v>
      </c>
      <c r="T38" s="348"/>
      <c r="U38" s="347">
        <v>0</v>
      </c>
      <c r="V38" s="348"/>
      <c r="W38" s="347">
        <v>0</v>
      </c>
      <c r="X38" s="348"/>
      <c r="Y38" s="347">
        <v>0</v>
      </c>
      <c r="Z38" s="348"/>
      <c r="AA38" s="347">
        <v>0</v>
      </c>
      <c r="AB38" s="348"/>
      <c r="AC38" s="349">
        <f>SUM(K38:AA38)</f>
        <v>0</v>
      </c>
      <c r="AE38" s="492"/>
    </row>
    <row r="39" spans="1:31" ht="24.95" customHeight="1" x14ac:dyDescent="0.25">
      <c r="C39" s="324"/>
      <c r="D39" s="324"/>
      <c r="E39" s="338"/>
      <c r="F39" s="338"/>
      <c r="G39" s="338"/>
      <c r="H39" s="338"/>
      <c r="I39" s="338"/>
      <c r="J39" s="338"/>
      <c r="AE39" s="328"/>
    </row>
    <row r="40" spans="1:31" s="328" customFormat="1" ht="24.95" customHeight="1" x14ac:dyDescent="0.35">
      <c r="A40" s="481"/>
      <c r="B40" s="481" t="s">
        <v>675</v>
      </c>
      <c r="C40" s="334"/>
      <c r="D40" s="334"/>
      <c r="E40" s="347">
        <f>SUM(E36:E38)</f>
        <v>124037</v>
      </c>
      <c r="F40" s="348"/>
      <c r="G40" s="347">
        <f>SUM(G36:G38)</f>
        <v>0</v>
      </c>
      <c r="H40" s="350"/>
      <c r="I40" s="336">
        <f>+E40+G40</f>
        <v>124037</v>
      </c>
      <c r="J40" s="337"/>
      <c r="K40" s="347">
        <f>SUM(K36:K38)</f>
        <v>223196</v>
      </c>
      <c r="L40" s="350"/>
      <c r="M40" s="347">
        <f>SUM(M36:M38)</f>
        <v>14895</v>
      </c>
      <c r="N40" s="350"/>
      <c r="O40" s="347">
        <f>SUM(O36:O38)</f>
        <v>0</v>
      </c>
      <c r="P40" s="350"/>
      <c r="Q40" s="347">
        <f>SUM(Q36:Q38)</f>
        <v>0</v>
      </c>
      <c r="R40" s="350"/>
      <c r="S40" s="347">
        <f>SUM(S36:S38)</f>
        <v>0</v>
      </c>
      <c r="T40" s="350"/>
      <c r="U40" s="347">
        <f>SUM(U36:U38)</f>
        <v>0</v>
      </c>
      <c r="V40" s="350"/>
      <c r="W40" s="347">
        <f>SUM(W36:W38)</f>
        <v>0</v>
      </c>
      <c r="X40" s="350"/>
      <c r="Y40" s="347">
        <f>SUM(Y36:Y38)</f>
        <v>0</v>
      </c>
      <c r="Z40" s="350"/>
      <c r="AA40" s="347">
        <f>SUM(AA36:AA38)</f>
        <v>0</v>
      </c>
      <c r="AB40" s="350"/>
      <c r="AC40" s="722">
        <f>SUM(K40:AA40)</f>
        <v>238091</v>
      </c>
      <c r="AE40" s="347">
        <f>SUM(AE36:AE38)</f>
        <v>0</v>
      </c>
    </row>
    <row r="41" spans="1:31" ht="15.75" customHeight="1" x14ac:dyDescent="0.25">
      <c r="C41" s="324"/>
      <c r="D41" s="324"/>
      <c r="E41" s="338"/>
      <c r="F41" s="348"/>
      <c r="G41" s="338"/>
      <c r="H41" s="338"/>
      <c r="I41" s="338"/>
      <c r="J41" s="338"/>
      <c r="AE41" s="733"/>
    </row>
    <row r="42" spans="1:31" ht="14.25" customHeight="1" x14ac:dyDescent="0.35">
      <c r="A42" s="734"/>
      <c r="C42" s="324"/>
      <c r="D42" s="324"/>
      <c r="E42" s="735"/>
      <c r="F42" s="348"/>
      <c r="G42" s="338"/>
      <c r="H42" s="338"/>
      <c r="I42" s="338"/>
      <c r="J42" s="337"/>
      <c r="AE42" s="733"/>
    </row>
    <row r="43" spans="1:31" ht="24.95" customHeight="1" thickBot="1" x14ac:dyDescent="0.4">
      <c r="A43" s="736"/>
      <c r="B43" s="736"/>
      <c r="C43" s="737" t="s">
        <v>676</v>
      </c>
      <c r="D43" s="353"/>
      <c r="E43" s="738">
        <f>SUM(E33+E40)</f>
        <v>124037</v>
      </c>
      <c r="F43" s="348"/>
      <c r="G43" s="739">
        <f>SUM(G33+G40)</f>
        <v>0</v>
      </c>
      <c r="H43" s="739"/>
      <c r="I43" s="739">
        <f>+E43+G43</f>
        <v>124037</v>
      </c>
      <c r="J43" s="324"/>
      <c r="K43" s="739">
        <f>SUM(K33+K40)</f>
        <v>223196</v>
      </c>
      <c r="L43" s="739"/>
      <c r="M43" s="739">
        <f>SUM(M33+M40)</f>
        <v>14895</v>
      </c>
      <c r="N43" s="739"/>
      <c r="O43" s="739">
        <f>SUM(O33+O40)</f>
        <v>0</v>
      </c>
      <c r="P43" s="739"/>
      <c r="Q43" s="739">
        <f>SUM(Q33+Q40)</f>
        <v>0</v>
      </c>
      <c r="R43" s="739"/>
      <c r="S43" s="739">
        <f>SUM(S33+S40)</f>
        <v>0</v>
      </c>
      <c r="T43" s="739"/>
      <c r="U43" s="739">
        <f>SUM(U33+U40)</f>
        <v>0</v>
      </c>
      <c r="V43" s="739"/>
      <c r="W43" s="739">
        <f>SUM(W33+W40)</f>
        <v>0</v>
      </c>
      <c r="X43" s="739"/>
      <c r="Y43" s="739">
        <f>SUM(Y33+Y40)</f>
        <v>0</v>
      </c>
      <c r="Z43" s="739"/>
      <c r="AA43" s="739">
        <f>SUM(AA33+AA40)</f>
        <v>0</v>
      </c>
      <c r="AB43" s="739"/>
      <c r="AC43" s="739">
        <f>SUM(K43:AA43)</f>
        <v>238091</v>
      </c>
      <c r="AD43" s="740"/>
      <c r="AE43" s="739">
        <f>SUM(AE33+AE40)</f>
        <v>0</v>
      </c>
    </row>
    <row r="44" spans="1:31" ht="29.25" customHeight="1" thickTop="1" x14ac:dyDescent="0.25">
      <c r="A44" s="741"/>
      <c r="C44" s="742" t="s">
        <v>677</v>
      </c>
      <c r="E44" s="743" t="s">
        <v>17</v>
      </c>
      <c r="F44" s="348"/>
      <c r="G44" s="324"/>
      <c r="H44" s="324"/>
      <c r="I44" s="324"/>
      <c r="J44" s="324"/>
    </row>
    <row r="45" spans="1:31" ht="24.95" customHeight="1" x14ac:dyDescent="0.25">
      <c r="A45" s="355"/>
      <c r="B45" s="355"/>
      <c r="C45" s="337"/>
      <c r="D45" s="337"/>
      <c r="E45" s="744"/>
      <c r="F45" s="337"/>
      <c r="G45" s="337"/>
      <c r="H45" s="337"/>
      <c r="I45" s="337"/>
      <c r="J45" s="338"/>
      <c r="W45" s="332" t="str">
        <f>+A1</f>
        <v xml:space="preserve">ENRON CORP AND CONSOLIDATED SUBSIDIARIES </v>
      </c>
      <c r="AA45" s="332"/>
    </row>
    <row r="46" spans="1:31" ht="24.95" customHeight="1" x14ac:dyDescent="0.25">
      <c r="A46" s="328"/>
      <c r="B46" s="328"/>
      <c r="C46" s="337"/>
      <c r="D46" s="337"/>
      <c r="E46" s="337"/>
      <c r="F46" s="337"/>
      <c r="G46" s="337"/>
      <c r="H46" s="337"/>
      <c r="I46" s="337"/>
      <c r="J46" s="337"/>
      <c r="W46" s="332" t="s">
        <v>128</v>
      </c>
      <c r="AA46" s="332"/>
    </row>
    <row r="47" spans="1:31" ht="24.95" customHeight="1" x14ac:dyDescent="0.25">
      <c r="A47" s="328"/>
      <c r="B47" s="328"/>
      <c r="C47" s="337"/>
      <c r="D47" s="337"/>
      <c r="E47" s="745"/>
      <c r="F47" s="337"/>
      <c r="G47" s="337"/>
      <c r="H47" s="337"/>
      <c r="I47" s="337"/>
      <c r="J47" s="337"/>
      <c r="AA47" s="332"/>
    </row>
    <row r="48" spans="1:31" ht="24.95" customHeight="1" x14ac:dyDescent="0.25">
      <c r="A48" s="328"/>
      <c r="B48" s="328"/>
      <c r="C48" s="337"/>
      <c r="D48" s="337"/>
      <c r="E48" s="745"/>
      <c r="F48" s="337"/>
      <c r="G48" s="337"/>
      <c r="H48" s="337"/>
      <c r="I48" s="337"/>
      <c r="J48" s="337"/>
      <c r="AA48" s="332"/>
    </row>
    <row r="49" spans="3:29" ht="24.95" customHeight="1" x14ac:dyDescent="0.25">
      <c r="AB49" s="332"/>
      <c r="AC49" s="356"/>
    </row>
    <row r="50" spans="3:29" ht="24.95" customHeight="1" x14ac:dyDescent="0.25">
      <c r="C50" s="324"/>
      <c r="D50" s="324"/>
      <c r="E50" s="324"/>
      <c r="F50" s="324"/>
      <c r="G50" s="324"/>
      <c r="H50" s="324"/>
      <c r="I50" s="356"/>
      <c r="J50" s="356"/>
      <c r="AB50" s="332"/>
      <c r="AC50" s="356"/>
    </row>
    <row r="51" spans="3:29" ht="24.95" customHeight="1" x14ac:dyDescent="0.25">
      <c r="C51" s="324"/>
      <c r="D51" s="324"/>
      <c r="E51" s="324"/>
      <c r="F51" s="324"/>
      <c r="G51" s="324"/>
      <c r="H51" s="324"/>
      <c r="I51" s="356"/>
      <c r="J51" s="356"/>
    </row>
  </sheetData>
  <mergeCells count="5">
    <mergeCell ref="A14:B14"/>
    <mergeCell ref="A15:B15"/>
    <mergeCell ref="AA14:AB14"/>
    <mergeCell ref="AA15:AB15"/>
    <mergeCell ref="K14:T14"/>
  </mergeCells>
  <printOptions verticalCentered="1" gridLinesSet="0"/>
  <pageMargins left="0.25" right="0" top="0.56000000000000005" bottom="0.25" header="0.5" footer="0.5"/>
  <pageSetup scale="45" orientation="landscape" horizontalDpi="4294967292" verticalDpi="4294967292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C18" sqref="C18"/>
    </sheetView>
  </sheetViews>
  <sheetFormatPr defaultColWidth="23" defaultRowHeight="12.75" x14ac:dyDescent="0.2"/>
  <cols>
    <col min="1" max="1" width="32.25" style="566" customWidth="1"/>
    <col min="2" max="2" width="2.625" style="566" customWidth="1"/>
    <col min="3" max="3" width="13.5" style="566" customWidth="1"/>
    <col min="4" max="4" width="1.625" style="566" customWidth="1"/>
    <col min="5" max="5" width="15.625" style="566" customWidth="1"/>
    <col min="6" max="6" width="1.625" style="566" customWidth="1"/>
    <col min="7" max="7" width="15.625" style="566" customWidth="1"/>
    <col min="8" max="8" width="1.625" style="566" customWidth="1"/>
    <col min="9" max="9" width="15.625" style="566" customWidth="1"/>
    <col min="10" max="10" width="1.625" style="566" customWidth="1"/>
    <col min="11" max="11" width="15.625" style="566" customWidth="1"/>
    <col min="12" max="12" width="1.625" style="566" customWidth="1"/>
    <col min="13" max="13" width="15.625" style="566" customWidth="1"/>
    <col min="14" max="14" width="1.625" style="566" customWidth="1"/>
    <col min="15" max="15" width="15.625" style="566" customWidth="1"/>
    <col min="16" max="16" width="2" style="566" customWidth="1"/>
    <col min="17" max="17" width="25.75" style="566" customWidth="1"/>
    <col min="18" max="18" width="1.625" style="566" customWidth="1"/>
    <col min="19" max="19" width="15.625" style="566" customWidth="1"/>
    <col min="20" max="16384" width="23" style="566"/>
  </cols>
  <sheetData>
    <row r="1" spans="1:21" x14ac:dyDescent="0.2">
      <c r="A1" s="564" t="s">
        <v>0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  <c r="R1" s="565"/>
      <c r="S1" s="565"/>
    </row>
    <row r="2" spans="1:21" x14ac:dyDescent="0.2">
      <c r="A2" s="3" t="s">
        <v>426</v>
      </c>
      <c r="B2" s="565"/>
      <c r="C2" s="565"/>
      <c r="D2" s="565"/>
      <c r="E2" s="567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5"/>
      <c r="S2" s="565"/>
    </row>
    <row r="3" spans="1:21" x14ac:dyDescent="0.2">
      <c r="A3" s="3" t="s">
        <v>427</v>
      </c>
      <c r="B3" s="565"/>
      <c r="C3" s="565"/>
      <c r="D3" s="565"/>
      <c r="E3" s="567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</row>
    <row r="4" spans="1:21" x14ac:dyDescent="0.2">
      <c r="A4" s="564" t="s">
        <v>447</v>
      </c>
      <c r="B4" s="565"/>
      <c r="C4" s="565"/>
      <c r="D4" s="565"/>
      <c r="E4" s="565"/>
      <c r="F4" s="565"/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5"/>
      <c r="R4" s="565"/>
      <c r="S4" s="565"/>
    </row>
    <row r="5" spans="1:21" x14ac:dyDescent="0.2">
      <c r="A5" s="568" t="s">
        <v>442</v>
      </c>
      <c r="B5" s="565"/>
      <c r="C5" s="565"/>
      <c r="D5" s="565"/>
      <c r="E5" s="565"/>
      <c r="F5" s="565"/>
      <c r="G5" s="565"/>
      <c r="H5" s="565"/>
      <c r="I5" s="565"/>
      <c r="J5" s="565"/>
      <c r="K5" s="565"/>
      <c r="L5" s="565"/>
      <c r="M5" s="565"/>
      <c r="N5" s="565"/>
      <c r="O5" s="565"/>
      <c r="P5" s="565"/>
      <c r="Q5" s="565"/>
      <c r="R5" s="565"/>
      <c r="S5" s="565"/>
    </row>
    <row r="7" spans="1:21" x14ac:dyDescent="0.2">
      <c r="A7" s="112" t="s">
        <v>448</v>
      </c>
      <c r="B7" s="565"/>
      <c r="C7" s="565"/>
      <c r="D7" s="565"/>
      <c r="E7" s="565"/>
      <c r="F7" s="565"/>
      <c r="G7" s="565"/>
      <c r="H7" s="565"/>
      <c r="I7" s="565"/>
      <c r="J7" s="565"/>
      <c r="K7" s="565"/>
      <c r="L7" s="565"/>
      <c r="M7" s="565"/>
      <c r="N7" s="565"/>
      <c r="O7" s="565"/>
      <c r="P7" s="565"/>
      <c r="Q7" s="565"/>
      <c r="R7" s="565"/>
      <c r="S7" s="569" t="str">
        <f>+A2</f>
        <v>COMPANY # 032D</v>
      </c>
    </row>
    <row r="8" spans="1:21" ht="13.5" thickBot="1" x14ac:dyDescent="0.25">
      <c r="A8" s="108" t="s">
        <v>439</v>
      </c>
      <c r="B8" s="565"/>
      <c r="C8" s="565"/>
      <c r="D8" s="565"/>
      <c r="E8" s="565"/>
      <c r="F8" s="570"/>
      <c r="G8" s="570"/>
      <c r="H8" s="570"/>
      <c r="I8" s="570"/>
      <c r="J8" s="570"/>
      <c r="K8" s="570"/>
      <c r="L8" s="565"/>
      <c r="M8" s="565"/>
      <c r="N8" s="570"/>
      <c r="O8" s="570"/>
      <c r="P8" s="565"/>
      <c r="Q8" s="565"/>
      <c r="R8" s="565"/>
      <c r="S8" s="571" t="s">
        <v>449</v>
      </c>
    </row>
    <row r="9" spans="1:21" ht="13.5" thickTop="1" x14ac:dyDescent="0.2">
      <c r="A9" s="572"/>
      <c r="B9" s="573"/>
      <c r="C9" s="573"/>
      <c r="D9" s="574"/>
      <c r="E9" s="575" t="s">
        <v>450</v>
      </c>
      <c r="F9" s="576"/>
      <c r="G9" s="577"/>
      <c r="H9" s="576"/>
      <c r="I9" s="577" t="s">
        <v>451</v>
      </c>
      <c r="J9" s="577"/>
      <c r="K9" s="761" t="s">
        <v>452</v>
      </c>
      <c r="L9" s="761"/>
      <c r="M9" s="761"/>
      <c r="N9" s="577"/>
      <c r="O9" s="761" t="s">
        <v>453</v>
      </c>
      <c r="P9" s="761"/>
      <c r="Q9" s="761"/>
      <c r="R9" s="574"/>
      <c r="S9" s="578"/>
      <c r="U9" s="579"/>
    </row>
    <row r="10" spans="1:21" x14ac:dyDescent="0.2">
      <c r="A10" s="580"/>
      <c r="B10" s="581"/>
      <c r="C10" s="582"/>
      <c r="D10" s="576"/>
      <c r="E10" s="583" t="s">
        <v>454</v>
      </c>
      <c r="F10" s="576"/>
      <c r="G10" s="584" t="s">
        <v>455</v>
      </c>
      <c r="H10" s="576"/>
      <c r="I10" s="583" t="s">
        <v>456</v>
      </c>
      <c r="J10" s="576"/>
      <c r="K10" s="585"/>
      <c r="L10" s="576"/>
      <c r="M10" s="583"/>
      <c r="N10" s="576"/>
      <c r="O10" s="583" t="s">
        <v>10</v>
      </c>
      <c r="P10" s="576"/>
      <c r="Q10" s="583"/>
      <c r="R10" s="583"/>
      <c r="S10" s="586" t="s">
        <v>454</v>
      </c>
      <c r="U10" s="583"/>
    </row>
    <row r="11" spans="1:21" ht="13.5" thickBot="1" x14ac:dyDescent="0.25">
      <c r="A11" s="587"/>
      <c r="B11" s="588"/>
      <c r="C11" s="589" t="s">
        <v>457</v>
      </c>
      <c r="D11" s="570"/>
      <c r="E11" s="590" t="s">
        <v>458</v>
      </c>
      <c r="F11" s="570"/>
      <c r="G11" s="590" t="s">
        <v>459</v>
      </c>
      <c r="H11" s="570"/>
      <c r="I11" s="590" t="s">
        <v>460</v>
      </c>
      <c r="J11" s="570"/>
      <c r="K11" s="590" t="s">
        <v>461</v>
      </c>
      <c r="L11" s="570"/>
      <c r="M11" s="590" t="s">
        <v>462</v>
      </c>
      <c r="N11" s="570"/>
      <c r="O11" s="590" t="s">
        <v>91</v>
      </c>
      <c r="P11" s="570"/>
      <c r="Q11" s="590" t="s">
        <v>463</v>
      </c>
      <c r="R11" s="590"/>
      <c r="S11" s="591" t="s">
        <v>464</v>
      </c>
      <c r="U11" s="583"/>
    </row>
    <row r="12" spans="1:21" ht="12.75" customHeight="1" thickTop="1" x14ac:dyDescent="0.2">
      <c r="A12" s="565"/>
      <c r="B12" s="592"/>
      <c r="C12" s="567"/>
      <c r="D12" s="593"/>
      <c r="E12" s="565"/>
      <c r="F12" s="593"/>
      <c r="G12" s="565"/>
      <c r="H12" s="593"/>
      <c r="I12" s="565"/>
      <c r="J12" s="593"/>
      <c r="K12" s="565"/>
      <c r="L12" s="593"/>
      <c r="M12" s="565"/>
      <c r="N12" s="593"/>
      <c r="O12" s="565"/>
      <c r="P12" s="593"/>
      <c r="Q12" s="593"/>
      <c r="R12" s="593"/>
      <c r="S12" s="565"/>
      <c r="U12" s="579"/>
    </row>
    <row r="13" spans="1:21" ht="23.25" customHeight="1" x14ac:dyDescent="0.2">
      <c r="A13" s="594" t="s">
        <v>465</v>
      </c>
      <c r="B13" s="595"/>
      <c r="C13" s="319" t="s">
        <v>345</v>
      </c>
      <c r="D13" s="596"/>
      <c r="E13" s="597"/>
      <c r="F13" s="596"/>
      <c r="G13" s="597"/>
      <c r="H13" s="596"/>
      <c r="I13" s="597"/>
      <c r="J13" s="596"/>
      <c r="K13" s="597"/>
      <c r="L13" s="596"/>
      <c r="M13" s="597"/>
      <c r="N13" s="596"/>
      <c r="O13" s="597"/>
      <c r="P13" s="596"/>
      <c r="Q13" s="597"/>
      <c r="R13" s="585"/>
      <c r="S13" s="576"/>
      <c r="U13" s="579"/>
    </row>
    <row r="14" spans="1:21" ht="23.25" customHeight="1" x14ac:dyDescent="0.2">
      <c r="A14" s="594" t="s">
        <v>466</v>
      </c>
      <c r="B14" s="595"/>
      <c r="C14" s="598" t="s">
        <v>467</v>
      </c>
      <c r="D14" s="595"/>
      <c r="E14" s="594">
        <v>-10000</v>
      </c>
      <c r="F14" s="595"/>
      <c r="G14" s="594"/>
      <c r="H14" s="595"/>
      <c r="I14" s="594"/>
      <c r="J14" s="595"/>
      <c r="K14" s="594"/>
      <c r="L14" s="595"/>
      <c r="M14" s="594"/>
      <c r="N14" s="595"/>
      <c r="O14" s="594"/>
      <c r="P14" s="595"/>
      <c r="Q14" s="594"/>
      <c r="R14" s="599"/>
      <c r="S14" s="600">
        <f t="shared" ref="S14:S22" si="0">SUM(E14:Q14)</f>
        <v>-10000</v>
      </c>
      <c r="U14" s="579"/>
    </row>
    <row r="15" spans="1:21" ht="23.25" customHeight="1" x14ac:dyDescent="0.2">
      <c r="A15" s="594" t="s">
        <v>468</v>
      </c>
      <c r="B15" s="595"/>
      <c r="C15" s="598" t="s">
        <v>469</v>
      </c>
      <c r="D15" s="595"/>
      <c r="E15" s="594"/>
      <c r="F15" s="595"/>
      <c r="G15" s="594"/>
      <c r="H15" s="595"/>
      <c r="I15" s="594"/>
      <c r="J15" s="595"/>
      <c r="K15" s="594"/>
      <c r="L15" s="595"/>
      <c r="M15" s="594"/>
      <c r="N15" s="595"/>
      <c r="O15" s="594"/>
      <c r="P15" s="595"/>
      <c r="Q15" s="594"/>
      <c r="R15" s="599"/>
      <c r="S15" s="600">
        <f t="shared" si="0"/>
        <v>0</v>
      </c>
      <c r="U15" s="579"/>
    </row>
    <row r="16" spans="1:21" ht="23.25" customHeight="1" x14ac:dyDescent="0.2">
      <c r="A16" s="594" t="s">
        <v>470</v>
      </c>
      <c r="B16" s="595"/>
      <c r="C16" s="598" t="s">
        <v>471</v>
      </c>
      <c r="D16" s="595"/>
      <c r="E16" s="594">
        <v>-2565525</v>
      </c>
      <c r="F16" s="595"/>
      <c r="G16" s="594"/>
      <c r="H16" s="595"/>
      <c r="I16" s="594"/>
      <c r="J16" s="595"/>
      <c r="K16" s="594"/>
      <c r="L16" s="595"/>
      <c r="M16" s="594"/>
      <c r="N16" s="595"/>
      <c r="O16" s="594"/>
      <c r="P16" s="595"/>
      <c r="Q16" s="594"/>
      <c r="R16" s="599"/>
      <c r="S16" s="600">
        <f t="shared" si="0"/>
        <v>-2565525</v>
      </c>
      <c r="U16" s="579"/>
    </row>
    <row r="17" spans="1:21" ht="23.25" customHeight="1" x14ac:dyDescent="0.2">
      <c r="A17" s="594" t="s">
        <v>472</v>
      </c>
      <c r="B17" s="595"/>
      <c r="C17" s="598" t="s">
        <v>473</v>
      </c>
      <c r="D17" s="595"/>
      <c r="E17" s="594">
        <v>1661929</v>
      </c>
      <c r="F17" s="595"/>
      <c r="G17" s="594">
        <f>E18+E19</f>
        <v>-144139</v>
      </c>
      <c r="H17" s="595"/>
      <c r="I17" s="594"/>
      <c r="J17" s="595"/>
      <c r="K17" s="594"/>
      <c r="L17" s="595"/>
      <c r="M17" s="594"/>
      <c r="N17" s="595"/>
      <c r="O17" s="594">
        <f>64157-268+16093</f>
        <v>79982</v>
      </c>
      <c r="P17" s="595"/>
      <c r="Q17" s="594" t="s">
        <v>504</v>
      </c>
      <c r="R17" s="599"/>
      <c r="S17" s="600">
        <f t="shared" si="0"/>
        <v>1597772</v>
      </c>
      <c r="U17" s="579"/>
    </row>
    <row r="18" spans="1:21" ht="23.25" customHeight="1" x14ac:dyDescent="0.2">
      <c r="A18" s="594" t="s">
        <v>474</v>
      </c>
      <c r="B18" s="595"/>
      <c r="C18" s="598" t="s">
        <v>475</v>
      </c>
      <c r="D18" s="595"/>
      <c r="E18" s="594">
        <v>-228139</v>
      </c>
      <c r="F18" s="595"/>
      <c r="G18" s="594"/>
      <c r="H18" s="595"/>
      <c r="I18" s="594">
        <f>324985+228139</f>
        <v>553124</v>
      </c>
      <c r="J18" s="595"/>
      <c r="K18" s="594"/>
      <c r="L18" s="595"/>
      <c r="M18" s="594"/>
      <c r="N18" s="595"/>
      <c r="O18" s="594"/>
      <c r="P18" s="595"/>
      <c r="Q18" s="594" t="s">
        <v>505</v>
      </c>
      <c r="R18" s="599"/>
      <c r="S18" s="600">
        <f t="shared" si="0"/>
        <v>324985</v>
      </c>
    </row>
    <row r="19" spans="1:21" ht="23.25" customHeight="1" x14ac:dyDescent="0.2">
      <c r="A19" s="594" t="s">
        <v>476</v>
      </c>
      <c r="B19" s="595"/>
      <c r="C19" s="598" t="s">
        <v>477</v>
      </c>
      <c r="D19" s="595"/>
      <c r="E19" s="594">
        <v>84000</v>
      </c>
      <c r="F19" s="595"/>
      <c r="G19" s="594"/>
      <c r="H19" s="595"/>
      <c r="I19" s="594">
        <v>-42000</v>
      </c>
      <c r="J19" s="595"/>
      <c r="K19" s="594"/>
      <c r="L19" s="595"/>
      <c r="M19" s="594"/>
      <c r="N19" s="595"/>
      <c r="O19" s="594"/>
      <c r="P19" s="595"/>
      <c r="Q19" s="594" t="s">
        <v>507</v>
      </c>
      <c r="R19" s="599"/>
      <c r="S19" s="600">
        <f t="shared" si="0"/>
        <v>42000</v>
      </c>
    </row>
    <row r="20" spans="1:21" ht="23.25" customHeight="1" x14ac:dyDescent="0.2">
      <c r="A20" s="594" t="s">
        <v>478</v>
      </c>
      <c r="B20" s="595"/>
      <c r="C20" s="598" t="s">
        <v>479</v>
      </c>
      <c r="D20" s="595"/>
      <c r="E20" s="594"/>
      <c r="F20" s="595"/>
      <c r="G20" s="594"/>
      <c r="H20" s="595"/>
      <c r="I20" s="594"/>
      <c r="J20" s="595"/>
      <c r="K20" s="594"/>
      <c r="L20" s="595"/>
      <c r="M20" s="594"/>
      <c r="N20" s="595"/>
      <c r="O20" s="594"/>
      <c r="P20" s="595"/>
      <c r="Q20" s="594" t="s">
        <v>508</v>
      </c>
      <c r="R20" s="599"/>
      <c r="S20" s="600">
        <f t="shared" si="0"/>
        <v>0</v>
      </c>
    </row>
    <row r="21" spans="1:21" ht="23.25" customHeight="1" x14ac:dyDescent="0.2">
      <c r="A21" s="594" t="s">
        <v>480</v>
      </c>
      <c r="B21" s="595"/>
      <c r="C21" s="598" t="s">
        <v>481</v>
      </c>
      <c r="D21" s="595"/>
      <c r="E21" s="594"/>
      <c r="F21" s="595"/>
      <c r="G21" s="594"/>
      <c r="H21" s="595"/>
      <c r="I21" s="594"/>
      <c r="J21" s="595"/>
      <c r="K21" s="594"/>
      <c r="L21" s="595"/>
      <c r="M21" s="594"/>
      <c r="N21" s="595"/>
      <c r="O21" s="594"/>
      <c r="P21" s="595"/>
      <c r="Q21" s="594"/>
      <c r="R21" s="599"/>
      <c r="S21" s="600">
        <f t="shared" si="0"/>
        <v>0</v>
      </c>
    </row>
    <row r="22" spans="1:21" ht="23.25" customHeight="1" x14ac:dyDescent="0.2">
      <c r="A22" s="594" t="s">
        <v>482</v>
      </c>
      <c r="B22" s="595"/>
      <c r="C22" s="598" t="s">
        <v>483</v>
      </c>
      <c r="D22" s="595"/>
      <c r="E22" s="594">
        <v>-1</v>
      </c>
      <c r="F22" s="595"/>
      <c r="G22" s="594"/>
      <c r="H22" s="595"/>
      <c r="I22" s="594">
        <v>1</v>
      </c>
      <c r="J22" s="595"/>
      <c r="K22" s="594"/>
      <c r="L22" s="595"/>
      <c r="M22" s="594"/>
      <c r="N22" s="595"/>
      <c r="O22" s="594"/>
      <c r="P22" s="595"/>
      <c r="Q22" s="594"/>
      <c r="R22" s="599"/>
      <c r="S22" s="600">
        <f t="shared" si="0"/>
        <v>0</v>
      </c>
    </row>
    <row r="23" spans="1:21" ht="23.25" customHeight="1" thickBot="1" x14ac:dyDescent="0.25">
      <c r="A23" s="594" t="s">
        <v>484</v>
      </c>
      <c r="B23" s="595"/>
      <c r="C23" s="594" t="s">
        <v>485</v>
      </c>
      <c r="D23" s="595"/>
      <c r="E23" s="601">
        <f>SUM(E14:E22)</f>
        <v>-1057736</v>
      </c>
      <c r="F23" s="595"/>
      <c r="G23" s="601">
        <f>SUM(G14:G22)</f>
        <v>-144139</v>
      </c>
      <c r="H23" s="595"/>
      <c r="I23" s="601">
        <f>SUM(I14:I22)</f>
        <v>511125</v>
      </c>
      <c r="J23" s="595"/>
      <c r="K23" s="601">
        <f>SUM(K14:K22)</f>
        <v>0</v>
      </c>
      <c r="L23" s="595"/>
      <c r="M23" s="601">
        <f>SUM(M14:M22)</f>
        <v>0</v>
      </c>
      <c r="N23" s="595"/>
      <c r="O23" s="601">
        <f>SUM(O14:O22)</f>
        <v>79982</v>
      </c>
      <c r="P23" s="595"/>
      <c r="Q23" s="597"/>
      <c r="R23" s="599"/>
      <c r="S23" s="601">
        <f>SUM(S14:S22)</f>
        <v>-610768</v>
      </c>
    </row>
    <row r="24" spans="1:21" s="579" customFormat="1" ht="12.75" customHeight="1" thickTop="1" x14ac:dyDescent="0.2">
      <c r="A24" s="597"/>
      <c r="B24" s="596"/>
      <c r="C24" s="597"/>
      <c r="D24" s="596"/>
      <c r="E24" s="597"/>
      <c r="F24" s="596"/>
      <c r="G24" s="597"/>
      <c r="H24" s="596"/>
      <c r="I24" s="597"/>
      <c r="J24" s="596"/>
      <c r="K24" s="597"/>
      <c r="L24" s="596"/>
      <c r="M24" s="597"/>
      <c r="N24" s="596"/>
      <c r="O24" s="597"/>
      <c r="P24" s="596"/>
      <c r="Q24" s="597"/>
      <c r="R24" s="585"/>
      <c r="S24" s="597"/>
    </row>
    <row r="25" spans="1:21" ht="23.25" customHeight="1" thickBot="1" x14ac:dyDescent="0.25">
      <c r="A25" s="597" t="s">
        <v>486</v>
      </c>
      <c r="B25" s="595"/>
      <c r="C25" s="594" t="s">
        <v>487</v>
      </c>
      <c r="D25" s="595"/>
      <c r="E25" s="602"/>
      <c r="F25" s="595"/>
      <c r="G25" s="597"/>
      <c r="H25" s="595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70"/>
    </row>
    <row r="26" spans="1:21" ht="23.25" customHeight="1" thickTop="1" x14ac:dyDescent="0.2">
      <c r="A26" s="597"/>
      <c r="B26" s="595"/>
      <c r="C26" s="597"/>
      <c r="D26" s="595"/>
      <c r="E26" s="597"/>
      <c r="F26" s="595"/>
      <c r="G26" s="597"/>
      <c r="H26" s="595"/>
      <c r="I26" s="597"/>
      <c r="J26" s="597"/>
      <c r="K26" s="597"/>
      <c r="L26" s="597"/>
      <c r="M26" s="597"/>
      <c r="N26" s="597"/>
      <c r="O26" s="597"/>
      <c r="P26" s="597"/>
      <c r="Q26" s="597"/>
      <c r="R26" s="597"/>
      <c r="S26" s="576"/>
    </row>
    <row r="27" spans="1:21" s="579" customFormat="1" ht="12.75" customHeight="1" x14ac:dyDescent="0.2">
      <c r="A27" s="597"/>
      <c r="B27" s="596"/>
      <c r="C27" s="597"/>
      <c r="D27" s="596"/>
      <c r="E27" s="597"/>
      <c r="F27" s="596"/>
      <c r="G27" s="597"/>
      <c r="H27" s="596"/>
      <c r="I27" s="597"/>
      <c r="J27" s="596"/>
      <c r="K27" s="597"/>
      <c r="L27" s="596"/>
      <c r="M27" s="597"/>
      <c r="N27" s="596"/>
      <c r="O27" s="597"/>
      <c r="P27" s="596"/>
      <c r="Q27" s="597"/>
      <c r="R27" s="585"/>
      <c r="S27" s="597"/>
    </row>
    <row r="28" spans="1:21" ht="12.75" customHeight="1" x14ac:dyDescent="0.2">
      <c r="A28" s="565" t="s">
        <v>502</v>
      </c>
      <c r="B28" s="592"/>
      <c r="C28" s="603"/>
      <c r="D28" s="593"/>
      <c r="E28" s="565"/>
      <c r="F28" s="593"/>
      <c r="G28" s="565"/>
      <c r="H28" s="593"/>
      <c r="I28" s="565"/>
      <c r="J28" s="593"/>
      <c r="K28" s="565"/>
      <c r="L28" s="593"/>
      <c r="M28" s="565"/>
      <c r="N28" s="593"/>
      <c r="O28" s="565"/>
      <c r="P28" s="593"/>
      <c r="Q28" s="593"/>
      <c r="R28" s="593"/>
      <c r="S28" s="565"/>
      <c r="U28" s="579"/>
    </row>
    <row r="29" spans="1:21" s="579" customFormat="1" ht="23.25" customHeight="1" x14ac:dyDescent="0.2">
      <c r="A29" s="604" t="s">
        <v>488</v>
      </c>
      <c r="B29" s="596"/>
      <c r="C29" s="597"/>
      <c r="D29" s="596"/>
      <c r="E29" s="605" t="s">
        <v>347</v>
      </c>
      <c r="F29" s="596"/>
      <c r="G29" s="597"/>
      <c r="H29" s="596"/>
      <c r="I29" s="597"/>
      <c r="J29" s="596"/>
      <c r="K29" s="597"/>
      <c r="L29" s="596"/>
      <c r="M29" s="597"/>
      <c r="N29" s="596"/>
      <c r="O29" s="597"/>
      <c r="P29" s="596"/>
      <c r="Q29" s="597"/>
      <c r="R29" s="585"/>
      <c r="S29" s="576"/>
    </row>
    <row r="30" spans="1:21" ht="23.25" customHeight="1" x14ac:dyDescent="0.2">
      <c r="A30" s="594" t="s">
        <v>489</v>
      </c>
      <c r="B30" s="595"/>
      <c r="C30" s="598" t="s">
        <v>490</v>
      </c>
      <c r="D30" s="595"/>
      <c r="E30" s="594">
        <v>897501.77</v>
      </c>
      <c r="F30" s="595"/>
      <c r="G30" s="594">
        <f>E32-2</f>
        <v>144139.19</v>
      </c>
      <c r="H30" s="595"/>
      <c r="I30" s="594"/>
      <c r="J30" s="595"/>
      <c r="K30" s="594"/>
      <c r="L30" s="595"/>
      <c r="M30" s="594"/>
      <c r="N30" s="595"/>
      <c r="O30" s="594">
        <f>-79982+16093-0.5</f>
        <v>-63889.5</v>
      </c>
      <c r="P30" s="595"/>
      <c r="Q30" s="594" t="s">
        <v>504</v>
      </c>
      <c r="R30" s="599"/>
      <c r="S30" s="600">
        <f>SUM(E30:Q30)</f>
        <v>977751.46</v>
      </c>
    </row>
    <row r="31" spans="1:21" ht="23.25" customHeight="1" x14ac:dyDescent="0.2">
      <c r="A31" s="594" t="s">
        <v>491</v>
      </c>
      <c r="B31" s="595"/>
      <c r="C31" s="598" t="s">
        <v>492</v>
      </c>
      <c r="D31" s="595"/>
      <c r="E31" s="594"/>
      <c r="F31" s="595"/>
      <c r="G31" s="594"/>
      <c r="H31" s="595"/>
      <c r="I31" s="594"/>
      <c r="J31" s="595"/>
      <c r="K31" s="594"/>
      <c r="L31" s="595"/>
      <c r="M31" s="594"/>
      <c r="N31" s="595"/>
      <c r="O31" s="594"/>
      <c r="P31" s="595"/>
      <c r="Q31" s="594" t="s">
        <v>505</v>
      </c>
      <c r="R31" s="599"/>
      <c r="S31" s="600">
        <f>SUM(E31:Q31)</f>
        <v>0</v>
      </c>
    </row>
    <row r="32" spans="1:21" ht="23.25" customHeight="1" x14ac:dyDescent="0.2">
      <c r="A32" s="594" t="s">
        <v>493</v>
      </c>
      <c r="B32" s="595"/>
      <c r="C32" s="598" t="s">
        <v>494</v>
      </c>
      <c r="D32" s="595"/>
      <c r="E32" s="594">
        <v>144141.19</v>
      </c>
      <c r="F32" s="595"/>
      <c r="G32" s="594"/>
      <c r="H32" s="595"/>
      <c r="I32" s="594"/>
      <c r="J32" s="595"/>
      <c r="K32" s="594"/>
      <c r="L32" s="595"/>
      <c r="M32" s="594"/>
      <c r="N32" s="595"/>
      <c r="O32" s="594"/>
      <c r="P32" s="595"/>
      <c r="Q32" s="594" t="s">
        <v>506</v>
      </c>
      <c r="R32" s="599"/>
      <c r="S32" s="600">
        <f>SUM(E32:Q32)</f>
        <v>144141.19</v>
      </c>
    </row>
    <row r="33" spans="1:19" s="579" customFormat="1" ht="23.25" customHeight="1" thickBot="1" x14ac:dyDescent="0.25">
      <c r="A33" s="606" t="s">
        <v>495</v>
      </c>
      <c r="B33" s="596"/>
      <c r="C33" s="597"/>
      <c r="D33" s="596"/>
      <c r="E33" s="601">
        <f>SUM(E30:E32)</f>
        <v>1041642.96</v>
      </c>
      <c r="F33" s="596"/>
      <c r="G33" s="601">
        <f>SUM(G30:G32)</f>
        <v>144139.19</v>
      </c>
      <c r="H33" s="596"/>
      <c r="I33" s="601">
        <f>SUM(I30:I32)</f>
        <v>0</v>
      </c>
      <c r="J33" s="596"/>
      <c r="K33" s="601">
        <f>SUM(K30:K32)</f>
        <v>0</v>
      </c>
      <c r="L33" s="596"/>
      <c r="M33" s="601">
        <f>SUM(M30:M32)</f>
        <v>0</v>
      </c>
      <c r="N33" s="596"/>
      <c r="O33" s="601">
        <f>SUM(O30:O32)</f>
        <v>-63889.5</v>
      </c>
      <c r="P33" s="596"/>
      <c r="Q33" s="597"/>
      <c r="R33" s="585"/>
      <c r="S33" s="601">
        <f>SUM(S30:S32)</f>
        <v>1121892.6499999999</v>
      </c>
    </row>
    <row r="34" spans="1:19" s="579" customFormat="1" ht="12.75" customHeight="1" thickTop="1" x14ac:dyDescent="0.2">
      <c r="A34" s="597"/>
      <c r="B34" s="596"/>
      <c r="C34" s="597"/>
      <c r="D34" s="596"/>
      <c r="E34" s="597"/>
      <c r="F34" s="596"/>
      <c r="G34" s="597"/>
      <c r="H34" s="596"/>
      <c r="I34" s="597"/>
      <c r="J34" s="596"/>
      <c r="K34" s="597"/>
      <c r="L34" s="596"/>
      <c r="M34" s="597"/>
      <c r="N34" s="596"/>
      <c r="O34" s="597"/>
      <c r="P34" s="596"/>
      <c r="Q34" s="597"/>
      <c r="R34" s="585"/>
      <c r="S34" s="597"/>
    </row>
    <row r="35" spans="1:19" ht="23.25" customHeight="1" thickBot="1" x14ac:dyDescent="0.25">
      <c r="A35" s="594" t="s">
        <v>496</v>
      </c>
      <c r="B35" s="595"/>
      <c r="C35" s="598" t="s">
        <v>497</v>
      </c>
      <c r="D35" s="595"/>
      <c r="E35" s="602">
        <v>-144141.19</v>
      </c>
      <c r="F35" s="595"/>
      <c r="G35" s="597"/>
      <c r="H35" s="596"/>
      <c r="I35" s="597"/>
      <c r="J35" s="596"/>
      <c r="K35" s="597"/>
      <c r="L35" s="596"/>
      <c r="M35" s="597"/>
      <c r="N35" s="596"/>
      <c r="O35" s="597"/>
      <c r="P35" s="596"/>
      <c r="Q35" s="597"/>
      <c r="R35" s="599"/>
      <c r="S35" s="570"/>
    </row>
    <row r="36" spans="1:19" s="579" customFormat="1" ht="12.75" customHeight="1" thickTop="1" x14ac:dyDescent="0.2">
      <c r="A36" s="597"/>
      <c r="B36" s="596"/>
      <c r="C36" s="597"/>
      <c r="D36" s="596"/>
      <c r="E36" s="597"/>
      <c r="F36" s="596"/>
      <c r="G36" s="597"/>
      <c r="H36" s="596"/>
      <c r="I36" s="597"/>
      <c r="J36" s="596"/>
      <c r="K36" s="597"/>
      <c r="L36" s="596"/>
      <c r="M36" s="597"/>
      <c r="N36" s="596"/>
      <c r="O36" s="597"/>
      <c r="P36" s="596"/>
      <c r="Q36" s="597"/>
      <c r="R36" s="585"/>
      <c r="S36" s="597"/>
    </row>
    <row r="37" spans="1:19" ht="23.25" customHeight="1" x14ac:dyDescent="0.2">
      <c r="A37" s="597" t="s">
        <v>498</v>
      </c>
      <c r="B37" s="595"/>
      <c r="C37" s="597"/>
      <c r="D37" s="595"/>
      <c r="E37" s="594">
        <f>+E23+E33</f>
        <v>-16093.040000000037</v>
      </c>
      <c r="F37" s="595"/>
      <c r="G37" s="594">
        <f>+G23+G33</f>
        <v>0.19000000000232831</v>
      </c>
      <c r="H37" s="595"/>
      <c r="I37" s="594">
        <f>+I23+I33</f>
        <v>511125</v>
      </c>
      <c r="J37" s="595"/>
      <c r="K37" s="594">
        <f>+K23+K33</f>
        <v>0</v>
      </c>
      <c r="L37" s="595"/>
      <c r="M37" s="594">
        <f>+M23+M33</f>
        <v>0</v>
      </c>
      <c r="N37" s="595"/>
      <c r="O37" s="594">
        <f>+O23+O33</f>
        <v>16092.5</v>
      </c>
      <c r="P37" s="595"/>
      <c r="Q37" s="597"/>
      <c r="R37" s="599"/>
      <c r="S37" s="594">
        <f>+S23+S33</f>
        <v>511124.64999999991</v>
      </c>
    </row>
    <row r="38" spans="1:19" s="579" customFormat="1" ht="13.5" customHeight="1" x14ac:dyDescent="0.2">
      <c r="A38" s="597"/>
      <c r="B38" s="596"/>
      <c r="C38" s="597"/>
      <c r="D38" s="596"/>
      <c r="E38" s="597"/>
      <c r="F38" s="596"/>
      <c r="G38" s="597"/>
      <c r="H38" s="596"/>
      <c r="I38" s="597"/>
      <c r="J38" s="596"/>
      <c r="K38" s="597"/>
      <c r="L38" s="596"/>
      <c r="M38" s="597"/>
      <c r="N38" s="596"/>
      <c r="O38" s="597"/>
      <c r="P38" s="596"/>
      <c r="Q38" s="597"/>
      <c r="R38" s="585"/>
      <c r="S38" s="597"/>
    </row>
    <row r="39" spans="1:19" ht="23.25" customHeight="1" x14ac:dyDescent="0.2">
      <c r="A39" s="594" t="s">
        <v>499</v>
      </c>
      <c r="B39" s="595"/>
      <c r="C39" s="594"/>
      <c r="D39" s="595"/>
      <c r="E39" s="594"/>
      <c r="F39" s="595"/>
      <c r="G39" s="594"/>
      <c r="H39" s="595"/>
      <c r="I39" s="594"/>
      <c r="J39" s="595"/>
      <c r="K39" s="594"/>
      <c r="L39" s="595"/>
      <c r="M39" s="594"/>
      <c r="N39" s="595"/>
      <c r="O39" s="594"/>
      <c r="P39" s="595"/>
      <c r="Q39" s="594"/>
      <c r="R39" s="599"/>
      <c r="S39" s="600">
        <f>SUM(E39:Q39)</f>
        <v>0</v>
      </c>
    </row>
    <row r="40" spans="1:19" ht="23.25" customHeight="1" x14ac:dyDescent="0.2">
      <c r="A40" s="594" t="s">
        <v>503</v>
      </c>
      <c r="B40" s="595"/>
      <c r="C40" s="594"/>
      <c r="D40" s="595"/>
      <c r="E40" s="594"/>
      <c r="F40" s="595"/>
      <c r="G40" s="594"/>
      <c r="H40" s="595"/>
      <c r="I40" s="594">
        <f>I37</f>
        <v>511125</v>
      </c>
      <c r="J40" s="595"/>
      <c r="K40" s="594"/>
      <c r="L40" s="595"/>
      <c r="M40" s="594"/>
      <c r="N40" s="595"/>
      <c r="O40" s="594"/>
      <c r="P40" s="595"/>
      <c r="Q40" s="594"/>
      <c r="R40" s="599"/>
      <c r="S40" s="600">
        <f>SUM(E40:Q40)</f>
        <v>511125</v>
      </c>
    </row>
    <row r="41" spans="1:19" ht="23.25" customHeight="1" x14ac:dyDescent="0.2">
      <c r="A41" s="594" t="s">
        <v>509</v>
      </c>
      <c r="B41" s="595"/>
      <c r="C41" s="594"/>
      <c r="D41" s="595"/>
      <c r="E41" s="594">
        <f>E37</f>
        <v>-16093.040000000037</v>
      </c>
      <c r="F41" s="595"/>
      <c r="G41" s="594"/>
      <c r="H41" s="595"/>
      <c r="I41" s="594"/>
      <c r="J41" s="595"/>
      <c r="K41" s="594"/>
      <c r="L41" s="595"/>
      <c r="M41" s="594"/>
      <c r="N41" s="595"/>
      <c r="O41" s="594"/>
      <c r="P41" s="595"/>
      <c r="Q41" s="594"/>
      <c r="R41" s="599"/>
      <c r="S41" s="600">
        <f>SUM(E41:Q41)</f>
        <v>-16093.040000000037</v>
      </c>
    </row>
    <row r="42" spans="1:19" ht="23.25" customHeight="1" x14ac:dyDescent="0.2">
      <c r="A42" s="594"/>
      <c r="B42" s="595"/>
      <c r="C42" s="594"/>
      <c r="D42" s="595"/>
      <c r="E42" s="594"/>
      <c r="F42" s="595"/>
      <c r="G42" s="594"/>
      <c r="H42" s="595"/>
      <c r="I42" s="594"/>
      <c r="J42" s="595"/>
      <c r="K42" s="594"/>
      <c r="L42" s="595"/>
      <c r="M42" s="594"/>
      <c r="N42" s="595"/>
      <c r="O42" s="594"/>
      <c r="P42" s="595"/>
      <c r="Q42" s="594"/>
      <c r="R42" s="599"/>
      <c r="S42" s="600">
        <f>SUM(E42:Q42)</f>
        <v>0</v>
      </c>
    </row>
    <row r="43" spans="1:19" x14ac:dyDescent="0.2">
      <c r="A43" s="565"/>
      <c r="B43" s="565"/>
      <c r="C43" s="567"/>
      <c r="D43" s="565"/>
      <c r="E43" s="599"/>
      <c r="F43" s="593"/>
      <c r="G43" s="599"/>
      <c r="H43" s="593"/>
      <c r="I43" s="599"/>
      <c r="J43" s="593"/>
      <c r="K43" s="565"/>
      <c r="L43" s="593"/>
      <c r="M43" s="565"/>
      <c r="N43" s="593"/>
      <c r="O43" s="565"/>
      <c r="P43" s="593"/>
      <c r="Q43" s="565"/>
      <c r="R43" s="599"/>
      <c r="S43" s="599"/>
    </row>
    <row r="44" spans="1:19" x14ac:dyDescent="0.2">
      <c r="A44" s="565"/>
      <c r="B44" s="565"/>
      <c r="C44" s="567"/>
      <c r="D44" s="565"/>
      <c r="E44" s="569"/>
      <c r="F44" s="593"/>
      <c r="G44" s="569"/>
      <c r="H44" s="593"/>
      <c r="I44" s="569"/>
      <c r="J44" s="593"/>
      <c r="K44" s="565"/>
      <c r="L44" s="593"/>
      <c r="M44" s="565"/>
      <c r="N44" s="593"/>
      <c r="O44" s="565"/>
      <c r="P44" s="593"/>
      <c r="Q44" s="565"/>
      <c r="R44" s="599"/>
      <c r="S44" s="569"/>
    </row>
    <row r="45" spans="1:19" ht="13.5" thickBot="1" x14ac:dyDescent="0.25">
      <c r="A45" s="569"/>
      <c r="B45" s="565"/>
      <c r="C45" s="567"/>
      <c r="D45" s="565"/>
      <c r="E45" s="570"/>
      <c r="F45" s="607"/>
      <c r="G45" s="570"/>
      <c r="H45" s="607"/>
      <c r="I45" s="570"/>
      <c r="J45" s="607"/>
      <c r="K45" s="570"/>
      <c r="L45" s="607"/>
      <c r="M45" s="570"/>
      <c r="N45" s="607"/>
      <c r="O45" s="570"/>
      <c r="P45" s="607"/>
      <c r="Q45" s="570"/>
      <c r="R45" s="599"/>
      <c r="S45" s="570"/>
    </row>
    <row r="46" spans="1:19" ht="13.5" thickTop="1" x14ac:dyDescent="0.2">
      <c r="A46" s="608"/>
      <c r="B46" s="565"/>
      <c r="C46" s="567"/>
      <c r="D46" s="565"/>
      <c r="E46" s="565"/>
      <c r="F46" s="593"/>
      <c r="G46" s="565"/>
      <c r="H46" s="593"/>
      <c r="I46" s="565"/>
      <c r="J46" s="593"/>
      <c r="K46" s="565"/>
      <c r="L46" s="593"/>
      <c r="M46" s="565"/>
      <c r="N46" s="593"/>
      <c r="O46" s="565"/>
      <c r="P46" s="593"/>
      <c r="Q46" s="565"/>
      <c r="R46" s="599"/>
      <c r="S46" s="565"/>
    </row>
    <row r="47" spans="1:19" x14ac:dyDescent="0.2">
      <c r="A47" s="565"/>
      <c r="B47" s="565"/>
      <c r="C47" s="567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565"/>
      <c r="R47" s="599"/>
      <c r="S47" s="565"/>
    </row>
    <row r="48" spans="1:19" x14ac:dyDescent="0.2">
      <c r="A48" s="571" t="s">
        <v>500</v>
      </c>
      <c r="B48" s="565"/>
      <c r="C48" s="567"/>
      <c r="D48" s="571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565"/>
      <c r="R48" s="599"/>
      <c r="S48" s="569" t="str">
        <f>+A2</f>
        <v>COMPANY # 032D</v>
      </c>
    </row>
    <row r="49" spans="1:19" x14ac:dyDescent="0.2">
      <c r="A49" s="609"/>
      <c r="B49" s="565"/>
      <c r="C49" s="567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565"/>
      <c r="R49" s="599"/>
      <c r="S49" s="571" t="s">
        <v>449</v>
      </c>
    </row>
    <row r="50" spans="1:19" x14ac:dyDescent="0.2">
      <c r="A50" s="571"/>
      <c r="B50" s="565"/>
      <c r="C50" s="567"/>
      <c r="D50" s="571"/>
      <c r="E50" s="565"/>
      <c r="F50" s="565"/>
      <c r="G50" s="610"/>
      <c r="H50" s="565"/>
      <c r="I50" s="610"/>
      <c r="J50" s="565"/>
      <c r="K50" s="565"/>
      <c r="L50" s="565"/>
      <c r="M50" s="565"/>
      <c r="N50" s="565"/>
      <c r="O50" s="565"/>
      <c r="P50" s="565"/>
      <c r="Q50" s="565"/>
      <c r="R50" s="599"/>
      <c r="S50" s="565"/>
    </row>
    <row r="51" spans="1:19" x14ac:dyDescent="0.2">
      <c r="A51" s="565"/>
      <c r="B51" s="565"/>
      <c r="C51" s="567"/>
      <c r="D51" s="565"/>
      <c r="E51" s="565"/>
      <c r="F51" s="565"/>
      <c r="G51" s="610"/>
      <c r="H51" s="565"/>
      <c r="I51" s="610"/>
      <c r="J51" s="565"/>
      <c r="K51" s="565"/>
      <c r="L51" s="565"/>
      <c r="M51" s="565"/>
      <c r="N51" s="565"/>
      <c r="O51" s="565"/>
      <c r="P51" s="565"/>
      <c r="Q51" s="565"/>
      <c r="R51" s="599"/>
      <c r="S51" s="565"/>
    </row>
    <row r="52" spans="1:19" x14ac:dyDescent="0.2">
      <c r="A52" s="565"/>
      <c r="B52" s="565"/>
      <c r="C52" s="567"/>
      <c r="D52" s="565"/>
      <c r="E52" s="565"/>
      <c r="F52" s="565"/>
      <c r="G52" s="610"/>
      <c r="H52" s="565"/>
      <c r="I52" s="610"/>
      <c r="J52" s="565"/>
      <c r="K52" s="565"/>
      <c r="L52" s="565"/>
      <c r="M52" s="565"/>
      <c r="N52" s="565"/>
      <c r="O52" s="565"/>
      <c r="P52" s="565"/>
      <c r="Q52" s="565"/>
      <c r="R52" s="599"/>
      <c r="S52" s="565"/>
    </row>
    <row r="53" spans="1:19" x14ac:dyDescent="0.2">
      <c r="A53" s="565"/>
      <c r="B53" s="565"/>
      <c r="C53" s="567"/>
      <c r="D53" s="565"/>
      <c r="E53" s="565"/>
      <c r="F53" s="565"/>
      <c r="G53" s="565"/>
      <c r="H53" s="565"/>
      <c r="I53" s="565"/>
      <c r="J53" s="565"/>
      <c r="K53" s="565"/>
      <c r="L53" s="565"/>
      <c r="M53" s="565"/>
      <c r="N53" s="565"/>
      <c r="O53" s="565"/>
      <c r="P53" s="565"/>
      <c r="Q53" s="565"/>
      <c r="R53" s="599"/>
      <c r="S53" s="565"/>
    </row>
    <row r="54" spans="1:19" x14ac:dyDescent="0.2">
      <c r="A54" s="565"/>
      <c r="B54" s="565"/>
      <c r="C54" s="567"/>
      <c r="D54" s="565"/>
      <c r="E54" s="565"/>
      <c r="F54" s="565"/>
      <c r="G54" s="565"/>
      <c r="H54" s="565"/>
      <c r="I54" s="565"/>
      <c r="J54" s="565"/>
      <c r="K54" s="565"/>
      <c r="L54" s="565"/>
      <c r="M54" s="565"/>
      <c r="N54" s="565"/>
      <c r="O54" s="565"/>
      <c r="P54" s="565"/>
      <c r="Q54" s="565"/>
      <c r="R54" s="599"/>
      <c r="S54" s="565"/>
    </row>
    <row r="55" spans="1:19" x14ac:dyDescent="0.2">
      <c r="A55" s="565"/>
      <c r="B55" s="565"/>
      <c r="C55" s="567"/>
      <c r="D55" s="565"/>
      <c r="E55" s="565"/>
      <c r="F55" s="565"/>
      <c r="G55" s="565"/>
      <c r="H55" s="565"/>
      <c r="I55" s="565"/>
      <c r="J55" s="565"/>
      <c r="K55" s="565"/>
      <c r="L55" s="565"/>
      <c r="M55" s="565"/>
      <c r="N55" s="565"/>
      <c r="O55" s="565"/>
      <c r="P55" s="565"/>
      <c r="Q55" s="565"/>
      <c r="R55" s="599"/>
      <c r="S55" s="565"/>
    </row>
    <row r="56" spans="1:19" x14ac:dyDescent="0.2">
      <c r="A56" s="565"/>
      <c r="B56" s="565"/>
      <c r="C56" s="567"/>
      <c r="D56" s="565"/>
      <c r="E56" s="565"/>
      <c r="F56" s="565"/>
      <c r="G56" s="565"/>
      <c r="H56" s="565"/>
      <c r="I56" s="565"/>
      <c r="J56" s="565"/>
      <c r="K56" s="565"/>
      <c r="L56" s="565"/>
      <c r="M56" s="565"/>
      <c r="N56" s="565"/>
      <c r="O56" s="565"/>
      <c r="P56" s="565"/>
      <c r="Q56" s="565"/>
      <c r="R56" s="599"/>
      <c r="S56" s="565"/>
    </row>
    <row r="57" spans="1:19" x14ac:dyDescent="0.2">
      <c r="A57" s="565"/>
      <c r="B57" s="565"/>
      <c r="C57" s="567"/>
      <c r="D57" s="565"/>
      <c r="E57" s="565"/>
      <c r="F57" s="565"/>
      <c r="G57" s="565"/>
      <c r="H57" s="565"/>
      <c r="I57" s="565"/>
      <c r="J57" s="565"/>
      <c r="K57" s="565"/>
      <c r="L57" s="565"/>
      <c r="M57" s="565"/>
      <c r="N57" s="565"/>
      <c r="O57" s="565"/>
      <c r="P57" s="565"/>
      <c r="Q57" s="565"/>
      <c r="R57" s="599"/>
      <c r="S57" s="565"/>
    </row>
    <row r="58" spans="1:19" x14ac:dyDescent="0.2">
      <c r="A58" s="565"/>
      <c r="B58" s="565"/>
      <c r="C58" s="567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5"/>
      <c r="P58" s="565"/>
      <c r="Q58" s="565"/>
      <c r="R58" s="599"/>
      <c r="S58" s="565"/>
    </row>
    <row r="59" spans="1:19" x14ac:dyDescent="0.2">
      <c r="A59" s="565"/>
      <c r="B59" s="565"/>
      <c r="C59" s="567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5"/>
      <c r="P59" s="565"/>
      <c r="Q59" s="565"/>
      <c r="R59" s="599"/>
      <c r="S59" s="565"/>
    </row>
    <row r="60" spans="1:19" x14ac:dyDescent="0.2">
      <c r="R60" s="599"/>
    </row>
    <row r="61" spans="1:19" x14ac:dyDescent="0.2">
      <c r="R61" s="599"/>
    </row>
    <row r="62" spans="1:19" x14ac:dyDescent="0.2">
      <c r="R62" s="599"/>
    </row>
    <row r="63" spans="1:19" x14ac:dyDescent="0.2">
      <c r="R63" s="599"/>
    </row>
    <row r="64" spans="1:19" x14ac:dyDescent="0.2">
      <c r="R64" s="599"/>
    </row>
    <row r="65" spans="18:18" x14ac:dyDescent="0.2">
      <c r="R65" s="599"/>
    </row>
    <row r="66" spans="18:18" x14ac:dyDescent="0.2">
      <c r="R66" s="599"/>
    </row>
    <row r="67" spans="18:18" x14ac:dyDescent="0.2">
      <c r="R67" s="599"/>
    </row>
  </sheetData>
  <mergeCells count="2">
    <mergeCell ref="K9:M9"/>
    <mergeCell ref="O9:Q9"/>
  </mergeCells>
  <pageMargins left="0.19" right="0.18" top="0.22" bottom="0.63" header="0.17" footer="0.5"/>
  <pageSetup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C25" sqref="C25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426</v>
      </c>
      <c r="B2" s="262"/>
      <c r="C2" s="263" t="s">
        <v>433</v>
      </c>
      <c r="D2" s="382" t="s">
        <v>434</v>
      </c>
    </row>
    <row r="3" spans="1:4" x14ac:dyDescent="0.2">
      <c r="A3" s="3" t="s">
        <v>427</v>
      </c>
      <c r="B3" s="262"/>
      <c r="C3" s="263"/>
      <c r="D3" s="388"/>
    </row>
    <row r="4" spans="1:4" x14ac:dyDescent="0.2">
      <c r="A4" s="260" t="s">
        <v>183</v>
      </c>
      <c r="B4" s="260"/>
    </row>
    <row r="5" spans="1:4" x14ac:dyDescent="0.2">
      <c r="A5" s="262" t="s">
        <v>443</v>
      </c>
      <c r="B5" s="262"/>
      <c r="C5" s="263" t="s">
        <v>184</v>
      </c>
      <c r="D5" s="383" t="s">
        <v>512</v>
      </c>
    </row>
    <row r="6" spans="1:4" x14ac:dyDescent="0.2">
      <c r="A6" s="262"/>
      <c r="B6" s="262"/>
      <c r="D6"/>
    </row>
    <row r="7" spans="1:4" x14ac:dyDescent="0.2">
      <c r="A7" s="261" t="s">
        <v>185</v>
      </c>
      <c r="B7" s="262"/>
      <c r="D7" s="320" t="str">
        <f>A2</f>
        <v>COMPANY # 032D</v>
      </c>
    </row>
    <row r="8" spans="1:4" x14ac:dyDescent="0.2">
      <c r="A8" s="265"/>
      <c r="B8" s="262"/>
      <c r="D8" s="264"/>
    </row>
    <row r="9" spans="1:4" x14ac:dyDescent="0.2">
      <c r="A9" s="266" t="s">
        <v>186</v>
      </c>
      <c r="B9" s="267" t="s">
        <v>187</v>
      </c>
      <c r="C9" s="268" t="s">
        <v>188</v>
      </c>
      <c r="D9" s="269" t="s">
        <v>189</v>
      </c>
    </row>
    <row r="10" spans="1:4" x14ac:dyDescent="0.2">
      <c r="C10" s="270"/>
      <c r="D10" s="270"/>
    </row>
    <row r="11" spans="1:4" x14ac:dyDescent="0.2">
      <c r="A11" s="260" t="s">
        <v>190</v>
      </c>
      <c r="B11" s="271" t="s">
        <v>191</v>
      </c>
      <c r="C11" s="260" t="s">
        <v>192</v>
      </c>
      <c r="D11" s="272" t="s">
        <v>440</v>
      </c>
    </row>
    <row r="12" spans="1:4" ht="6.75" customHeight="1" x14ac:dyDescent="0.2">
      <c r="C12" s="270"/>
      <c r="D12" s="270"/>
    </row>
    <row r="13" spans="1:4" x14ac:dyDescent="0.2">
      <c r="A13" s="260" t="s">
        <v>193</v>
      </c>
      <c r="B13" s="271" t="s">
        <v>194</v>
      </c>
      <c r="C13" s="260" t="s">
        <v>195</v>
      </c>
      <c r="D13" s="272" t="s">
        <v>435</v>
      </c>
    </row>
    <row r="14" spans="1:4" ht="7.5" customHeight="1" x14ac:dyDescent="0.2"/>
    <row r="15" spans="1:4" x14ac:dyDescent="0.2">
      <c r="A15" s="260" t="s">
        <v>196</v>
      </c>
      <c r="B15" s="261" t="s">
        <v>197</v>
      </c>
      <c r="C15" s="260" t="s">
        <v>198</v>
      </c>
    </row>
    <row r="16" spans="1:4" x14ac:dyDescent="0.2">
      <c r="A16"/>
      <c r="B16" s="260" t="s">
        <v>199</v>
      </c>
      <c r="C16" s="260" t="s">
        <v>387</v>
      </c>
      <c r="D16" s="272" t="s">
        <v>440</v>
      </c>
    </row>
    <row r="17" spans="1:4" ht="7.5" customHeight="1" x14ac:dyDescent="0.2">
      <c r="D17"/>
    </row>
    <row r="18" spans="1:4" x14ac:dyDescent="0.2">
      <c r="A18" s="260" t="s">
        <v>339</v>
      </c>
      <c r="B18" s="260" t="s">
        <v>359</v>
      </c>
      <c r="C18" s="260" t="s">
        <v>388</v>
      </c>
      <c r="D18" s="272" t="s">
        <v>440</v>
      </c>
    </row>
    <row r="19" spans="1:4" ht="7.5" customHeight="1" x14ac:dyDescent="0.2"/>
    <row r="20" spans="1:4" x14ac:dyDescent="0.2">
      <c r="A20" s="260" t="s">
        <v>239</v>
      </c>
      <c r="B20" s="260">
        <v>344</v>
      </c>
      <c r="C20" s="260" t="s">
        <v>254</v>
      </c>
      <c r="D20" s="272" t="s">
        <v>435</v>
      </c>
    </row>
    <row r="21" spans="1:4" ht="7.5" customHeight="1" x14ac:dyDescent="0.2"/>
    <row r="22" spans="1:4" x14ac:dyDescent="0.2">
      <c r="A22" s="260" t="s">
        <v>200</v>
      </c>
      <c r="B22" s="260" t="s">
        <v>49</v>
      </c>
      <c r="C22" s="260" t="s">
        <v>201</v>
      </c>
      <c r="D22" s="272" t="s">
        <v>435</v>
      </c>
    </row>
    <row r="23" spans="1:4" x14ac:dyDescent="0.2">
      <c r="A23" s="260"/>
      <c r="B23" s="260" t="s">
        <v>285</v>
      </c>
      <c r="C23" s="260" t="s">
        <v>202</v>
      </c>
      <c r="D23" s="273"/>
    </row>
    <row r="24" spans="1:4" ht="7.5" customHeight="1" x14ac:dyDescent="0.2"/>
    <row r="25" spans="1:4" x14ac:dyDescent="0.2">
      <c r="A25" s="260" t="s">
        <v>203</v>
      </c>
      <c r="B25" s="271" t="s">
        <v>255</v>
      </c>
      <c r="C25" s="260" t="s">
        <v>204</v>
      </c>
      <c r="D25" s="272" t="s">
        <v>440</v>
      </c>
    </row>
    <row r="26" spans="1:4" ht="7.5" customHeight="1" x14ac:dyDescent="0.2"/>
    <row r="27" spans="1:4" x14ac:dyDescent="0.2">
      <c r="A27" s="260" t="s">
        <v>205</v>
      </c>
      <c r="B27" s="271" t="s">
        <v>206</v>
      </c>
      <c r="C27" s="260" t="s">
        <v>389</v>
      </c>
      <c r="D27" s="272" t="s">
        <v>435</v>
      </c>
    </row>
    <row r="28" spans="1:4" ht="7.5" customHeight="1" x14ac:dyDescent="0.2"/>
    <row r="29" spans="1:4" x14ac:dyDescent="0.2">
      <c r="A29" s="260" t="s">
        <v>207</v>
      </c>
      <c r="B29" s="260" t="s">
        <v>358</v>
      </c>
      <c r="C29" s="260" t="s">
        <v>257</v>
      </c>
      <c r="D29" s="272" t="s">
        <v>440</v>
      </c>
    </row>
    <row r="30" spans="1:4" x14ac:dyDescent="0.2">
      <c r="A30" s="260"/>
      <c r="B30" s="260" t="s">
        <v>256</v>
      </c>
      <c r="C30" s="260"/>
      <c r="D30" s="273"/>
    </row>
    <row r="31" spans="1:4" ht="7.5" customHeight="1" x14ac:dyDescent="0.2"/>
    <row r="32" spans="1:4" x14ac:dyDescent="0.2">
      <c r="A32" s="260" t="s">
        <v>208</v>
      </c>
      <c r="B32" s="271" t="s">
        <v>209</v>
      </c>
      <c r="C32" s="260" t="s">
        <v>210</v>
      </c>
      <c r="D32" s="272" t="s">
        <v>440</v>
      </c>
    </row>
    <row r="33" spans="1:33" ht="7.5" customHeight="1" x14ac:dyDescent="0.2"/>
    <row r="34" spans="1:33" x14ac:dyDescent="0.2">
      <c r="A34" s="260" t="s">
        <v>248</v>
      </c>
      <c r="B34" s="271">
        <v>855</v>
      </c>
      <c r="C34" s="260" t="s">
        <v>258</v>
      </c>
      <c r="D34" s="272" t="s">
        <v>440</v>
      </c>
    </row>
    <row r="35" spans="1:33" ht="7.5" customHeight="1" x14ac:dyDescent="0.2"/>
    <row r="36" spans="1:33" x14ac:dyDescent="0.2">
      <c r="A36" s="260" t="s">
        <v>211</v>
      </c>
      <c r="B36" s="271" t="s">
        <v>212</v>
      </c>
      <c r="C36" s="260" t="s">
        <v>390</v>
      </c>
      <c r="D36" s="272" t="s">
        <v>440</v>
      </c>
    </row>
    <row r="37" spans="1:33" ht="7.5" customHeight="1" x14ac:dyDescent="0.2"/>
    <row r="38" spans="1:33" x14ac:dyDescent="0.2">
      <c r="A38" s="260" t="s">
        <v>213</v>
      </c>
      <c r="B38" s="271" t="s">
        <v>214</v>
      </c>
      <c r="C38" s="260" t="s">
        <v>215</v>
      </c>
      <c r="D38" s="272" t="s">
        <v>435</v>
      </c>
    </row>
    <row r="39" spans="1:33" ht="7.5" customHeight="1" x14ac:dyDescent="0.2"/>
    <row r="40" spans="1:33" x14ac:dyDescent="0.2">
      <c r="A40" s="260" t="s">
        <v>128</v>
      </c>
      <c r="B40" s="260"/>
      <c r="C40" s="260" t="s">
        <v>216</v>
      </c>
      <c r="D40" s="272" t="s">
        <v>435</v>
      </c>
    </row>
    <row r="41" spans="1:33" ht="7.5" customHeight="1" x14ac:dyDescent="0.2"/>
    <row r="42" spans="1:33" x14ac:dyDescent="0.2">
      <c r="A42" s="260" t="s">
        <v>449</v>
      </c>
      <c r="B42" s="260" t="s">
        <v>485</v>
      </c>
      <c r="C42" s="260" t="s">
        <v>501</v>
      </c>
      <c r="D42" s="272" t="s">
        <v>435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220</v>
      </c>
      <c r="B44" s="260" t="s">
        <v>197</v>
      </c>
      <c r="C44" s="260" t="s">
        <v>221</v>
      </c>
      <c r="D44" s="272" t="s">
        <v>440</v>
      </c>
      <c r="AG44"/>
    </row>
    <row r="45" spans="1:33" x14ac:dyDescent="0.2">
      <c r="B45" s="260" t="s">
        <v>199</v>
      </c>
      <c r="C45" s="261" t="s">
        <v>10</v>
      </c>
    </row>
    <row r="47" spans="1:33" x14ac:dyDescent="0.2">
      <c r="A47" s="274"/>
      <c r="B47" s="275"/>
      <c r="C47" s="268" t="s">
        <v>217</v>
      </c>
      <c r="D47" s="276"/>
    </row>
    <row r="48" spans="1:33" x14ac:dyDescent="0.2">
      <c r="C48" s="270"/>
    </row>
    <row r="49" spans="1:4" x14ac:dyDescent="0.2">
      <c r="A49" s="260" t="s">
        <v>218</v>
      </c>
      <c r="B49" s="271" t="s">
        <v>360</v>
      </c>
      <c r="C49" s="260" t="s">
        <v>219</v>
      </c>
      <c r="D49" s="272" t="s">
        <v>440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032D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E25" sqref="E25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426</v>
      </c>
      <c r="C2" s="4"/>
    </row>
    <row r="3" spans="1:19" ht="15" customHeight="1" x14ac:dyDescent="0.2">
      <c r="A3" s="3" t="s">
        <v>427</v>
      </c>
      <c r="C3" s="4"/>
    </row>
    <row r="4" spans="1:19" ht="15" customHeight="1" x14ac:dyDescent="0.2">
      <c r="A4" s="1" t="s">
        <v>391</v>
      </c>
    </row>
    <row r="5" spans="1:19" ht="15" customHeight="1" x14ac:dyDescent="0.2">
      <c r="A5" s="112" t="s">
        <v>442</v>
      </c>
    </row>
    <row r="6" spans="1:19" ht="15" customHeight="1" x14ac:dyDescent="0.2"/>
    <row r="7" spans="1:19" ht="15" customHeight="1" x14ac:dyDescent="0.2">
      <c r="A7" s="112" t="s">
        <v>432</v>
      </c>
      <c r="S7" s="20" t="str">
        <f>A2</f>
        <v>COMPANY # 032D</v>
      </c>
    </row>
    <row r="8" spans="1:19" ht="15" customHeight="1" thickBot="1" x14ac:dyDescent="0.25">
      <c r="A8" s="108" t="s">
        <v>439</v>
      </c>
      <c r="S8" s="6" t="s">
        <v>16</v>
      </c>
    </row>
    <row r="9" spans="1:19" ht="15" customHeight="1" thickTop="1" x14ac:dyDescent="0.2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 t="s">
        <v>441</v>
      </c>
      <c r="C16" s="18">
        <v>-495917</v>
      </c>
      <c r="D16" s="19"/>
      <c r="E16" s="18">
        <v>495917</v>
      </c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 t="s">
        <v>428</v>
      </c>
      <c r="C17" s="18">
        <v>1400</v>
      </c>
      <c r="D17" s="19"/>
      <c r="E17" s="18">
        <v>-1400</v>
      </c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 t="s">
        <v>436</v>
      </c>
      <c r="C18" s="18">
        <v>-436</v>
      </c>
      <c r="D18" s="19"/>
      <c r="E18" s="18">
        <f>-211-C18</f>
        <v>225</v>
      </c>
      <c r="F18" s="19"/>
      <c r="G18" s="18">
        <f t="shared" si="0"/>
        <v>-211</v>
      </c>
      <c r="H18" s="19"/>
      <c r="I18" s="18">
        <f>-249.6-G18</f>
        <v>-38.599999999999994</v>
      </c>
      <c r="J18" s="19"/>
      <c r="K18" s="18">
        <f t="shared" si="1"/>
        <v>-249.6</v>
      </c>
      <c r="L18" s="19"/>
      <c r="M18" s="18"/>
      <c r="N18" s="19"/>
      <c r="O18" s="18">
        <f t="shared" si="2"/>
        <v>-249.6</v>
      </c>
      <c r="P18" s="19"/>
      <c r="Q18" s="18"/>
      <c r="R18" s="19"/>
      <c r="S18" s="18">
        <f t="shared" si="3"/>
        <v>-249.6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-494953</v>
      </c>
      <c r="D34" s="19"/>
      <c r="E34" s="21">
        <f>SUM(E15:E32)</f>
        <v>494742</v>
      </c>
      <c r="F34" s="19"/>
      <c r="G34" s="21">
        <f>SUM(G15:G32)</f>
        <v>-211</v>
      </c>
      <c r="H34" s="19"/>
      <c r="I34" s="21">
        <f>SUM(I15:I32)</f>
        <v>-38.599999999999994</v>
      </c>
      <c r="J34" s="19"/>
      <c r="K34" s="21">
        <f>SUM(K15:K32)</f>
        <v>-249.6</v>
      </c>
      <c r="L34" s="19"/>
      <c r="M34" s="21">
        <f>SUM(M15:M32)</f>
        <v>0</v>
      </c>
      <c r="N34" s="19"/>
      <c r="O34" s="21">
        <f>SUM(O15:O32)</f>
        <v>-249.6</v>
      </c>
      <c r="P34" s="19"/>
      <c r="Q34" s="21">
        <f>SUM(Q15:Q32)</f>
        <v>0</v>
      </c>
      <c r="R34" s="19"/>
      <c r="S34" s="21">
        <f>SUM(S15:S32)</f>
        <v>-249.6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032D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57"/>
  <sheetViews>
    <sheetView showGridLines="0" topLeftCell="B1" zoomScale="70" workbookViewId="0">
      <selection activeCell="N26" sqref="N26"/>
    </sheetView>
  </sheetViews>
  <sheetFormatPr defaultColWidth="11" defaultRowHeight="12.75" x14ac:dyDescent="0.2"/>
  <cols>
    <col min="1" max="1" width="3.125" style="630" customWidth="1"/>
    <col min="2" max="2" width="23.375" style="630" customWidth="1"/>
    <col min="3" max="3" width="3.125" style="630" customWidth="1"/>
    <col min="4" max="4" width="11" style="630"/>
    <col min="5" max="5" width="3.125" style="630" customWidth="1"/>
    <col min="6" max="6" width="6.5" style="630" customWidth="1"/>
    <col min="7" max="7" width="3.125" style="630" customWidth="1"/>
    <col min="8" max="8" width="16.5" style="630" customWidth="1"/>
    <col min="9" max="9" width="3.125" style="630" customWidth="1"/>
    <col min="10" max="10" width="11" style="630"/>
    <col min="11" max="11" width="3.125" style="630" customWidth="1"/>
    <col min="12" max="12" width="11.75" style="630" customWidth="1"/>
    <col min="13" max="13" width="3.125" style="630" customWidth="1"/>
    <col min="14" max="14" width="11.125" style="630" customWidth="1"/>
    <col min="15" max="15" width="3.125" style="630" customWidth="1"/>
    <col min="16" max="16" width="25.75" style="630" customWidth="1"/>
    <col min="17" max="17" width="5.375" style="630" customWidth="1"/>
    <col min="18" max="18" width="12.75" style="630" customWidth="1"/>
    <col min="19" max="19" width="2" style="630" customWidth="1"/>
    <col min="20" max="20" width="12.125" style="630" customWidth="1"/>
    <col min="21" max="21" width="2" style="630" customWidth="1"/>
    <col min="22" max="22" width="10.625" style="630" customWidth="1"/>
    <col min="23" max="23" width="2" style="630" customWidth="1"/>
    <col min="24" max="24" width="11.125" style="630" customWidth="1"/>
    <col min="25" max="25" width="2" style="630" customWidth="1"/>
    <col min="26" max="26" width="9.625" style="630" customWidth="1"/>
    <col min="27" max="27" width="14.375" style="630" customWidth="1"/>
    <col min="28" max="16384" width="11" style="630"/>
  </cols>
  <sheetData>
    <row r="1" spans="1:47" x14ac:dyDescent="0.2">
      <c r="A1" s="655"/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6" t="s">
        <v>574</v>
      </c>
      <c r="M1" s="655"/>
      <c r="N1" s="655"/>
      <c r="O1" s="655"/>
      <c r="P1" s="655"/>
      <c r="Q1" s="655"/>
      <c r="R1" s="655"/>
      <c r="S1" s="656" t="s">
        <v>10</v>
      </c>
      <c r="T1" s="655"/>
      <c r="U1" s="656" t="s">
        <v>10</v>
      </c>
      <c r="V1" s="655"/>
      <c r="W1" s="656" t="s">
        <v>10</v>
      </c>
      <c r="X1" s="655"/>
      <c r="Y1" s="656" t="s">
        <v>10</v>
      </c>
      <c r="Z1" s="655"/>
      <c r="AA1" s="655"/>
      <c r="AB1" s="655"/>
      <c r="AC1" s="655"/>
      <c r="AD1" s="655"/>
      <c r="AE1" s="655"/>
      <c r="AF1" s="655"/>
      <c r="AG1" s="655"/>
      <c r="AH1" s="655"/>
      <c r="AI1" s="655"/>
      <c r="AJ1" s="655"/>
      <c r="AK1" s="655"/>
      <c r="AL1" s="655"/>
      <c r="AM1" s="655"/>
      <c r="AN1" s="655"/>
      <c r="AO1" s="655"/>
      <c r="AP1" s="655"/>
      <c r="AQ1" s="655"/>
      <c r="AR1" s="655"/>
      <c r="AS1" s="655"/>
      <c r="AT1" s="655"/>
      <c r="AU1" s="655"/>
    </row>
    <row r="2" spans="1:47" x14ac:dyDescent="0.2">
      <c r="A2" s="655"/>
      <c r="B2" s="655"/>
      <c r="C2" s="655"/>
      <c r="D2" s="655"/>
      <c r="E2" s="655"/>
      <c r="F2" s="655"/>
      <c r="G2" s="655"/>
      <c r="H2" s="655"/>
      <c r="I2" s="656" t="s">
        <v>575</v>
      </c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5"/>
      <c r="AJ2" s="655"/>
      <c r="AK2" s="655"/>
      <c r="AL2" s="655"/>
      <c r="AM2" s="655"/>
      <c r="AN2" s="655"/>
      <c r="AO2" s="655"/>
      <c r="AP2" s="655"/>
      <c r="AQ2" s="655"/>
      <c r="AR2" s="655"/>
      <c r="AS2" s="655"/>
      <c r="AT2" s="655"/>
      <c r="AU2" s="655"/>
    </row>
    <row r="3" spans="1:47" x14ac:dyDescent="0.2">
      <c r="A3" s="655"/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7" t="s">
        <v>576</v>
      </c>
      <c r="M3" s="655"/>
      <c r="N3" s="655"/>
      <c r="O3" s="655"/>
      <c r="P3" s="655"/>
      <c r="Q3" s="655"/>
      <c r="R3" s="655"/>
      <c r="S3" s="655"/>
      <c r="T3" s="655"/>
      <c r="U3" s="655"/>
      <c r="V3" s="655"/>
      <c r="W3" s="655"/>
      <c r="X3" s="655"/>
      <c r="Y3" s="655"/>
      <c r="Z3" s="655"/>
      <c r="AA3" s="655"/>
      <c r="AB3" s="655"/>
      <c r="AC3" s="655"/>
      <c r="AD3" s="655"/>
      <c r="AE3" s="655"/>
      <c r="AF3" s="655"/>
      <c r="AG3" s="655"/>
      <c r="AH3" s="655"/>
      <c r="AI3" s="655"/>
      <c r="AJ3" s="655"/>
      <c r="AK3" s="655"/>
      <c r="AL3" s="655"/>
      <c r="AM3" s="655"/>
      <c r="AN3" s="655"/>
      <c r="AO3" s="655"/>
      <c r="AP3" s="655"/>
      <c r="AQ3" s="655"/>
      <c r="AR3" s="655"/>
      <c r="AS3" s="655"/>
      <c r="AT3" s="655"/>
      <c r="AU3" s="655"/>
    </row>
    <row r="4" spans="1:47" x14ac:dyDescent="0.2">
      <c r="B4" s="655"/>
      <c r="C4" s="655"/>
      <c r="D4" s="655"/>
      <c r="E4" s="655"/>
      <c r="F4" s="655"/>
      <c r="G4" s="655"/>
      <c r="H4" s="655"/>
      <c r="I4" s="655"/>
      <c r="J4" s="655"/>
      <c r="K4" s="655"/>
      <c r="L4" s="655"/>
      <c r="M4" s="655"/>
      <c r="N4" s="655"/>
      <c r="O4" s="655"/>
      <c r="P4" s="655"/>
      <c r="Q4" s="655"/>
      <c r="R4" s="655"/>
      <c r="S4" s="655"/>
      <c r="T4" s="655"/>
      <c r="U4" s="655"/>
      <c r="V4" s="655"/>
      <c r="W4" s="655"/>
      <c r="X4" s="655"/>
      <c r="Y4" s="655"/>
      <c r="Z4" s="655"/>
      <c r="AA4" s="655"/>
      <c r="AB4" s="655"/>
      <c r="AC4" s="655"/>
      <c r="AD4" s="655"/>
      <c r="AE4" s="655"/>
      <c r="AF4" s="655"/>
      <c r="AG4" s="655"/>
      <c r="AH4" s="655"/>
      <c r="AI4" s="655"/>
      <c r="AJ4" s="655"/>
      <c r="AK4" s="655"/>
      <c r="AL4" s="655"/>
    </row>
    <row r="5" spans="1:47" x14ac:dyDescent="0.2">
      <c r="A5" s="655"/>
      <c r="B5" s="655"/>
      <c r="C5" s="655"/>
      <c r="D5" s="655"/>
      <c r="E5" s="655"/>
      <c r="F5" s="655"/>
      <c r="G5" s="655"/>
      <c r="H5" s="658" t="s">
        <v>52</v>
      </c>
      <c r="I5" s="655"/>
      <c r="J5" s="655"/>
      <c r="K5" s="655"/>
      <c r="L5" s="655"/>
      <c r="M5" s="655"/>
      <c r="N5" s="655"/>
      <c r="O5" s="655"/>
      <c r="P5" s="655"/>
      <c r="Q5" s="655"/>
      <c r="R5" s="655"/>
      <c r="S5" s="655"/>
      <c r="T5" s="655"/>
      <c r="U5" s="655"/>
      <c r="V5" s="655"/>
      <c r="W5" s="655"/>
      <c r="X5" s="655"/>
      <c r="Y5" s="655"/>
      <c r="Z5" s="655"/>
      <c r="AA5" s="655"/>
      <c r="AB5" s="655"/>
      <c r="AC5" s="655"/>
      <c r="AD5" s="655"/>
      <c r="AE5" s="655"/>
      <c r="AF5" s="655"/>
      <c r="AG5" s="655"/>
      <c r="AH5" s="655"/>
      <c r="AI5" s="655"/>
      <c r="AJ5" s="655"/>
      <c r="AK5" s="655"/>
      <c r="AL5" s="655"/>
      <c r="AM5" s="655"/>
      <c r="AN5" s="655"/>
      <c r="AO5" s="655"/>
      <c r="AP5" s="655"/>
      <c r="AQ5" s="655"/>
      <c r="AR5" s="655"/>
      <c r="AS5" s="655"/>
      <c r="AT5" s="655"/>
      <c r="AU5" s="655"/>
    </row>
    <row r="6" spans="1:47" x14ac:dyDescent="0.2">
      <c r="A6" s="655"/>
      <c r="B6" s="655"/>
      <c r="C6" s="655"/>
      <c r="D6" s="655"/>
      <c r="E6" s="655"/>
      <c r="F6" s="655"/>
      <c r="G6" s="655"/>
      <c r="H6" s="658" t="s">
        <v>577</v>
      </c>
      <c r="I6" s="655"/>
      <c r="J6" s="655"/>
      <c r="K6" s="655"/>
      <c r="L6" s="658" t="s">
        <v>578</v>
      </c>
      <c r="M6" s="655"/>
      <c r="N6" s="658" t="s">
        <v>579</v>
      </c>
      <c r="O6" s="655"/>
      <c r="P6" s="655"/>
      <c r="Q6" s="655"/>
      <c r="R6" s="655"/>
      <c r="S6" s="655"/>
      <c r="T6" s="655"/>
      <c r="U6" s="655"/>
      <c r="V6" s="655"/>
      <c r="W6" s="655"/>
      <c r="X6" s="655"/>
      <c r="Y6" s="655"/>
      <c r="Z6" s="655"/>
      <c r="AA6" s="655"/>
      <c r="AB6" s="655"/>
      <c r="AC6" s="655"/>
      <c r="AD6" s="655"/>
      <c r="AE6" s="655"/>
      <c r="AF6" s="655"/>
      <c r="AG6" s="655"/>
      <c r="AH6" s="655"/>
      <c r="AI6" s="655"/>
      <c r="AJ6" s="655"/>
      <c r="AK6" s="655"/>
      <c r="AL6" s="655"/>
      <c r="AM6" s="655"/>
      <c r="AN6" s="655"/>
      <c r="AO6" s="655"/>
      <c r="AP6" s="655"/>
      <c r="AQ6" s="655"/>
      <c r="AR6" s="655"/>
      <c r="AS6" s="655"/>
      <c r="AT6" s="655"/>
      <c r="AU6" s="655"/>
    </row>
    <row r="7" spans="1:47" x14ac:dyDescent="0.2">
      <c r="A7" s="655"/>
      <c r="B7" s="658" t="s">
        <v>4</v>
      </c>
      <c r="C7" s="655"/>
      <c r="D7" s="658" t="s">
        <v>580</v>
      </c>
      <c r="E7" s="655"/>
      <c r="F7" s="658" t="s">
        <v>581</v>
      </c>
      <c r="G7" s="655"/>
      <c r="H7" s="659" t="s">
        <v>582</v>
      </c>
      <c r="I7" s="655"/>
      <c r="J7" s="658" t="s">
        <v>583</v>
      </c>
      <c r="K7" s="655"/>
      <c r="L7" s="658" t="s">
        <v>72</v>
      </c>
      <c r="M7" s="655"/>
      <c r="N7" s="658" t="s">
        <v>584</v>
      </c>
      <c r="O7" s="655"/>
      <c r="P7" s="658" t="s">
        <v>585</v>
      </c>
      <c r="Q7" s="655"/>
      <c r="R7" s="660">
        <v>2001</v>
      </c>
      <c r="S7" s="661"/>
      <c r="T7" s="660">
        <v>2002</v>
      </c>
      <c r="U7" s="660"/>
      <c r="V7" s="660">
        <v>2003</v>
      </c>
      <c r="W7" s="660"/>
      <c r="X7" s="660">
        <v>2004</v>
      </c>
      <c r="Y7" s="662"/>
      <c r="Z7" s="662" t="s">
        <v>586</v>
      </c>
      <c r="AA7" s="655"/>
      <c r="AB7" s="655"/>
      <c r="AC7" s="655"/>
      <c r="AD7" s="655"/>
      <c r="AE7" s="655"/>
      <c r="AF7" s="655"/>
      <c r="AG7" s="655"/>
      <c r="AH7" s="655"/>
      <c r="AI7" s="655"/>
      <c r="AJ7" s="655"/>
      <c r="AK7" s="655"/>
      <c r="AL7" s="655"/>
      <c r="AM7" s="655"/>
      <c r="AN7" s="655"/>
      <c r="AO7" s="655"/>
      <c r="AP7" s="655"/>
      <c r="AQ7" s="655"/>
      <c r="AR7" s="655"/>
      <c r="AS7" s="655"/>
      <c r="AT7" s="655"/>
      <c r="AU7" s="655"/>
    </row>
    <row r="8" spans="1:47" x14ac:dyDescent="0.2">
      <c r="A8" s="655"/>
      <c r="B8" s="663" t="s">
        <v>587</v>
      </c>
      <c r="C8" s="655"/>
      <c r="D8" s="663" t="s">
        <v>587</v>
      </c>
      <c r="E8" s="656" t="s">
        <v>10</v>
      </c>
      <c r="F8" s="663" t="s">
        <v>587</v>
      </c>
      <c r="G8" s="656" t="s">
        <v>10</v>
      </c>
      <c r="H8" s="663" t="s">
        <v>587</v>
      </c>
      <c r="I8" s="656" t="s">
        <v>10</v>
      </c>
      <c r="J8" s="663" t="s">
        <v>587</v>
      </c>
      <c r="K8" s="656" t="s">
        <v>10</v>
      </c>
      <c r="L8" s="663" t="s">
        <v>587</v>
      </c>
      <c r="M8" s="656" t="s">
        <v>10</v>
      </c>
      <c r="N8" s="663" t="s">
        <v>587</v>
      </c>
      <c r="O8" s="656" t="s">
        <v>10</v>
      </c>
      <c r="P8" s="663" t="s">
        <v>587</v>
      </c>
      <c r="Q8" s="656" t="s">
        <v>10</v>
      </c>
      <c r="R8" s="663" t="s">
        <v>587</v>
      </c>
      <c r="S8" s="656" t="s">
        <v>10</v>
      </c>
      <c r="T8" s="663" t="s">
        <v>587</v>
      </c>
      <c r="U8" s="656" t="s">
        <v>10</v>
      </c>
      <c r="V8" s="663" t="s">
        <v>587</v>
      </c>
      <c r="W8" s="656" t="s">
        <v>10</v>
      </c>
      <c r="X8" s="663" t="s">
        <v>587</v>
      </c>
      <c r="Y8" s="656" t="s">
        <v>10</v>
      </c>
      <c r="Z8" s="663" t="s">
        <v>587</v>
      </c>
      <c r="AA8" s="655"/>
      <c r="AB8" s="655"/>
      <c r="AC8" s="655"/>
      <c r="AD8" s="655"/>
      <c r="AE8" s="655"/>
      <c r="AF8" s="655"/>
      <c r="AG8" s="655"/>
      <c r="AH8" s="655"/>
      <c r="AI8" s="655"/>
      <c r="AJ8" s="655"/>
      <c r="AK8" s="655"/>
      <c r="AL8" s="655"/>
      <c r="AM8" s="655"/>
      <c r="AN8" s="655"/>
      <c r="AO8" s="655"/>
      <c r="AP8" s="655"/>
      <c r="AQ8" s="655"/>
      <c r="AR8" s="655"/>
      <c r="AS8" s="655"/>
      <c r="AT8" s="655"/>
      <c r="AU8" s="655"/>
    </row>
    <row r="9" spans="1:47" x14ac:dyDescent="0.2">
      <c r="A9" s="655"/>
      <c r="B9" s="656" t="s">
        <v>588</v>
      </c>
      <c r="C9" s="655"/>
      <c r="D9" s="656" t="s">
        <v>589</v>
      </c>
      <c r="E9" s="655"/>
      <c r="F9" s="656" t="s">
        <v>590</v>
      </c>
      <c r="G9" s="655"/>
      <c r="H9" s="655">
        <v>150770</v>
      </c>
      <c r="I9" s="655"/>
      <c r="J9" s="656" t="s">
        <v>591</v>
      </c>
      <c r="K9" s="655"/>
      <c r="L9" s="657" t="s">
        <v>592</v>
      </c>
      <c r="M9" s="655"/>
      <c r="N9" s="664">
        <v>11192</v>
      </c>
      <c r="O9" s="655"/>
      <c r="P9" s="657" t="s">
        <v>593</v>
      </c>
      <c r="Q9" s="655"/>
      <c r="R9" s="662"/>
      <c r="S9" s="662"/>
      <c r="T9" s="662"/>
      <c r="U9" s="662"/>
      <c r="V9" s="662"/>
      <c r="Y9" s="655"/>
      <c r="Z9" s="655"/>
      <c r="AA9" s="655"/>
      <c r="AB9" s="655"/>
      <c r="AC9" s="655"/>
      <c r="AD9" s="655"/>
      <c r="AE9" s="655"/>
      <c r="AF9" s="655"/>
      <c r="AG9" s="655"/>
      <c r="AH9" s="655"/>
      <c r="AI9" s="655"/>
      <c r="AJ9" s="655"/>
      <c r="AK9" s="655"/>
      <c r="AL9" s="655"/>
      <c r="AM9" s="655"/>
      <c r="AN9" s="655"/>
      <c r="AO9" s="655"/>
      <c r="AP9" s="655"/>
      <c r="AQ9" s="655"/>
      <c r="AR9" s="655"/>
      <c r="AS9" s="655"/>
      <c r="AT9" s="655"/>
      <c r="AU9" s="655"/>
    </row>
    <row r="10" spans="1:47" x14ac:dyDescent="0.2">
      <c r="A10" s="655"/>
      <c r="B10" s="655"/>
      <c r="C10" s="655"/>
      <c r="D10" s="655"/>
      <c r="E10" s="655"/>
      <c r="F10" s="655"/>
      <c r="G10" s="655"/>
      <c r="H10" s="655"/>
      <c r="I10" s="655"/>
      <c r="J10" s="655"/>
      <c r="K10" s="655"/>
      <c r="L10" s="655"/>
      <c r="M10" s="655"/>
      <c r="N10" s="655">
        <v>12241</v>
      </c>
      <c r="O10" s="655"/>
      <c r="P10" s="657" t="s">
        <v>594</v>
      </c>
      <c r="Q10" s="655"/>
      <c r="R10" s="662">
        <v>146892</v>
      </c>
      <c r="T10" s="665">
        <v>146892</v>
      </c>
      <c r="U10" s="662"/>
      <c r="V10" s="665"/>
      <c r="W10" s="665"/>
      <c r="X10" s="665"/>
      <c r="Y10" s="662"/>
      <c r="Z10" s="662"/>
      <c r="AA10" s="655"/>
      <c r="AB10" s="655"/>
      <c r="AC10" s="655"/>
      <c r="AD10" s="655"/>
      <c r="AE10" s="655"/>
      <c r="AF10" s="655"/>
      <c r="AG10" s="655"/>
      <c r="AH10" s="655"/>
      <c r="AI10" s="655"/>
      <c r="AJ10" s="655"/>
      <c r="AK10" s="655"/>
      <c r="AL10" s="655"/>
      <c r="AM10" s="655"/>
      <c r="AN10" s="655"/>
      <c r="AO10" s="655"/>
      <c r="AP10" s="655"/>
      <c r="AQ10" s="655"/>
      <c r="AR10" s="655"/>
      <c r="AS10" s="655"/>
      <c r="AT10" s="655"/>
      <c r="AU10" s="655"/>
    </row>
    <row r="11" spans="1:47" x14ac:dyDescent="0.2">
      <c r="A11" s="655"/>
      <c r="B11" s="655"/>
      <c r="C11" s="655"/>
      <c r="D11" s="655"/>
      <c r="E11" s="655"/>
      <c r="F11" s="655"/>
      <c r="G11" s="655"/>
      <c r="H11" s="655"/>
      <c r="I11" s="655"/>
      <c r="J11" s="655"/>
      <c r="K11" s="655"/>
      <c r="L11" s="655"/>
      <c r="M11" s="655"/>
      <c r="N11" s="655"/>
      <c r="O11" s="655"/>
      <c r="P11" s="657"/>
      <c r="Q11" s="655"/>
      <c r="R11" s="662"/>
      <c r="S11" s="662"/>
      <c r="T11" s="662"/>
      <c r="U11" s="662"/>
      <c r="V11" s="662"/>
      <c r="W11" s="665"/>
      <c r="X11" s="665"/>
      <c r="Y11" s="662"/>
      <c r="Z11" s="662"/>
      <c r="AA11" s="655"/>
      <c r="AB11" s="655"/>
      <c r="AC11" s="655"/>
      <c r="AD11" s="655"/>
      <c r="AE11" s="655"/>
      <c r="AF11" s="655"/>
      <c r="AG11" s="655"/>
      <c r="AH11" s="655"/>
      <c r="AI11" s="655"/>
      <c r="AJ11" s="655"/>
      <c r="AK11" s="655"/>
      <c r="AL11" s="655"/>
      <c r="AM11" s="655"/>
      <c r="AN11" s="655"/>
      <c r="AO11" s="655"/>
      <c r="AP11" s="655"/>
      <c r="AQ11" s="655"/>
      <c r="AR11" s="655"/>
      <c r="AS11" s="655"/>
      <c r="AT11" s="655"/>
      <c r="AU11" s="655"/>
    </row>
    <row r="12" spans="1:47" x14ac:dyDescent="0.2">
      <c r="A12" s="655"/>
      <c r="B12" s="656" t="s">
        <v>595</v>
      </c>
      <c r="C12" s="655"/>
      <c r="D12" s="656" t="s">
        <v>596</v>
      </c>
      <c r="E12" s="655"/>
      <c r="F12" s="656" t="s">
        <v>597</v>
      </c>
      <c r="G12" s="655"/>
      <c r="H12" s="655">
        <v>35150</v>
      </c>
      <c r="I12" s="656" t="s">
        <v>10</v>
      </c>
      <c r="J12" s="656" t="s">
        <v>591</v>
      </c>
      <c r="K12" s="656" t="s">
        <v>10</v>
      </c>
      <c r="L12" s="657" t="s">
        <v>598</v>
      </c>
      <c r="M12" s="655"/>
      <c r="N12" s="655">
        <v>2615</v>
      </c>
      <c r="O12" s="655"/>
      <c r="P12" s="655" t="s">
        <v>599</v>
      </c>
      <c r="Q12" s="655"/>
      <c r="R12" s="662"/>
      <c r="S12" s="662"/>
      <c r="T12" s="662"/>
      <c r="U12" s="662"/>
      <c r="V12" s="662"/>
      <c r="W12" s="662"/>
      <c r="X12" s="662"/>
      <c r="Y12" s="662"/>
      <c r="Z12" s="662"/>
      <c r="AA12" s="655"/>
      <c r="AB12" s="655"/>
      <c r="AC12" s="655"/>
      <c r="AD12" s="655"/>
      <c r="AE12" s="655"/>
      <c r="AF12" s="655"/>
      <c r="AG12" s="655"/>
      <c r="AH12" s="655"/>
      <c r="AI12" s="655"/>
      <c r="AJ12" s="655"/>
      <c r="AK12" s="655"/>
      <c r="AL12" s="655"/>
      <c r="AM12" s="655"/>
      <c r="AN12" s="655"/>
      <c r="AO12" s="655"/>
      <c r="AP12" s="655"/>
      <c r="AQ12" s="655"/>
      <c r="AR12" s="655"/>
      <c r="AS12" s="655"/>
      <c r="AT12" s="655"/>
      <c r="AU12" s="655"/>
    </row>
    <row r="13" spans="1:47" x14ac:dyDescent="0.2">
      <c r="A13" s="655"/>
      <c r="B13" s="656"/>
      <c r="C13" s="655"/>
      <c r="D13" s="656"/>
      <c r="E13" s="655"/>
      <c r="F13" s="656"/>
      <c r="G13" s="655"/>
      <c r="H13" s="655"/>
      <c r="I13" s="656"/>
      <c r="J13" s="656"/>
      <c r="K13" s="656"/>
      <c r="L13" s="657"/>
      <c r="M13" s="655"/>
      <c r="N13" s="655">
        <v>2720</v>
      </c>
      <c r="O13" s="655"/>
      <c r="P13" s="657" t="s">
        <v>600</v>
      </c>
      <c r="Q13" s="655"/>
      <c r="R13" s="662"/>
      <c r="S13" s="662"/>
      <c r="T13" s="662"/>
      <c r="U13" s="665"/>
      <c r="V13" s="665"/>
      <c r="W13" s="662"/>
      <c r="X13" s="662"/>
      <c r="Y13" s="662"/>
      <c r="Z13" s="662"/>
      <c r="AA13" s="655"/>
      <c r="AB13" s="655"/>
      <c r="AC13" s="655"/>
      <c r="AD13" s="655"/>
      <c r="AE13" s="655"/>
      <c r="AF13" s="655"/>
      <c r="AG13" s="655"/>
      <c r="AH13" s="655"/>
      <c r="AI13" s="655"/>
      <c r="AJ13" s="655"/>
      <c r="AK13" s="655"/>
      <c r="AL13" s="655"/>
      <c r="AM13" s="655"/>
      <c r="AN13" s="655"/>
      <c r="AO13" s="655"/>
      <c r="AP13" s="655"/>
      <c r="AQ13" s="655"/>
      <c r="AR13" s="655"/>
      <c r="AS13" s="655"/>
      <c r="AT13" s="655"/>
      <c r="AU13" s="655"/>
    </row>
    <row r="14" spans="1:47" x14ac:dyDescent="0.2">
      <c r="A14" s="655"/>
      <c r="B14" s="656"/>
      <c r="C14" s="655"/>
      <c r="D14" s="656"/>
      <c r="E14" s="655"/>
      <c r="F14" s="656"/>
      <c r="G14" s="655"/>
      <c r="H14" s="655"/>
      <c r="I14" s="656"/>
      <c r="J14" s="656"/>
      <c r="K14" s="656"/>
      <c r="L14" s="657"/>
      <c r="M14" s="655"/>
      <c r="N14" s="655">
        <v>2829</v>
      </c>
      <c r="O14" s="655"/>
      <c r="P14" s="657" t="s">
        <v>601</v>
      </c>
      <c r="Q14" s="655"/>
      <c r="R14" s="662">
        <v>8487</v>
      </c>
      <c r="T14" s="665"/>
      <c r="U14" s="662"/>
      <c r="V14" s="662"/>
      <c r="W14" s="665"/>
      <c r="X14" s="665"/>
      <c r="Y14" s="662"/>
      <c r="Z14" s="662"/>
      <c r="AA14" s="655"/>
      <c r="AB14" s="655"/>
      <c r="AC14" s="655"/>
      <c r="AD14" s="655"/>
      <c r="AE14" s="655"/>
      <c r="AF14" s="655"/>
      <c r="AG14" s="655"/>
      <c r="AH14" s="655"/>
      <c r="AI14" s="655"/>
      <c r="AJ14" s="655"/>
      <c r="AK14" s="655"/>
      <c r="AL14" s="655"/>
      <c r="AM14" s="655"/>
      <c r="AN14" s="655"/>
      <c r="AO14" s="655"/>
      <c r="AP14" s="655"/>
      <c r="AQ14" s="655"/>
      <c r="AR14" s="655"/>
      <c r="AS14" s="655"/>
      <c r="AT14" s="655"/>
      <c r="AU14" s="655"/>
    </row>
    <row r="15" spans="1:47" x14ac:dyDescent="0.2">
      <c r="A15" s="655"/>
      <c r="B15" s="656"/>
      <c r="C15" s="655"/>
      <c r="D15" s="656"/>
      <c r="E15" s="655"/>
      <c r="F15" s="656"/>
      <c r="G15" s="655"/>
      <c r="H15" s="655"/>
      <c r="I15" s="656"/>
      <c r="J15" s="656"/>
      <c r="K15" s="656"/>
      <c r="L15" s="657"/>
      <c r="M15" s="655"/>
      <c r="N15" s="655">
        <v>2943</v>
      </c>
      <c r="O15" s="655"/>
      <c r="P15" s="657" t="s">
        <v>602</v>
      </c>
      <c r="R15" s="666">
        <v>26487</v>
      </c>
      <c r="S15" s="667"/>
      <c r="T15" s="668">
        <v>8829</v>
      </c>
      <c r="U15" s="662"/>
      <c r="V15" s="662"/>
      <c r="W15" s="665"/>
      <c r="X15" s="665"/>
      <c r="Y15" s="662"/>
      <c r="Z15" s="662"/>
      <c r="AA15" s="655"/>
      <c r="AB15" s="655"/>
      <c r="AC15" s="655"/>
      <c r="AD15" s="655"/>
      <c r="AE15" s="655"/>
      <c r="AF15" s="655"/>
      <c r="AG15" s="655"/>
      <c r="AH15" s="655"/>
      <c r="AI15" s="655"/>
      <c r="AJ15" s="655"/>
      <c r="AK15" s="655"/>
      <c r="AL15" s="655"/>
      <c r="AM15" s="655"/>
      <c r="AN15" s="655"/>
      <c r="AO15" s="655"/>
      <c r="AP15" s="655"/>
      <c r="AQ15" s="655"/>
      <c r="AR15" s="655"/>
      <c r="AS15" s="655"/>
      <c r="AT15" s="655"/>
      <c r="AU15" s="655"/>
    </row>
    <row r="16" spans="1:47" x14ac:dyDescent="0.2">
      <c r="A16" s="655"/>
      <c r="B16" s="656"/>
      <c r="C16" s="655"/>
      <c r="D16" s="656"/>
      <c r="E16" s="655"/>
      <c r="F16" s="656"/>
      <c r="G16" s="655"/>
      <c r="H16" s="655"/>
      <c r="I16" s="656"/>
      <c r="J16" s="656"/>
      <c r="K16" s="656"/>
      <c r="L16" s="657"/>
      <c r="M16" s="655"/>
      <c r="N16" s="655">
        <v>3067</v>
      </c>
      <c r="O16" s="655"/>
      <c r="P16" s="657" t="s">
        <v>603</v>
      </c>
      <c r="Q16" s="655"/>
      <c r="R16" s="662"/>
      <c r="S16" s="655"/>
      <c r="T16" s="662">
        <v>27603</v>
      </c>
      <c r="U16" s="662"/>
      <c r="V16" s="662">
        <v>9201</v>
      </c>
      <c r="W16" s="665"/>
      <c r="X16" s="665"/>
      <c r="Y16" s="662"/>
      <c r="Z16" s="662"/>
      <c r="AA16" s="655"/>
      <c r="AB16" s="655"/>
      <c r="AC16" s="655"/>
      <c r="AD16" s="655"/>
      <c r="AE16" s="655"/>
      <c r="AF16" s="655"/>
      <c r="AG16" s="655"/>
      <c r="AH16" s="655"/>
      <c r="AI16" s="655"/>
      <c r="AJ16" s="655"/>
      <c r="AK16" s="655"/>
      <c r="AL16" s="655"/>
      <c r="AM16" s="655"/>
      <c r="AN16" s="655"/>
      <c r="AO16" s="655"/>
      <c r="AP16" s="655"/>
      <c r="AQ16" s="655"/>
      <c r="AR16" s="655"/>
      <c r="AS16" s="655"/>
      <c r="AT16" s="655"/>
      <c r="AU16" s="655"/>
    </row>
    <row r="17" spans="1:47" x14ac:dyDescent="0.2">
      <c r="A17" s="655"/>
      <c r="B17" s="655"/>
      <c r="C17" s="655"/>
      <c r="D17" s="655"/>
      <c r="E17" s="655"/>
      <c r="F17" s="655"/>
      <c r="G17" s="655"/>
      <c r="H17" s="655"/>
      <c r="I17" s="655"/>
      <c r="J17" s="655"/>
      <c r="K17" s="655"/>
      <c r="L17" s="655"/>
      <c r="M17" s="655"/>
      <c r="N17" s="655"/>
      <c r="O17" s="655"/>
      <c r="P17" s="655"/>
      <c r="Q17" s="655"/>
      <c r="R17" s="662" t="s">
        <v>10</v>
      </c>
      <c r="S17" s="655"/>
      <c r="T17" s="662" t="s">
        <v>10</v>
      </c>
      <c r="U17" s="662"/>
      <c r="V17" s="662"/>
      <c r="W17" s="662"/>
      <c r="X17" s="662"/>
      <c r="Y17" s="662"/>
      <c r="Z17" s="662"/>
      <c r="AA17" s="655"/>
      <c r="AB17" s="655"/>
      <c r="AC17" s="655"/>
      <c r="AD17" s="655"/>
      <c r="AE17" s="655"/>
      <c r="AF17" s="655"/>
      <c r="AG17" s="655"/>
      <c r="AH17" s="655"/>
      <c r="AI17" s="655"/>
      <c r="AJ17" s="655"/>
      <c r="AK17" s="655"/>
      <c r="AL17" s="655"/>
      <c r="AM17" s="655"/>
      <c r="AN17" s="655"/>
      <c r="AO17" s="655"/>
      <c r="AP17" s="655"/>
      <c r="AQ17" s="655"/>
      <c r="AR17" s="655"/>
      <c r="AS17" s="655"/>
      <c r="AT17" s="655"/>
      <c r="AU17" s="655"/>
    </row>
    <row r="18" spans="1:47" x14ac:dyDescent="0.2">
      <c r="A18" s="655"/>
      <c r="B18" s="656" t="s">
        <v>604</v>
      </c>
      <c r="C18" s="655"/>
      <c r="D18" s="656" t="s">
        <v>605</v>
      </c>
      <c r="E18" s="655"/>
      <c r="F18" s="656" t="s">
        <v>606</v>
      </c>
      <c r="G18" s="655"/>
      <c r="H18" s="655">
        <v>8958</v>
      </c>
      <c r="I18" s="655"/>
      <c r="J18" s="656" t="s">
        <v>607</v>
      </c>
      <c r="K18" s="655"/>
      <c r="L18" s="656" t="s">
        <v>608</v>
      </c>
      <c r="M18" s="655"/>
      <c r="N18" s="655">
        <v>750</v>
      </c>
      <c r="O18" s="655"/>
      <c r="P18" s="657" t="s">
        <v>609</v>
      </c>
      <c r="Q18" s="655"/>
      <c r="R18" s="662">
        <v>9000</v>
      </c>
      <c r="S18" s="655"/>
      <c r="T18" s="662"/>
      <c r="U18" s="662"/>
      <c r="V18" s="662"/>
      <c r="W18" s="662"/>
      <c r="X18" s="662"/>
      <c r="Y18" s="662"/>
      <c r="Z18" s="662"/>
      <c r="AA18" s="655"/>
      <c r="AB18" s="655"/>
      <c r="AC18" s="655"/>
      <c r="AD18" s="655"/>
      <c r="AE18" s="655"/>
      <c r="AF18" s="655"/>
      <c r="AG18" s="655"/>
      <c r="AH18" s="655"/>
      <c r="AI18" s="655"/>
      <c r="AJ18" s="655"/>
      <c r="AK18" s="655"/>
      <c r="AL18" s="655"/>
    </row>
    <row r="19" spans="1:47" x14ac:dyDescent="0.2">
      <c r="A19" s="655"/>
      <c r="B19" s="656"/>
      <c r="C19" s="655"/>
      <c r="D19" s="656"/>
      <c r="E19" s="655"/>
      <c r="F19" s="656"/>
      <c r="G19" s="655"/>
      <c r="H19" s="655"/>
      <c r="I19" s="655"/>
      <c r="J19" s="656"/>
      <c r="K19" s="655"/>
      <c r="L19" s="656"/>
      <c r="M19" s="655"/>
      <c r="N19" s="655"/>
      <c r="O19" s="655"/>
      <c r="P19" s="656" t="s">
        <v>610</v>
      </c>
      <c r="Q19" s="655"/>
      <c r="R19" s="662"/>
      <c r="S19" s="655"/>
      <c r="T19" s="662"/>
      <c r="U19" s="662"/>
      <c r="V19" s="662"/>
      <c r="W19" s="662"/>
      <c r="X19" s="662"/>
      <c r="Y19" s="662"/>
      <c r="Z19" s="662"/>
      <c r="AA19" s="655"/>
      <c r="AB19" s="655"/>
      <c r="AC19" s="655"/>
      <c r="AD19" s="655"/>
      <c r="AE19" s="655"/>
      <c r="AF19" s="655"/>
      <c r="AG19" s="655"/>
      <c r="AH19" s="655"/>
      <c r="AI19" s="655"/>
      <c r="AJ19" s="655"/>
      <c r="AK19" s="655"/>
      <c r="AL19" s="655"/>
    </row>
    <row r="20" spans="1:47" x14ac:dyDescent="0.2">
      <c r="A20" s="655"/>
      <c r="B20" s="655" t="s">
        <v>611</v>
      </c>
      <c r="C20" s="655"/>
      <c r="D20" s="655" t="s">
        <v>612</v>
      </c>
      <c r="E20" s="655"/>
      <c r="F20" s="655" t="s">
        <v>613</v>
      </c>
      <c r="G20" s="655"/>
      <c r="H20" s="655">
        <v>16248</v>
      </c>
      <c r="I20" s="655"/>
      <c r="J20" s="656" t="s">
        <v>614</v>
      </c>
      <c r="K20" s="655"/>
      <c r="L20" s="669">
        <v>36526</v>
      </c>
      <c r="M20" s="655"/>
      <c r="N20" s="655">
        <v>1354</v>
      </c>
      <c r="O20" s="655"/>
      <c r="P20" s="657" t="s">
        <v>615</v>
      </c>
      <c r="Q20" s="655"/>
      <c r="R20" s="662">
        <v>16248</v>
      </c>
      <c r="S20" s="655"/>
      <c r="T20" s="662"/>
      <c r="U20" s="662"/>
      <c r="V20" s="662"/>
      <c r="W20" s="662"/>
      <c r="X20" s="662"/>
      <c r="Y20" s="662"/>
      <c r="Z20" s="662"/>
      <c r="AA20" s="655"/>
      <c r="AB20" s="655"/>
      <c r="AC20" s="655"/>
      <c r="AD20" s="655"/>
      <c r="AE20" s="655"/>
      <c r="AF20" s="655"/>
      <c r="AG20" s="655"/>
      <c r="AH20" s="655"/>
      <c r="AI20" s="655"/>
      <c r="AJ20" s="655"/>
      <c r="AK20" s="655"/>
      <c r="AL20" s="655"/>
    </row>
    <row r="21" spans="1:47" x14ac:dyDescent="0.2">
      <c r="H21" s="655"/>
      <c r="L21" s="670"/>
      <c r="N21" s="655"/>
      <c r="P21" s="656" t="s">
        <v>610</v>
      </c>
      <c r="R21" s="662"/>
      <c r="S21" s="655"/>
      <c r="T21" s="662"/>
      <c r="U21" s="662"/>
      <c r="V21" s="662"/>
      <c r="W21" s="662"/>
      <c r="X21" s="662"/>
      <c r="Y21" s="662"/>
      <c r="Z21" s="662"/>
      <c r="AA21" s="655"/>
      <c r="AB21" s="655"/>
      <c r="AC21" s="655"/>
    </row>
    <row r="22" spans="1:47" x14ac:dyDescent="0.2">
      <c r="B22" s="630" t="s">
        <v>616</v>
      </c>
      <c r="D22" s="630" t="s">
        <v>617</v>
      </c>
      <c r="F22" s="630" t="s">
        <v>618</v>
      </c>
      <c r="H22" s="655">
        <v>28114</v>
      </c>
      <c r="J22" s="630" t="s">
        <v>619</v>
      </c>
      <c r="L22" s="670" t="s">
        <v>620</v>
      </c>
      <c r="N22" s="655">
        <v>2176</v>
      </c>
      <c r="P22" s="656" t="s">
        <v>621</v>
      </c>
      <c r="R22" s="662"/>
      <c r="S22" s="655"/>
      <c r="T22" s="662" t="s">
        <v>10</v>
      </c>
      <c r="U22" s="662"/>
      <c r="V22" s="662" t="s">
        <v>10</v>
      </c>
      <c r="W22" s="662"/>
      <c r="X22" s="662" t="s">
        <v>10</v>
      </c>
      <c r="Y22" s="662"/>
      <c r="Z22" s="662"/>
      <c r="AA22" s="655"/>
      <c r="AB22" s="655"/>
      <c r="AC22" s="655"/>
    </row>
    <row r="23" spans="1:47" x14ac:dyDescent="0.2">
      <c r="A23" s="655"/>
      <c r="B23" s="656"/>
      <c r="C23" s="655"/>
      <c r="D23" s="656"/>
      <c r="E23" s="655"/>
      <c r="F23" s="656"/>
      <c r="G23" s="655"/>
      <c r="H23" s="655"/>
      <c r="I23" s="655"/>
      <c r="J23" s="656"/>
      <c r="K23" s="655"/>
      <c r="L23" s="671"/>
      <c r="M23" s="655"/>
      <c r="N23" s="655">
        <v>2208</v>
      </c>
      <c r="O23" s="655"/>
      <c r="P23" s="657" t="s">
        <v>622</v>
      </c>
      <c r="Q23" s="655"/>
      <c r="R23" s="662">
        <v>24288</v>
      </c>
      <c r="S23" s="655"/>
      <c r="T23" s="665"/>
      <c r="U23" s="662"/>
      <c r="V23" s="662"/>
      <c r="W23" s="662"/>
      <c r="X23" s="662"/>
      <c r="Y23" s="662"/>
      <c r="Z23" s="662"/>
      <c r="AA23" s="655"/>
      <c r="AB23" s="655"/>
      <c r="AC23" s="655"/>
      <c r="AD23" s="655"/>
      <c r="AE23" s="655"/>
      <c r="AF23" s="655"/>
      <c r="AG23" s="655"/>
      <c r="AH23" s="655"/>
      <c r="AI23" s="655"/>
      <c r="AJ23" s="655"/>
      <c r="AK23" s="655"/>
      <c r="AL23" s="655"/>
    </row>
    <row r="24" spans="1:47" x14ac:dyDescent="0.2">
      <c r="A24" s="655"/>
      <c r="B24" s="656"/>
      <c r="C24" s="655"/>
      <c r="D24" s="656"/>
      <c r="E24" s="655"/>
      <c r="F24" s="656"/>
      <c r="G24" s="655"/>
      <c r="H24" s="655"/>
      <c r="I24" s="655"/>
      <c r="J24" s="656"/>
      <c r="K24" s="655"/>
      <c r="L24" s="671"/>
      <c r="M24" s="655"/>
      <c r="N24" s="655"/>
      <c r="O24" s="655"/>
      <c r="P24" s="656"/>
      <c r="Q24" s="655"/>
      <c r="R24" s="662"/>
      <c r="S24" s="655"/>
      <c r="T24" s="662"/>
      <c r="U24" s="662"/>
      <c r="V24" s="662"/>
      <c r="W24" s="662"/>
      <c r="X24" s="662"/>
      <c r="Y24" s="662"/>
      <c r="Z24" s="662"/>
      <c r="AA24" s="655"/>
      <c r="AB24" s="655"/>
      <c r="AC24" s="655"/>
      <c r="AD24" s="655"/>
      <c r="AE24" s="655"/>
      <c r="AF24" s="655"/>
      <c r="AG24" s="655"/>
      <c r="AH24" s="655"/>
      <c r="AI24" s="655"/>
      <c r="AJ24" s="655"/>
      <c r="AK24" s="655"/>
      <c r="AL24" s="655"/>
    </row>
    <row r="25" spans="1:47" x14ac:dyDescent="0.2">
      <c r="A25" s="655"/>
      <c r="B25" s="656" t="s">
        <v>623</v>
      </c>
      <c r="C25" s="655"/>
      <c r="D25" s="656" t="s">
        <v>624</v>
      </c>
      <c r="E25" s="655"/>
      <c r="F25" s="656" t="s">
        <v>624</v>
      </c>
      <c r="G25" s="655"/>
      <c r="H25" s="655">
        <v>12554</v>
      </c>
      <c r="I25" s="655"/>
      <c r="J25" s="656" t="s">
        <v>625</v>
      </c>
      <c r="K25" s="655"/>
      <c r="L25" s="656" t="s">
        <v>626</v>
      </c>
      <c r="M25" s="655"/>
      <c r="N25" s="655">
        <v>1719</v>
      </c>
      <c r="O25" s="655"/>
      <c r="P25" s="657" t="s">
        <v>627</v>
      </c>
      <c r="Q25" s="655"/>
      <c r="R25" s="662"/>
      <c r="S25" s="655"/>
      <c r="T25" s="662"/>
      <c r="U25" s="662"/>
      <c r="V25" s="662"/>
      <c r="W25" s="662"/>
      <c r="X25" s="662"/>
      <c r="Y25" s="662"/>
      <c r="Z25" s="662"/>
      <c r="AA25" s="655"/>
      <c r="AB25" s="655"/>
      <c r="AC25" s="655"/>
      <c r="AD25" s="655"/>
      <c r="AE25" s="655"/>
      <c r="AF25" s="655"/>
      <c r="AG25" s="655"/>
      <c r="AH25" s="655"/>
      <c r="AI25" s="655"/>
      <c r="AJ25" s="655"/>
      <c r="AK25" s="655"/>
      <c r="AL25" s="655"/>
    </row>
    <row r="26" spans="1:47" x14ac:dyDescent="0.2">
      <c r="A26" s="655"/>
      <c r="B26" s="656"/>
      <c r="C26" s="655"/>
      <c r="D26" s="656"/>
      <c r="E26" s="655"/>
      <c r="F26" s="656"/>
      <c r="G26" s="655"/>
      <c r="H26" s="655"/>
      <c r="I26" s="655"/>
      <c r="J26" s="672" t="s">
        <v>628</v>
      </c>
      <c r="K26" s="655"/>
      <c r="L26" s="657"/>
      <c r="M26" s="655"/>
      <c r="N26" s="655">
        <v>1902</v>
      </c>
      <c r="O26" s="655"/>
      <c r="P26" s="656" t="s">
        <v>629</v>
      </c>
      <c r="Q26" s="655"/>
      <c r="R26" s="662"/>
      <c r="S26" s="655"/>
      <c r="T26" s="662"/>
      <c r="U26" s="662"/>
      <c r="V26" s="662"/>
      <c r="W26" s="662"/>
      <c r="X26" s="662"/>
      <c r="Y26" s="662"/>
      <c r="Z26" s="662"/>
      <c r="AA26" s="655"/>
      <c r="AB26" s="655"/>
      <c r="AC26" s="655"/>
      <c r="AD26" s="655"/>
      <c r="AE26" s="655"/>
      <c r="AF26" s="655"/>
      <c r="AG26" s="655"/>
      <c r="AH26" s="655"/>
      <c r="AI26" s="655"/>
      <c r="AJ26" s="655"/>
      <c r="AK26" s="655"/>
      <c r="AL26" s="655"/>
    </row>
    <row r="27" spans="1:47" x14ac:dyDescent="0.2">
      <c r="A27" s="655"/>
      <c r="J27" s="653" t="s">
        <v>630</v>
      </c>
      <c r="M27" s="655"/>
      <c r="N27" s="655">
        <v>2085</v>
      </c>
      <c r="O27" s="655"/>
      <c r="P27" s="657" t="s">
        <v>631</v>
      </c>
      <c r="Q27" s="655"/>
      <c r="R27" s="662"/>
      <c r="S27" s="655"/>
      <c r="T27" s="662"/>
      <c r="U27" s="662"/>
      <c r="V27" s="662"/>
      <c r="W27" s="662"/>
      <c r="Y27" s="662"/>
      <c r="Z27" s="662"/>
      <c r="AA27" s="655"/>
      <c r="AB27" s="655"/>
      <c r="AC27" s="655"/>
      <c r="AD27" s="655"/>
      <c r="AE27" s="655"/>
      <c r="AF27" s="655"/>
      <c r="AG27" s="655"/>
      <c r="AH27" s="655"/>
      <c r="AI27" s="655"/>
      <c r="AJ27" s="655"/>
      <c r="AK27" s="655"/>
      <c r="AL27" s="655"/>
    </row>
    <row r="28" spans="1:47" x14ac:dyDescent="0.2">
      <c r="A28" s="655"/>
      <c r="B28" s="656"/>
      <c r="C28" s="655"/>
      <c r="D28" s="656"/>
      <c r="E28" s="655"/>
      <c r="F28" s="656"/>
      <c r="G28" s="655"/>
      <c r="H28" s="655"/>
      <c r="I28" s="655"/>
      <c r="J28" s="656"/>
      <c r="K28" s="655"/>
      <c r="L28" s="657"/>
      <c r="M28" s="655"/>
      <c r="N28" s="655"/>
      <c r="O28" s="655"/>
      <c r="P28" s="657"/>
      <c r="Q28" s="655"/>
      <c r="R28" s="662"/>
      <c r="S28" s="655"/>
      <c r="T28" s="662"/>
      <c r="U28" s="662"/>
      <c r="V28" s="662"/>
      <c r="W28" s="662"/>
      <c r="X28" s="662"/>
      <c r="Y28" s="662"/>
      <c r="Z28" s="662"/>
      <c r="AA28" s="655"/>
      <c r="AB28" s="655"/>
      <c r="AC28" s="655"/>
      <c r="AD28" s="655"/>
      <c r="AE28" s="655"/>
      <c r="AF28" s="655"/>
      <c r="AG28" s="655"/>
      <c r="AH28" s="655"/>
      <c r="AI28" s="655"/>
      <c r="AJ28" s="655"/>
      <c r="AK28" s="655"/>
      <c r="AL28" s="655"/>
    </row>
    <row r="29" spans="1:47" x14ac:dyDescent="0.2">
      <c r="A29" s="655"/>
      <c r="B29" s="656" t="s">
        <v>632</v>
      </c>
      <c r="C29" s="655"/>
      <c r="D29" s="656" t="s">
        <v>633</v>
      </c>
      <c r="E29" s="655"/>
      <c r="F29" s="656" t="s">
        <v>634</v>
      </c>
      <c r="G29" s="655"/>
      <c r="H29" s="655">
        <v>35816</v>
      </c>
      <c r="I29" s="655"/>
      <c r="J29" s="656" t="s">
        <v>635</v>
      </c>
      <c r="K29" s="655"/>
      <c r="L29" s="657" t="s">
        <v>636</v>
      </c>
      <c r="M29" s="655"/>
      <c r="N29" s="673">
        <v>2751</v>
      </c>
      <c r="P29" s="630" t="s">
        <v>637</v>
      </c>
      <c r="R29" s="630" t="s">
        <v>10</v>
      </c>
      <c r="T29" s="665"/>
      <c r="U29" s="665"/>
      <c r="V29" s="665"/>
      <c r="W29" s="665"/>
      <c r="X29" s="665"/>
      <c r="Y29" s="665"/>
      <c r="Z29" s="665"/>
      <c r="AA29" s="655"/>
      <c r="AB29" s="655"/>
      <c r="AC29" s="655"/>
      <c r="AD29" s="655"/>
      <c r="AE29" s="655"/>
      <c r="AF29" s="655"/>
      <c r="AG29" s="655"/>
      <c r="AH29" s="655"/>
      <c r="AI29" s="655"/>
      <c r="AJ29" s="655"/>
      <c r="AK29" s="655"/>
      <c r="AL29" s="655"/>
    </row>
    <row r="30" spans="1:47" x14ac:dyDescent="0.2">
      <c r="A30" s="655"/>
      <c r="B30" s="656"/>
      <c r="C30" s="655"/>
      <c r="D30" s="656"/>
      <c r="E30" s="655"/>
      <c r="F30" s="656"/>
      <c r="G30" s="655"/>
      <c r="H30" s="655"/>
      <c r="I30" s="655"/>
      <c r="J30" s="656"/>
      <c r="K30" s="655"/>
      <c r="L30" s="656"/>
      <c r="M30" s="655"/>
      <c r="N30" s="655">
        <v>2817</v>
      </c>
      <c r="O30" s="655"/>
      <c r="P30" s="657" t="s">
        <v>638</v>
      </c>
      <c r="Q30" s="655"/>
      <c r="R30" s="662"/>
      <c r="S30" s="655"/>
      <c r="T30" s="662" t="s">
        <v>10</v>
      </c>
      <c r="U30" s="662"/>
      <c r="V30" s="662"/>
      <c r="W30" s="662"/>
      <c r="X30" s="662"/>
      <c r="Y30" s="662"/>
      <c r="Z30" s="662"/>
      <c r="AA30" s="655"/>
      <c r="AB30" s="655"/>
      <c r="AC30" s="655"/>
      <c r="AD30" s="655"/>
      <c r="AE30" s="655"/>
      <c r="AF30" s="655"/>
      <c r="AG30" s="655"/>
      <c r="AH30" s="655"/>
      <c r="AI30" s="655"/>
      <c r="AJ30" s="655"/>
      <c r="AK30" s="655"/>
      <c r="AL30" s="655"/>
    </row>
    <row r="31" spans="1:47" x14ac:dyDescent="0.2">
      <c r="A31" s="655"/>
      <c r="B31" s="655"/>
      <c r="C31" s="655"/>
      <c r="D31" s="655"/>
      <c r="E31" s="655"/>
      <c r="F31" s="655"/>
      <c r="G31" s="655"/>
      <c r="H31" s="655"/>
      <c r="I31" s="655"/>
      <c r="J31" s="657"/>
      <c r="K31" s="655"/>
      <c r="L31" s="657"/>
      <c r="M31" s="655"/>
      <c r="N31" s="655">
        <v>2884</v>
      </c>
      <c r="O31" s="655"/>
      <c r="P31" s="657" t="s">
        <v>639</v>
      </c>
      <c r="Q31" s="655"/>
      <c r="R31" s="655"/>
      <c r="S31" s="655"/>
      <c r="T31" s="662"/>
      <c r="U31" s="662"/>
      <c r="V31" s="662" t="s">
        <v>10</v>
      </c>
      <c r="W31" s="662"/>
      <c r="X31" s="662"/>
      <c r="Y31" s="662"/>
      <c r="Z31" s="662"/>
      <c r="AA31" s="655"/>
      <c r="AB31" s="655"/>
      <c r="AC31" s="655"/>
      <c r="AD31" s="655"/>
      <c r="AE31" s="655"/>
      <c r="AF31" s="655"/>
      <c r="AG31" s="655"/>
      <c r="AH31" s="655"/>
      <c r="AI31" s="655"/>
      <c r="AJ31" s="655"/>
      <c r="AK31" s="655"/>
      <c r="AL31" s="655"/>
    </row>
    <row r="32" spans="1:47" x14ac:dyDescent="0.2">
      <c r="A32" s="655"/>
      <c r="B32" s="655"/>
      <c r="C32" s="655"/>
      <c r="D32" s="655"/>
      <c r="E32" s="655"/>
      <c r="F32" s="655"/>
      <c r="G32" s="655"/>
      <c r="H32" s="655"/>
      <c r="I32" s="655"/>
      <c r="J32" s="657"/>
      <c r="K32" s="655"/>
      <c r="L32" s="657"/>
      <c r="M32" s="655"/>
      <c r="N32" s="655">
        <v>2950</v>
      </c>
      <c r="O32" s="655"/>
      <c r="P32" s="657" t="s">
        <v>640</v>
      </c>
      <c r="Q32" s="655"/>
      <c r="R32" s="655">
        <v>26550</v>
      </c>
      <c r="S32" s="655"/>
      <c r="T32" s="665"/>
      <c r="U32" s="662"/>
      <c r="V32" s="662"/>
      <c r="W32" s="662"/>
      <c r="X32" s="662" t="s">
        <v>10</v>
      </c>
      <c r="Y32" s="662"/>
      <c r="Z32" s="662"/>
      <c r="AA32" s="655"/>
      <c r="AB32" s="655"/>
      <c r="AC32" s="655"/>
      <c r="AD32" s="655"/>
      <c r="AE32" s="655"/>
      <c r="AF32" s="655"/>
      <c r="AG32" s="655"/>
      <c r="AH32" s="655"/>
      <c r="AI32" s="655"/>
      <c r="AJ32" s="655"/>
      <c r="AK32" s="655"/>
      <c r="AL32" s="655"/>
    </row>
    <row r="33" spans="1:47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7"/>
      <c r="K33" s="655"/>
      <c r="L33" s="657"/>
      <c r="M33" s="655"/>
      <c r="N33" s="655">
        <v>3016</v>
      </c>
      <c r="O33" s="655"/>
      <c r="P33" s="657" t="s">
        <v>641</v>
      </c>
      <c r="Q33" s="655"/>
      <c r="R33" s="655">
        <v>9048</v>
      </c>
      <c r="S33" s="655"/>
      <c r="T33" s="662">
        <v>27144</v>
      </c>
      <c r="U33" s="662"/>
      <c r="W33" s="662"/>
      <c r="X33" s="662"/>
      <c r="Y33" s="662"/>
      <c r="Z33" s="662" t="s">
        <v>10</v>
      </c>
      <c r="AA33" s="655"/>
      <c r="AB33" s="655"/>
      <c r="AC33" s="655"/>
      <c r="AD33" s="655"/>
      <c r="AE33" s="655"/>
      <c r="AF33" s="655"/>
      <c r="AG33" s="655"/>
      <c r="AH33" s="655"/>
      <c r="AI33" s="655"/>
      <c r="AJ33" s="655"/>
      <c r="AK33" s="655"/>
      <c r="AL33" s="655"/>
    </row>
    <row r="34" spans="1:47" x14ac:dyDescent="0.2">
      <c r="A34" s="655"/>
      <c r="B34" s="655"/>
      <c r="C34" s="655"/>
      <c r="D34" s="655"/>
      <c r="E34" s="655"/>
      <c r="F34" s="655"/>
      <c r="G34" s="655"/>
      <c r="H34" s="655"/>
      <c r="I34" s="655"/>
      <c r="J34" s="657"/>
      <c r="K34" s="655"/>
      <c r="L34" s="657"/>
      <c r="M34" s="655"/>
      <c r="N34" s="655"/>
      <c r="O34" s="655"/>
      <c r="P34" s="657"/>
      <c r="Q34" s="655"/>
      <c r="R34" s="655"/>
      <c r="S34" s="655"/>
      <c r="T34" s="662"/>
      <c r="U34" s="662"/>
      <c r="V34" s="662"/>
      <c r="W34" s="662"/>
      <c r="X34" s="662"/>
      <c r="Y34" s="662"/>
      <c r="Z34" s="662"/>
      <c r="AA34" s="655"/>
      <c r="AB34" s="655"/>
      <c r="AC34" s="655"/>
      <c r="AD34" s="655"/>
      <c r="AE34" s="655"/>
      <c r="AF34" s="655"/>
      <c r="AG34" s="655"/>
      <c r="AH34" s="655"/>
      <c r="AI34" s="655"/>
      <c r="AJ34" s="655"/>
      <c r="AK34" s="655"/>
      <c r="AL34" s="655"/>
    </row>
    <row r="35" spans="1:47" x14ac:dyDescent="0.2">
      <c r="A35" s="655"/>
      <c r="B35" s="655"/>
      <c r="C35" s="655"/>
      <c r="D35" s="655"/>
      <c r="E35" s="655"/>
      <c r="F35" s="655"/>
      <c r="G35" s="655"/>
      <c r="H35" s="674" t="s">
        <v>587</v>
      </c>
      <c r="I35" s="655"/>
      <c r="J35" s="657"/>
      <c r="K35" s="655"/>
      <c r="L35" s="657"/>
      <c r="M35" s="655"/>
      <c r="N35" s="655"/>
      <c r="O35" s="655"/>
      <c r="P35" s="657"/>
      <c r="Q35" s="655"/>
      <c r="R35" s="674" t="s">
        <v>587</v>
      </c>
      <c r="S35" s="655" t="s">
        <v>10</v>
      </c>
      <c r="T35" s="674" t="s">
        <v>587</v>
      </c>
      <c r="U35" s="655" t="s">
        <v>10</v>
      </c>
      <c r="V35" s="674" t="s">
        <v>587</v>
      </c>
      <c r="W35" s="655" t="s">
        <v>10</v>
      </c>
      <c r="X35" s="674" t="s">
        <v>587</v>
      </c>
      <c r="Y35" s="655" t="s">
        <v>10</v>
      </c>
      <c r="Z35" s="674" t="s">
        <v>587</v>
      </c>
      <c r="AA35" s="655"/>
      <c r="AB35" s="655"/>
      <c r="AC35" s="655"/>
      <c r="AD35" s="655"/>
      <c r="AE35" s="655"/>
      <c r="AF35" s="655"/>
      <c r="AG35" s="655"/>
      <c r="AH35" s="655"/>
      <c r="AI35" s="655"/>
      <c r="AJ35" s="655"/>
      <c r="AK35" s="655"/>
      <c r="AL35" s="655"/>
    </row>
    <row r="36" spans="1:47" x14ac:dyDescent="0.2">
      <c r="A36" s="655"/>
      <c r="B36" s="655"/>
      <c r="C36" s="655"/>
      <c r="D36" s="655"/>
      <c r="E36" s="655"/>
      <c r="F36" s="655"/>
      <c r="G36" s="655"/>
      <c r="H36" s="655">
        <f>SUM(H9:H29)</f>
        <v>287610</v>
      </c>
      <c r="I36" s="655"/>
      <c r="J36" s="657"/>
      <c r="K36" s="655"/>
      <c r="L36" s="657"/>
      <c r="M36" s="655"/>
      <c r="N36" s="655"/>
      <c r="O36" s="655"/>
      <c r="P36" s="656"/>
      <c r="Q36" s="655"/>
      <c r="R36" s="662">
        <f>SUM(R9:R34)</f>
        <v>267000</v>
      </c>
      <c r="S36" s="662" t="s">
        <v>10</v>
      </c>
      <c r="T36" s="662">
        <f>SUM(T9:T34)</f>
        <v>210468</v>
      </c>
      <c r="U36" s="662" t="s">
        <v>10</v>
      </c>
      <c r="V36" s="662">
        <f>SUM(V9:V34)</f>
        <v>9201</v>
      </c>
      <c r="W36" s="662" t="s">
        <v>10</v>
      </c>
      <c r="X36" s="662">
        <f>SUM(X9:X34)</f>
        <v>0</v>
      </c>
      <c r="Y36" s="662" t="s">
        <v>10</v>
      </c>
      <c r="Z36" s="662">
        <f>SUM(Z9:Z34)</f>
        <v>0</v>
      </c>
      <c r="AA36" s="655" t="s">
        <v>10</v>
      </c>
      <c r="AB36" s="655"/>
      <c r="AC36" s="655"/>
      <c r="AD36" s="655"/>
      <c r="AE36" s="655"/>
      <c r="AF36" s="655"/>
      <c r="AG36" s="655"/>
      <c r="AH36" s="655"/>
      <c r="AI36" s="655"/>
      <c r="AJ36" s="655"/>
      <c r="AK36" s="655"/>
      <c r="AL36" s="655"/>
    </row>
    <row r="37" spans="1:47" x14ac:dyDescent="0.2">
      <c r="A37" s="655"/>
      <c r="B37" s="655"/>
      <c r="C37" s="655"/>
      <c r="D37" s="655"/>
      <c r="E37" s="655"/>
      <c r="F37" s="655"/>
      <c r="G37" s="655"/>
      <c r="H37" s="663" t="s">
        <v>89</v>
      </c>
      <c r="I37" s="655"/>
      <c r="J37" s="655"/>
      <c r="K37" s="655"/>
      <c r="L37" s="655"/>
      <c r="M37" s="655"/>
      <c r="N37" s="655"/>
      <c r="O37" s="655"/>
      <c r="P37" s="655"/>
      <c r="Q37" s="655"/>
      <c r="R37" s="663" t="s">
        <v>89</v>
      </c>
      <c r="S37" s="656"/>
      <c r="T37" s="663" t="s">
        <v>89</v>
      </c>
      <c r="U37" s="656"/>
      <c r="V37" s="663" t="s">
        <v>89</v>
      </c>
      <c r="W37" s="656"/>
      <c r="X37" s="663" t="s">
        <v>89</v>
      </c>
      <c r="Y37" s="656"/>
      <c r="Z37" s="663" t="s">
        <v>89</v>
      </c>
      <c r="AA37" s="655"/>
      <c r="AB37" s="655"/>
      <c r="AC37" s="655"/>
      <c r="AD37" s="655"/>
      <c r="AE37" s="655"/>
      <c r="AF37" s="655"/>
      <c r="AG37" s="655"/>
      <c r="AH37" s="655"/>
      <c r="AI37" s="655"/>
      <c r="AJ37" s="655"/>
      <c r="AK37" s="655"/>
      <c r="AL37" s="655"/>
      <c r="AM37" s="655"/>
      <c r="AN37" s="655"/>
      <c r="AO37" s="655"/>
      <c r="AP37" s="655"/>
      <c r="AQ37" s="655"/>
      <c r="AR37" s="655"/>
      <c r="AS37" s="655"/>
      <c r="AT37" s="655"/>
      <c r="AU37" s="655"/>
    </row>
    <row r="38" spans="1:47" x14ac:dyDescent="0.2">
      <c r="A38" s="655"/>
      <c r="B38" s="655"/>
      <c r="C38" s="655"/>
      <c r="D38" s="655"/>
      <c r="E38" s="655"/>
      <c r="F38" s="655"/>
      <c r="G38" s="655"/>
      <c r="H38" s="655"/>
      <c r="I38" s="655"/>
      <c r="J38" s="655"/>
      <c r="K38" s="655"/>
      <c r="L38" s="655"/>
      <c r="M38" s="655"/>
      <c r="N38" s="655"/>
      <c r="O38" s="655"/>
      <c r="P38" s="655"/>
      <c r="Q38" s="655"/>
      <c r="R38" s="655"/>
      <c r="S38" s="656"/>
      <c r="T38" s="655"/>
      <c r="U38" s="656"/>
      <c r="V38" s="655"/>
      <c r="W38" s="656"/>
      <c r="X38" s="655"/>
      <c r="Y38" s="656"/>
      <c r="Z38" s="655"/>
      <c r="AA38" s="656"/>
      <c r="AB38" s="655"/>
      <c r="AC38" s="655"/>
      <c r="AD38" s="655"/>
      <c r="AE38" s="655"/>
      <c r="AF38" s="655"/>
      <c r="AG38" s="655"/>
      <c r="AH38" s="655"/>
      <c r="AI38" s="655"/>
      <c r="AJ38" s="655"/>
      <c r="AK38" s="655"/>
      <c r="AL38" s="655"/>
      <c r="AM38" s="655"/>
      <c r="AN38" s="655"/>
      <c r="AO38" s="655"/>
      <c r="AP38" s="655"/>
      <c r="AQ38" s="655"/>
      <c r="AR38" s="655"/>
      <c r="AS38" s="655"/>
      <c r="AT38" s="655"/>
      <c r="AU38" s="655"/>
    </row>
    <row r="39" spans="1:47" x14ac:dyDescent="0.2">
      <c r="A39" s="655"/>
      <c r="B39" s="655"/>
      <c r="C39" s="655"/>
      <c r="D39" s="655"/>
      <c r="E39" s="655"/>
      <c r="F39" s="655"/>
      <c r="G39" s="655"/>
      <c r="H39" s="663"/>
      <c r="I39" s="655"/>
      <c r="J39" s="655"/>
      <c r="K39" s="655"/>
      <c r="L39" s="655" t="s">
        <v>574</v>
      </c>
      <c r="M39" s="655"/>
      <c r="N39" s="655"/>
      <c r="O39" s="655"/>
      <c r="P39" s="655"/>
      <c r="Q39" s="655"/>
      <c r="R39" s="663"/>
      <c r="S39" s="655"/>
      <c r="T39" s="663"/>
      <c r="U39" s="655"/>
      <c r="V39" s="663"/>
      <c r="W39" s="655"/>
      <c r="X39" s="663"/>
      <c r="Y39" s="655"/>
      <c r="Z39" s="663"/>
      <c r="AA39" s="655"/>
      <c r="AB39" s="655"/>
      <c r="AC39" s="655"/>
      <c r="AD39" s="655"/>
      <c r="AE39" s="655"/>
      <c r="AF39" s="655"/>
      <c r="AG39" s="655"/>
      <c r="AH39" s="655"/>
      <c r="AI39" s="655"/>
      <c r="AJ39" s="655"/>
      <c r="AK39" s="655"/>
      <c r="AL39" s="655"/>
      <c r="AM39" s="655"/>
      <c r="AN39" s="655"/>
      <c r="AO39" s="655"/>
      <c r="AP39" s="655"/>
      <c r="AQ39" s="655"/>
      <c r="AR39" s="655"/>
      <c r="AS39" s="655"/>
      <c r="AT39" s="655"/>
      <c r="AU39" s="655"/>
    </row>
    <row r="40" spans="1:47" x14ac:dyDescent="0.2">
      <c r="A40" s="655"/>
      <c r="B40" s="655"/>
      <c r="C40" s="655"/>
      <c r="D40" s="655"/>
      <c r="E40" s="655"/>
      <c r="F40" s="655"/>
      <c r="G40" s="655"/>
      <c r="H40" s="655"/>
      <c r="I40" s="655" t="s">
        <v>642</v>
      </c>
      <c r="J40" s="655"/>
      <c r="K40" s="655"/>
      <c r="L40" s="655"/>
      <c r="M40" s="655"/>
      <c r="N40" s="655"/>
      <c r="O40" s="655"/>
      <c r="P40" s="655"/>
      <c r="Q40" s="655"/>
      <c r="R40" s="655"/>
      <c r="S40" s="655"/>
      <c r="T40" s="655"/>
      <c r="U40" s="655"/>
      <c r="V40" s="655"/>
      <c r="W40" s="655"/>
      <c r="X40" s="655"/>
      <c r="Y40" s="655"/>
      <c r="Z40" s="655"/>
      <c r="AA40" s="655"/>
      <c r="AB40" s="655"/>
      <c r="AC40" s="655"/>
      <c r="AD40" s="655"/>
      <c r="AE40" s="655"/>
      <c r="AF40" s="655"/>
      <c r="AG40" s="655"/>
      <c r="AH40" s="655"/>
      <c r="AI40" s="655"/>
      <c r="AJ40" s="655"/>
      <c r="AK40" s="655"/>
      <c r="AL40" s="655"/>
    </row>
    <row r="41" spans="1:47" x14ac:dyDescent="0.2">
      <c r="A41" s="655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6" t="s">
        <v>576</v>
      </c>
      <c r="M41" s="655"/>
      <c r="N41" s="655"/>
      <c r="O41" s="655"/>
      <c r="P41" s="655"/>
      <c r="Q41" s="655"/>
      <c r="R41" s="655"/>
      <c r="S41" s="655"/>
      <c r="T41" s="655"/>
      <c r="U41" s="655"/>
      <c r="V41" s="655"/>
      <c r="W41" s="655"/>
      <c r="X41" s="655"/>
      <c r="Y41" s="655"/>
      <c r="Z41" s="655"/>
      <c r="AA41" s="655"/>
      <c r="AB41" s="655"/>
      <c r="AC41" s="655"/>
      <c r="AD41" s="655"/>
      <c r="AE41" s="655"/>
      <c r="AF41" s="655"/>
      <c r="AG41" s="655"/>
      <c r="AH41" s="655"/>
      <c r="AI41" s="655"/>
      <c r="AJ41" s="655"/>
      <c r="AK41" s="655"/>
      <c r="AL41" s="655"/>
      <c r="AM41" s="655"/>
      <c r="AN41" s="655"/>
      <c r="AO41" s="655"/>
      <c r="AP41" s="655"/>
      <c r="AQ41" s="655"/>
      <c r="AR41" s="655"/>
      <c r="AS41" s="655"/>
      <c r="AT41" s="655"/>
      <c r="AU41" s="655"/>
    </row>
    <row r="42" spans="1:47" x14ac:dyDescent="0.2">
      <c r="A42" s="655"/>
      <c r="B42" s="655"/>
      <c r="C42" s="655"/>
      <c r="D42" s="655"/>
      <c r="E42" s="655"/>
      <c r="F42" s="655"/>
      <c r="G42" s="655"/>
      <c r="H42" s="655"/>
      <c r="I42" s="656"/>
      <c r="J42" s="655"/>
      <c r="K42" s="655"/>
      <c r="L42" s="655"/>
      <c r="M42" s="655"/>
      <c r="N42" s="655"/>
      <c r="O42" s="655"/>
      <c r="P42" s="655"/>
      <c r="Q42" s="655"/>
      <c r="R42" s="655"/>
      <c r="S42" s="655"/>
      <c r="T42" s="655"/>
      <c r="U42" s="655"/>
      <c r="V42" s="655"/>
      <c r="W42" s="655"/>
      <c r="X42" s="655"/>
      <c r="Y42" s="655"/>
      <c r="Z42" s="655"/>
      <c r="AA42" s="655"/>
      <c r="AB42" s="655"/>
      <c r="AC42" s="655"/>
      <c r="AD42" s="655"/>
      <c r="AE42" s="655"/>
      <c r="AF42" s="655"/>
      <c r="AG42" s="655"/>
      <c r="AH42" s="655"/>
      <c r="AI42" s="655"/>
      <c r="AJ42" s="655"/>
      <c r="AK42" s="655"/>
      <c r="AL42" s="655"/>
      <c r="AM42" s="655"/>
      <c r="AN42" s="655"/>
      <c r="AO42" s="655"/>
      <c r="AP42" s="655"/>
      <c r="AQ42" s="655"/>
      <c r="AR42" s="655"/>
      <c r="AS42" s="655"/>
      <c r="AT42" s="655"/>
      <c r="AU42" s="655"/>
    </row>
    <row r="43" spans="1:47" x14ac:dyDescent="0.2">
      <c r="A43" s="655"/>
      <c r="B43" s="658"/>
      <c r="C43" s="658"/>
      <c r="D43" s="658"/>
      <c r="E43" s="658"/>
      <c r="F43" s="658"/>
      <c r="G43" s="658"/>
      <c r="H43" s="658" t="s">
        <v>52</v>
      </c>
      <c r="I43" s="658"/>
      <c r="J43" s="658"/>
      <c r="K43" s="658"/>
      <c r="L43" s="659"/>
      <c r="M43" s="658"/>
      <c r="N43" s="658"/>
      <c r="O43" s="658"/>
      <c r="P43" s="658"/>
      <c r="Q43" s="658"/>
      <c r="R43" s="658"/>
      <c r="S43" s="658"/>
      <c r="T43" s="658"/>
      <c r="U43" s="658"/>
      <c r="V43" s="658"/>
      <c r="W43" s="658"/>
      <c r="X43" s="658"/>
      <c r="Y43" s="658"/>
      <c r="Z43" s="658"/>
      <c r="AA43" s="658"/>
      <c r="AB43" s="655"/>
      <c r="AC43" s="655"/>
      <c r="AD43" s="655"/>
      <c r="AE43" s="655"/>
      <c r="AF43" s="655"/>
      <c r="AG43" s="655"/>
      <c r="AH43" s="655"/>
      <c r="AI43" s="655"/>
      <c r="AJ43" s="655"/>
      <c r="AK43" s="655"/>
      <c r="AL43" s="655"/>
      <c r="AM43" s="655"/>
      <c r="AN43" s="655"/>
      <c r="AO43" s="655"/>
      <c r="AP43" s="655"/>
      <c r="AQ43" s="655"/>
      <c r="AR43" s="655"/>
      <c r="AS43" s="655"/>
      <c r="AT43" s="655"/>
      <c r="AU43" s="655"/>
    </row>
    <row r="44" spans="1:47" x14ac:dyDescent="0.2">
      <c r="B44" s="658"/>
      <c r="C44" s="658"/>
      <c r="D44" s="658"/>
      <c r="E44" s="658"/>
      <c r="F44" s="658"/>
      <c r="G44" s="658"/>
      <c r="H44" s="658" t="s">
        <v>577</v>
      </c>
      <c r="I44" s="658"/>
      <c r="J44" s="658"/>
      <c r="K44" s="658"/>
      <c r="L44" s="658" t="s">
        <v>578</v>
      </c>
      <c r="M44" s="658"/>
      <c r="N44" s="658" t="s">
        <v>579</v>
      </c>
      <c r="O44" s="658"/>
      <c r="P44" s="658"/>
      <c r="Q44" s="658"/>
      <c r="R44" s="658"/>
      <c r="S44" s="658"/>
      <c r="T44" s="658"/>
      <c r="U44" s="658"/>
      <c r="V44" s="658"/>
      <c r="W44" s="658"/>
      <c r="X44" s="658"/>
      <c r="Y44" s="658"/>
      <c r="Z44" s="658"/>
      <c r="AA44" s="658"/>
      <c r="AB44" s="655"/>
      <c r="AC44" s="655"/>
      <c r="AD44" s="655"/>
    </row>
    <row r="45" spans="1:47" x14ac:dyDescent="0.2">
      <c r="A45" s="655"/>
      <c r="B45" s="658" t="s">
        <v>4</v>
      </c>
      <c r="C45" s="658"/>
      <c r="D45" s="658" t="s">
        <v>580</v>
      </c>
      <c r="E45" s="658"/>
      <c r="F45" s="658" t="s">
        <v>581</v>
      </c>
      <c r="G45" s="658"/>
      <c r="H45" s="659" t="s">
        <v>582</v>
      </c>
      <c r="I45" s="658"/>
      <c r="J45" s="658" t="s">
        <v>583</v>
      </c>
      <c r="K45" s="658"/>
      <c r="L45" s="658" t="s">
        <v>72</v>
      </c>
      <c r="M45" s="658"/>
      <c r="N45" s="658" t="s">
        <v>584</v>
      </c>
      <c r="O45" s="658"/>
      <c r="P45" s="658" t="s">
        <v>585</v>
      </c>
      <c r="Q45" s="675"/>
      <c r="R45" s="660">
        <v>2001</v>
      </c>
      <c r="S45" s="660"/>
      <c r="T45" s="660">
        <v>2002</v>
      </c>
      <c r="U45" s="660"/>
      <c r="V45" s="660">
        <v>2003</v>
      </c>
      <c r="W45" s="660"/>
      <c r="X45" s="660">
        <v>2004</v>
      </c>
      <c r="Y45" s="660"/>
      <c r="Z45" s="660" t="s">
        <v>586</v>
      </c>
      <c r="AA45" s="658"/>
      <c r="AB45" s="655"/>
      <c r="AC45" s="655"/>
      <c r="AD45" s="655"/>
      <c r="AE45" s="655"/>
      <c r="AF45" s="655"/>
      <c r="AG45" s="655"/>
      <c r="AH45" s="655"/>
      <c r="AI45" s="655"/>
      <c r="AJ45" s="655"/>
      <c r="AK45" s="655"/>
      <c r="AL45" s="655"/>
      <c r="AM45" s="655"/>
      <c r="AN45" s="655"/>
      <c r="AO45" s="655"/>
      <c r="AP45" s="655"/>
      <c r="AQ45" s="655"/>
      <c r="AR45" s="655"/>
      <c r="AS45" s="655"/>
      <c r="AT45" s="655"/>
      <c r="AU45" s="655"/>
    </row>
    <row r="46" spans="1:47" x14ac:dyDescent="0.2">
      <c r="A46" s="655"/>
      <c r="B46" s="674" t="s">
        <v>587</v>
      </c>
      <c r="C46" s="655"/>
      <c r="D46" s="674" t="s">
        <v>587</v>
      </c>
      <c r="E46" s="655" t="s">
        <v>10</v>
      </c>
      <c r="F46" s="674" t="s">
        <v>587</v>
      </c>
      <c r="G46" s="655" t="s">
        <v>10</v>
      </c>
      <c r="H46" s="674" t="s">
        <v>587</v>
      </c>
      <c r="I46" s="655" t="s">
        <v>10</v>
      </c>
      <c r="J46" s="674" t="s">
        <v>587</v>
      </c>
      <c r="K46" s="655" t="s">
        <v>10</v>
      </c>
      <c r="L46" s="674" t="s">
        <v>587</v>
      </c>
      <c r="M46" s="655" t="s">
        <v>10</v>
      </c>
      <c r="N46" s="674" t="s">
        <v>587</v>
      </c>
      <c r="O46" s="655" t="s">
        <v>10</v>
      </c>
      <c r="P46" s="674" t="s">
        <v>587</v>
      </c>
      <c r="Q46" s="655" t="s">
        <v>10</v>
      </c>
      <c r="R46" s="674" t="s">
        <v>587</v>
      </c>
      <c r="S46" s="655" t="s">
        <v>10</v>
      </c>
      <c r="T46" s="674" t="s">
        <v>587</v>
      </c>
      <c r="U46" s="655" t="s">
        <v>10</v>
      </c>
      <c r="V46" s="674" t="s">
        <v>587</v>
      </c>
      <c r="W46" s="655" t="s">
        <v>10</v>
      </c>
      <c r="X46" s="674" t="s">
        <v>587</v>
      </c>
      <c r="Y46" s="655" t="s">
        <v>10</v>
      </c>
      <c r="Z46" s="674" t="s">
        <v>587</v>
      </c>
      <c r="AA46" s="655"/>
      <c r="AB46" s="655"/>
      <c r="AC46" s="655"/>
      <c r="AD46" s="655"/>
      <c r="AE46" s="655"/>
      <c r="AF46" s="655"/>
      <c r="AG46" s="655"/>
      <c r="AH46" s="655"/>
      <c r="AI46" s="655"/>
      <c r="AJ46" s="655"/>
      <c r="AK46" s="655"/>
      <c r="AL46" s="655"/>
      <c r="AM46" s="655"/>
      <c r="AN46" s="655"/>
      <c r="AO46" s="655"/>
      <c r="AP46" s="655"/>
      <c r="AQ46" s="655"/>
      <c r="AR46" s="655"/>
      <c r="AS46" s="655"/>
      <c r="AT46" s="655"/>
      <c r="AU46" s="655"/>
    </row>
    <row r="47" spans="1:47" x14ac:dyDescent="0.2">
      <c r="A47" s="655"/>
      <c r="B47" s="658" t="s">
        <v>643</v>
      </c>
      <c r="C47" s="658"/>
      <c r="D47" s="658" t="s">
        <v>589</v>
      </c>
      <c r="E47" s="658"/>
      <c r="F47" s="658" t="s">
        <v>613</v>
      </c>
      <c r="G47" s="658"/>
      <c r="H47" s="662">
        <f>495*12</f>
        <v>5940</v>
      </c>
      <c r="I47" s="658"/>
      <c r="J47" s="658" t="s">
        <v>644</v>
      </c>
      <c r="K47" s="658"/>
      <c r="L47" s="658" t="s">
        <v>645</v>
      </c>
      <c r="M47" s="658"/>
      <c r="N47" s="658">
        <v>495</v>
      </c>
      <c r="O47" s="658"/>
      <c r="P47" s="658" t="s">
        <v>646</v>
      </c>
      <c r="Q47" s="658">
        <f t="shared" ref="Q47:Q57" si="0">N47*12</f>
        <v>5940</v>
      </c>
      <c r="R47" s="662">
        <f>12*495</f>
        <v>5940</v>
      </c>
      <c r="S47" s="662"/>
      <c r="T47" s="662">
        <v>5940</v>
      </c>
      <c r="U47" s="662"/>
      <c r="V47" s="662"/>
      <c r="W47" s="662"/>
      <c r="X47" s="662"/>
      <c r="Y47" s="662"/>
      <c r="Z47" s="662"/>
      <c r="AA47" s="655"/>
      <c r="AB47" s="655"/>
      <c r="AC47" s="655"/>
      <c r="AD47" s="655"/>
      <c r="AE47" s="655"/>
      <c r="AF47" s="655"/>
      <c r="AG47" s="655"/>
      <c r="AH47" s="655"/>
      <c r="AI47" s="655"/>
      <c r="AJ47" s="655"/>
      <c r="AK47" s="655"/>
      <c r="AL47" s="655"/>
      <c r="AM47" s="655"/>
      <c r="AN47" s="655"/>
      <c r="AO47" s="655"/>
      <c r="AP47" s="655"/>
      <c r="AQ47" s="655"/>
      <c r="AR47" s="655"/>
      <c r="AS47" s="655"/>
      <c r="AT47" s="655"/>
      <c r="AU47" s="655"/>
    </row>
    <row r="48" spans="1:47" x14ac:dyDescent="0.2">
      <c r="A48" s="655"/>
      <c r="B48" s="658"/>
      <c r="C48" s="658"/>
      <c r="D48" s="658"/>
      <c r="E48" s="658"/>
      <c r="F48" s="658"/>
      <c r="G48" s="658"/>
      <c r="H48" s="662"/>
      <c r="I48" s="658"/>
      <c r="J48" s="658"/>
      <c r="K48" s="658"/>
      <c r="L48" s="658"/>
      <c r="M48" s="658"/>
      <c r="N48" s="658"/>
      <c r="O48" s="658"/>
      <c r="P48" s="658"/>
      <c r="Q48" s="658">
        <f t="shared" si="0"/>
        <v>0</v>
      </c>
      <c r="R48" s="662"/>
      <c r="S48" s="662"/>
      <c r="T48" s="662"/>
      <c r="U48" s="662"/>
      <c r="V48" s="662"/>
      <c r="W48" s="662"/>
      <c r="X48" s="662"/>
      <c r="Y48" s="662"/>
      <c r="Z48" s="662"/>
      <c r="AA48" s="655"/>
      <c r="AB48" s="655"/>
      <c r="AC48" s="655"/>
      <c r="AD48" s="655"/>
      <c r="AE48" s="655"/>
      <c r="AF48" s="655"/>
      <c r="AG48" s="655"/>
      <c r="AH48" s="655"/>
      <c r="AI48" s="655"/>
      <c r="AJ48" s="655"/>
      <c r="AK48" s="655"/>
      <c r="AL48" s="655"/>
      <c r="AM48" s="655"/>
      <c r="AN48" s="655"/>
      <c r="AO48" s="655"/>
      <c r="AP48" s="655"/>
      <c r="AQ48" s="655"/>
      <c r="AR48" s="655"/>
      <c r="AS48" s="655"/>
      <c r="AT48" s="655"/>
      <c r="AU48" s="655"/>
    </row>
    <row r="49" spans="1:47" x14ac:dyDescent="0.2">
      <c r="A49" s="655"/>
      <c r="B49" s="676" t="s">
        <v>647</v>
      </c>
      <c r="C49" s="658"/>
      <c r="D49" s="658" t="s">
        <v>648</v>
      </c>
      <c r="E49" s="658"/>
      <c r="F49" s="676" t="s">
        <v>649</v>
      </c>
      <c r="G49" s="658"/>
      <c r="H49" s="662">
        <f>320*9</f>
        <v>2880</v>
      </c>
      <c r="I49" s="658"/>
      <c r="J49" s="658" t="s">
        <v>644</v>
      </c>
      <c r="K49" s="658"/>
      <c r="L49" s="659" t="s">
        <v>650</v>
      </c>
      <c r="M49" s="658"/>
      <c r="N49" s="658">
        <v>320</v>
      </c>
      <c r="O49" s="658"/>
      <c r="P49" s="658" t="s">
        <v>651</v>
      </c>
      <c r="Q49" s="658">
        <f t="shared" si="0"/>
        <v>3840</v>
      </c>
      <c r="R49" s="662"/>
      <c r="S49" s="662"/>
      <c r="T49" s="662"/>
      <c r="U49" s="662"/>
      <c r="V49" s="662"/>
      <c r="W49" s="662"/>
      <c r="X49" s="662"/>
      <c r="Y49" s="662"/>
      <c r="Z49" s="662"/>
      <c r="AA49" s="655"/>
      <c r="AB49" s="655"/>
      <c r="AC49" s="655"/>
      <c r="AD49" s="655"/>
      <c r="AE49" s="655"/>
      <c r="AF49" s="655"/>
      <c r="AG49" s="655"/>
      <c r="AH49" s="655"/>
      <c r="AI49" s="655"/>
      <c r="AJ49" s="655"/>
      <c r="AK49" s="655"/>
      <c r="AL49" s="655"/>
      <c r="AM49" s="655"/>
      <c r="AN49" s="655"/>
      <c r="AO49" s="655"/>
      <c r="AP49" s="655"/>
      <c r="AQ49" s="655"/>
      <c r="AR49" s="655"/>
      <c r="AS49" s="655"/>
      <c r="AT49" s="655"/>
      <c r="AU49" s="655"/>
    </row>
    <row r="50" spans="1:47" x14ac:dyDescent="0.2">
      <c r="A50" s="655"/>
      <c r="B50" s="676" t="s">
        <v>647</v>
      </c>
      <c r="C50" s="658"/>
      <c r="D50" s="658" t="s">
        <v>648</v>
      </c>
      <c r="E50" s="658"/>
      <c r="F50" s="676" t="s">
        <v>649</v>
      </c>
      <c r="G50" s="658"/>
      <c r="H50" s="677">
        <f>286*3</f>
        <v>858</v>
      </c>
      <c r="I50" s="676"/>
      <c r="J50" s="676" t="s">
        <v>652</v>
      </c>
      <c r="K50" s="676"/>
      <c r="L50" s="678">
        <v>36797</v>
      </c>
      <c r="M50" s="676"/>
      <c r="N50" s="676">
        <v>286</v>
      </c>
      <c r="O50" s="676"/>
      <c r="P50" s="676" t="s">
        <v>653</v>
      </c>
      <c r="Q50" s="658">
        <f t="shared" si="0"/>
        <v>3432</v>
      </c>
      <c r="R50" s="677">
        <f>286*12</f>
        <v>3432</v>
      </c>
      <c r="S50" s="662"/>
      <c r="T50" s="677">
        <f>12*286</f>
        <v>3432</v>
      </c>
      <c r="U50" s="662"/>
      <c r="V50" s="677">
        <f>9*286</f>
        <v>2574</v>
      </c>
      <c r="W50" s="662"/>
      <c r="X50" s="677"/>
      <c r="Y50" s="662"/>
      <c r="Z50" s="662"/>
      <c r="AA50" s="655"/>
      <c r="AB50" s="655"/>
      <c r="AC50" s="655"/>
      <c r="AD50" s="655"/>
      <c r="AE50" s="655"/>
      <c r="AF50" s="655"/>
      <c r="AG50" s="655"/>
      <c r="AH50" s="655"/>
      <c r="AI50" s="655"/>
      <c r="AJ50" s="655"/>
      <c r="AK50" s="655"/>
      <c r="AL50" s="655"/>
      <c r="AM50" s="655"/>
      <c r="AN50" s="655"/>
      <c r="AO50" s="655"/>
      <c r="AP50" s="655"/>
      <c r="AQ50" s="655"/>
      <c r="AR50" s="655"/>
      <c r="AS50" s="655"/>
      <c r="AT50" s="655"/>
      <c r="AU50" s="655"/>
    </row>
    <row r="51" spans="1:47" x14ac:dyDescent="0.2">
      <c r="A51" s="655"/>
      <c r="B51" s="658"/>
      <c r="C51" s="658"/>
      <c r="D51" s="658"/>
      <c r="E51" s="658"/>
      <c r="F51" s="658"/>
      <c r="G51" s="658"/>
      <c r="H51" s="662"/>
      <c r="I51" s="658"/>
      <c r="J51" s="658"/>
      <c r="K51" s="658"/>
      <c r="L51" s="658"/>
      <c r="M51" s="658"/>
      <c r="N51" s="658"/>
      <c r="O51" s="658"/>
      <c r="P51" s="658"/>
      <c r="Q51" s="658">
        <f t="shared" si="0"/>
        <v>0</v>
      </c>
      <c r="R51" s="662"/>
      <c r="S51" s="662"/>
      <c r="T51" s="662"/>
      <c r="U51" s="662"/>
      <c r="V51" s="662"/>
      <c r="W51" s="662"/>
      <c r="X51" s="662"/>
      <c r="Y51" s="662"/>
      <c r="Z51" s="662"/>
      <c r="AA51" s="655"/>
      <c r="AB51" s="655"/>
      <c r="AC51" s="655"/>
      <c r="AD51" s="655"/>
      <c r="AE51" s="655"/>
      <c r="AF51" s="655"/>
      <c r="AG51" s="655"/>
      <c r="AH51" s="655"/>
      <c r="AI51" s="655"/>
      <c r="AJ51" s="655"/>
      <c r="AK51" s="655"/>
      <c r="AL51" s="655"/>
      <c r="AM51" s="655"/>
      <c r="AN51" s="655"/>
      <c r="AO51" s="655"/>
      <c r="AP51" s="655"/>
      <c r="AQ51" s="655"/>
      <c r="AR51" s="655"/>
      <c r="AS51" s="655"/>
      <c r="AT51" s="655"/>
      <c r="AU51" s="655"/>
    </row>
    <row r="52" spans="1:47" x14ac:dyDescent="0.2">
      <c r="A52" s="655"/>
      <c r="B52" s="658" t="s">
        <v>654</v>
      </c>
      <c r="C52" s="658"/>
      <c r="D52" s="658" t="s">
        <v>655</v>
      </c>
      <c r="E52" s="658"/>
      <c r="F52" s="658" t="s">
        <v>618</v>
      </c>
      <c r="G52" s="658"/>
      <c r="H52" s="662">
        <f>218*12</f>
        <v>2616</v>
      </c>
      <c r="I52" s="658"/>
      <c r="J52" s="658" t="s">
        <v>656</v>
      </c>
      <c r="K52" s="658"/>
      <c r="L52" s="659" t="s">
        <v>657</v>
      </c>
      <c r="M52" s="658"/>
      <c r="N52" s="676">
        <v>218</v>
      </c>
      <c r="O52" s="658"/>
      <c r="P52" s="659" t="s">
        <v>658</v>
      </c>
      <c r="Q52" s="658">
        <f t="shared" si="0"/>
        <v>2616</v>
      </c>
      <c r="R52" s="662">
        <v>2616</v>
      </c>
      <c r="S52" s="662"/>
      <c r="T52" s="662"/>
      <c r="U52" s="662"/>
      <c r="V52" s="662"/>
      <c r="W52" s="662"/>
      <c r="X52" s="662"/>
      <c r="Y52" s="662"/>
      <c r="Z52" s="662"/>
      <c r="AA52" s="655"/>
      <c r="AB52" s="655"/>
      <c r="AC52" s="655"/>
      <c r="AD52" s="655"/>
      <c r="AE52" s="655"/>
      <c r="AF52" s="655"/>
      <c r="AG52" s="655"/>
      <c r="AH52" s="655"/>
      <c r="AI52" s="655"/>
      <c r="AJ52" s="655"/>
      <c r="AK52" s="655"/>
      <c r="AL52" s="655"/>
      <c r="AM52" s="655"/>
      <c r="AN52" s="655"/>
      <c r="AO52" s="655"/>
      <c r="AP52" s="655"/>
      <c r="AQ52" s="655"/>
      <c r="AR52" s="655"/>
      <c r="AS52" s="655"/>
      <c r="AT52" s="655"/>
      <c r="AU52" s="655"/>
    </row>
    <row r="53" spans="1:47" x14ac:dyDescent="0.2">
      <c r="A53" s="655"/>
      <c r="B53" s="658"/>
      <c r="C53" s="658"/>
      <c r="D53" s="658"/>
      <c r="E53" s="658"/>
      <c r="F53" s="658"/>
      <c r="G53" s="658"/>
      <c r="H53" s="662"/>
      <c r="I53" s="658"/>
      <c r="J53" s="659"/>
      <c r="K53" s="658"/>
      <c r="L53" s="659"/>
      <c r="M53" s="658"/>
      <c r="N53" s="676"/>
      <c r="O53" s="658"/>
      <c r="P53" s="659"/>
      <c r="Q53" s="658">
        <f t="shared" si="0"/>
        <v>0</v>
      </c>
      <c r="R53" s="662"/>
      <c r="S53" s="662"/>
      <c r="T53" s="662"/>
      <c r="U53" s="662"/>
      <c r="V53" s="662"/>
      <c r="W53" s="662"/>
      <c r="X53" s="662"/>
      <c r="Y53" s="662"/>
      <c r="Z53" s="662"/>
      <c r="AA53" s="655"/>
      <c r="AB53" s="655"/>
      <c r="AC53" s="655"/>
      <c r="AD53" s="655"/>
      <c r="AE53" s="655"/>
      <c r="AF53" s="655"/>
      <c r="AG53" s="655"/>
      <c r="AH53" s="655"/>
      <c r="AI53" s="655"/>
      <c r="AJ53" s="655"/>
      <c r="AK53" s="655"/>
      <c r="AL53" s="655"/>
      <c r="AM53" s="655"/>
      <c r="AN53" s="655"/>
      <c r="AO53" s="655"/>
      <c r="AP53" s="655"/>
      <c r="AQ53" s="655"/>
      <c r="AR53" s="655"/>
      <c r="AS53" s="655"/>
      <c r="AT53" s="655"/>
      <c r="AU53" s="655"/>
    </row>
    <row r="54" spans="1:47" x14ac:dyDescent="0.2">
      <c r="A54" s="655"/>
      <c r="B54" s="658" t="s">
        <v>659</v>
      </c>
      <c r="C54" s="658"/>
      <c r="D54" s="658" t="s">
        <v>617</v>
      </c>
      <c r="E54" s="658"/>
      <c r="F54" s="658" t="s">
        <v>660</v>
      </c>
      <c r="G54" s="658"/>
      <c r="H54" s="662">
        <v>2832</v>
      </c>
      <c r="I54" s="658"/>
      <c r="J54" s="658" t="s">
        <v>661</v>
      </c>
      <c r="K54" s="658"/>
      <c r="L54" s="679" t="s">
        <v>662</v>
      </c>
      <c r="M54" s="658"/>
      <c r="N54" s="676">
        <v>236</v>
      </c>
      <c r="O54" s="658"/>
      <c r="P54" s="658" t="s">
        <v>663</v>
      </c>
      <c r="Q54" s="658">
        <f t="shared" si="0"/>
        <v>2832</v>
      </c>
      <c r="R54" s="662">
        <v>2832</v>
      </c>
      <c r="S54" s="662"/>
      <c r="T54" s="662">
        <v>236</v>
      </c>
      <c r="U54" s="662"/>
      <c r="V54" s="665"/>
      <c r="W54" s="662"/>
      <c r="X54" s="662" t="s">
        <v>10</v>
      </c>
      <c r="Y54" s="662"/>
      <c r="Z54" s="662"/>
      <c r="AA54" s="655"/>
      <c r="AB54" s="655"/>
      <c r="AC54" s="655"/>
      <c r="AD54" s="655"/>
      <c r="AE54" s="655"/>
      <c r="AF54" s="655"/>
      <c r="AG54" s="655"/>
      <c r="AH54" s="655"/>
      <c r="AI54" s="655"/>
      <c r="AJ54" s="655"/>
      <c r="AK54" s="655"/>
      <c r="AL54" s="655"/>
      <c r="AM54" s="655"/>
      <c r="AN54" s="655"/>
      <c r="AO54" s="655"/>
      <c r="AP54" s="655"/>
      <c r="AQ54" s="655"/>
      <c r="AR54" s="655"/>
      <c r="AS54" s="655"/>
      <c r="AT54" s="655"/>
      <c r="AU54" s="655"/>
    </row>
    <row r="55" spans="1:47" x14ac:dyDescent="0.2">
      <c r="A55" s="655"/>
      <c r="B55" s="658"/>
      <c r="C55" s="658"/>
      <c r="D55" s="658"/>
      <c r="E55" s="658"/>
      <c r="F55" s="658"/>
      <c r="G55" s="658"/>
      <c r="H55" s="662"/>
      <c r="I55" s="658"/>
      <c r="J55" s="658"/>
      <c r="K55" s="658"/>
      <c r="L55" s="658"/>
      <c r="M55" s="658"/>
      <c r="N55" s="676"/>
      <c r="O55" s="658"/>
      <c r="P55" s="658"/>
      <c r="Q55" s="658">
        <f t="shared" si="0"/>
        <v>0</v>
      </c>
      <c r="R55" s="662"/>
      <c r="S55" s="662"/>
      <c r="T55" s="662"/>
      <c r="U55" s="662"/>
      <c r="V55" s="662"/>
      <c r="W55" s="662"/>
      <c r="X55" s="662"/>
      <c r="Y55" s="662"/>
      <c r="Z55" s="662"/>
      <c r="AA55" s="655"/>
      <c r="AB55" s="655"/>
      <c r="AC55" s="655"/>
      <c r="AD55" s="655"/>
      <c r="AE55" s="655"/>
      <c r="AF55" s="655"/>
      <c r="AG55" s="655"/>
      <c r="AH55" s="655"/>
      <c r="AI55" s="655"/>
      <c r="AJ55" s="655"/>
      <c r="AK55" s="655"/>
      <c r="AL55" s="655"/>
      <c r="AM55" s="655"/>
      <c r="AN55" s="655"/>
      <c r="AO55" s="655"/>
      <c r="AP55" s="655"/>
      <c r="AQ55" s="655"/>
      <c r="AR55" s="655"/>
      <c r="AS55" s="655"/>
      <c r="AT55" s="655"/>
      <c r="AU55" s="655"/>
    </row>
    <row r="56" spans="1:47" x14ac:dyDescent="0.2">
      <c r="A56" s="655"/>
      <c r="B56" s="658" t="s">
        <v>664</v>
      </c>
      <c r="C56" s="658"/>
      <c r="D56" s="658" t="s">
        <v>633</v>
      </c>
      <c r="E56" s="658"/>
      <c r="F56" s="658" t="s">
        <v>665</v>
      </c>
      <c r="G56" s="658"/>
      <c r="H56" s="662">
        <f>11*212</f>
        <v>2332</v>
      </c>
      <c r="I56" s="658"/>
      <c r="J56" s="659" t="s">
        <v>652</v>
      </c>
      <c r="K56" s="658"/>
      <c r="L56" s="659" t="s">
        <v>666</v>
      </c>
      <c r="M56" s="658"/>
      <c r="N56" s="676">
        <v>212</v>
      </c>
      <c r="O56" s="658"/>
      <c r="P56" s="659" t="s">
        <v>667</v>
      </c>
      <c r="Q56" s="658">
        <f t="shared" si="0"/>
        <v>2544</v>
      </c>
      <c r="R56" s="662"/>
      <c r="S56" s="662"/>
      <c r="T56" s="662"/>
      <c r="U56" s="662"/>
      <c r="V56" s="662" t="s">
        <v>10</v>
      </c>
      <c r="W56" s="662"/>
      <c r="X56" s="662"/>
      <c r="Y56" s="662"/>
      <c r="Z56" s="662"/>
      <c r="AA56" s="655"/>
      <c r="AB56" s="655"/>
      <c r="AC56" s="655"/>
      <c r="AD56" s="655"/>
      <c r="AE56" s="655"/>
      <c r="AF56" s="655"/>
      <c r="AG56" s="655"/>
      <c r="AH56" s="655"/>
      <c r="AI56" s="655"/>
      <c r="AJ56" s="655"/>
      <c r="AK56" s="655"/>
      <c r="AL56" s="655"/>
    </row>
    <row r="57" spans="1:47" x14ac:dyDescent="0.2">
      <c r="A57" s="655"/>
      <c r="B57" s="658" t="s">
        <v>664</v>
      </c>
      <c r="C57" s="658"/>
      <c r="D57" s="658" t="s">
        <v>633</v>
      </c>
      <c r="E57" s="658"/>
      <c r="F57" s="658" t="s">
        <v>665</v>
      </c>
      <c r="G57" s="658"/>
      <c r="H57" s="662">
        <v>260</v>
      </c>
      <c r="I57" s="658"/>
      <c r="J57" s="659">
        <v>60</v>
      </c>
      <c r="K57" s="658"/>
      <c r="L57" s="659" t="s">
        <v>668</v>
      </c>
      <c r="M57" s="658"/>
      <c r="N57" s="676">
        <v>260</v>
      </c>
      <c r="O57" s="658"/>
      <c r="P57" s="659" t="s">
        <v>669</v>
      </c>
      <c r="Q57" s="658">
        <f t="shared" si="0"/>
        <v>3120</v>
      </c>
      <c r="R57" s="662">
        <f>260*12</f>
        <v>3120</v>
      </c>
      <c r="S57" s="662"/>
      <c r="T57" s="662">
        <f>260*12</f>
        <v>3120</v>
      </c>
      <c r="U57" s="662"/>
      <c r="V57" s="662">
        <f>260*12</f>
        <v>3120</v>
      </c>
      <c r="W57" s="662"/>
      <c r="X57" s="662">
        <f>260*12</f>
        <v>3120</v>
      </c>
      <c r="Y57" s="662"/>
      <c r="Z57" s="662">
        <f>11*260</f>
        <v>2860</v>
      </c>
      <c r="AA57" s="655"/>
      <c r="AB57" s="655"/>
      <c r="AC57" s="655"/>
      <c r="AD57" s="655"/>
      <c r="AE57" s="655"/>
      <c r="AF57" s="655"/>
      <c r="AG57" s="655"/>
      <c r="AH57" s="655"/>
      <c r="AI57" s="655"/>
      <c r="AJ57" s="655"/>
      <c r="AK57" s="655"/>
      <c r="AL57" s="655"/>
    </row>
    <row r="58" spans="1:47" x14ac:dyDescent="0.2">
      <c r="A58" s="655"/>
      <c r="B58" s="658"/>
      <c r="C58" s="658"/>
      <c r="D58" s="658"/>
      <c r="E58" s="658"/>
      <c r="F58" s="658"/>
      <c r="G58" s="658"/>
      <c r="H58" s="662"/>
      <c r="I58" s="658"/>
      <c r="J58" s="658"/>
      <c r="K58" s="658"/>
      <c r="L58" s="658"/>
      <c r="M58" s="658"/>
      <c r="N58" s="676"/>
      <c r="O58" s="658"/>
      <c r="P58" s="658"/>
      <c r="Q58" s="658"/>
      <c r="R58" s="662"/>
      <c r="S58" s="662"/>
      <c r="T58" s="662"/>
      <c r="U58" s="662"/>
      <c r="V58" s="662"/>
      <c r="W58" s="662"/>
      <c r="X58" s="662"/>
      <c r="Y58" s="662"/>
      <c r="Z58" s="662"/>
      <c r="AA58" s="655"/>
      <c r="AB58" s="655"/>
      <c r="AC58" s="655"/>
      <c r="AD58" s="655"/>
      <c r="AE58" s="655"/>
      <c r="AF58" s="655"/>
      <c r="AG58" s="655"/>
      <c r="AH58" s="655"/>
      <c r="AI58" s="655"/>
      <c r="AJ58" s="655"/>
      <c r="AK58" s="655"/>
      <c r="AL58" s="655"/>
    </row>
    <row r="59" spans="1:47" x14ac:dyDescent="0.2">
      <c r="A59" s="655"/>
      <c r="B59" s="658" t="s">
        <v>670</v>
      </c>
      <c r="C59" s="658"/>
      <c r="D59" s="658" t="s">
        <v>589</v>
      </c>
      <c r="E59" s="658"/>
      <c r="F59" s="658" t="s">
        <v>590</v>
      </c>
      <c r="G59" s="658"/>
      <c r="H59" s="662">
        <v>318838</v>
      </c>
      <c r="I59" s="658"/>
      <c r="J59" s="659" t="s">
        <v>671</v>
      </c>
      <c r="K59" s="658"/>
      <c r="L59" s="659" t="s">
        <v>671</v>
      </c>
      <c r="M59" s="658"/>
      <c r="N59" s="676" t="s">
        <v>671</v>
      </c>
      <c r="O59" s="658"/>
      <c r="P59" s="659"/>
      <c r="Q59" s="658"/>
      <c r="R59" s="662"/>
      <c r="S59" s="662"/>
      <c r="T59" s="665"/>
      <c r="U59" s="662"/>
      <c r="V59" s="662"/>
      <c r="W59" s="662"/>
      <c r="X59" s="662"/>
      <c r="Y59" s="662"/>
      <c r="Z59" s="662"/>
      <c r="AA59" s="655"/>
      <c r="AB59" s="655"/>
      <c r="AC59" s="655"/>
      <c r="AD59" s="655"/>
      <c r="AE59" s="655"/>
      <c r="AF59" s="655"/>
      <c r="AG59" s="655"/>
      <c r="AH59" s="655"/>
      <c r="AI59" s="655"/>
      <c r="AJ59" s="655"/>
      <c r="AK59" s="655"/>
      <c r="AL59" s="655"/>
    </row>
    <row r="60" spans="1:47" x14ac:dyDescent="0.2">
      <c r="A60" s="655"/>
      <c r="B60" s="655"/>
      <c r="C60" s="655"/>
      <c r="D60" s="655"/>
      <c r="E60" s="655"/>
      <c r="F60" s="655"/>
      <c r="G60" s="655"/>
      <c r="H60" s="674" t="s">
        <v>587</v>
      </c>
      <c r="I60" s="655"/>
      <c r="J60" s="655"/>
      <c r="K60" s="655"/>
      <c r="L60" s="655"/>
      <c r="M60" s="655"/>
      <c r="N60" s="655"/>
      <c r="O60" s="655"/>
      <c r="P60" s="655"/>
      <c r="Q60" s="655"/>
      <c r="R60" s="674" t="s">
        <v>587</v>
      </c>
      <c r="S60" s="655" t="s">
        <v>10</v>
      </c>
      <c r="T60" s="674" t="s">
        <v>587</v>
      </c>
      <c r="U60" s="655" t="s">
        <v>10</v>
      </c>
      <c r="V60" s="674" t="s">
        <v>587</v>
      </c>
      <c r="W60" s="655" t="s">
        <v>10</v>
      </c>
      <c r="X60" s="674" t="s">
        <v>587</v>
      </c>
      <c r="Y60" s="655" t="s">
        <v>10</v>
      </c>
      <c r="Z60" s="674" t="s">
        <v>587</v>
      </c>
      <c r="AA60" s="655"/>
      <c r="AB60" s="655"/>
      <c r="AC60" s="655"/>
      <c r="AD60" s="655"/>
      <c r="AE60" s="655"/>
      <c r="AF60" s="655"/>
      <c r="AG60" s="655"/>
      <c r="AH60" s="655"/>
      <c r="AI60" s="655"/>
      <c r="AJ60" s="655"/>
      <c r="AK60" s="655"/>
      <c r="AL60" s="655"/>
    </row>
    <row r="61" spans="1:47" x14ac:dyDescent="0.2">
      <c r="A61" s="655"/>
      <c r="B61" s="656"/>
      <c r="C61" s="655"/>
      <c r="D61" s="656"/>
      <c r="E61" s="655"/>
      <c r="F61" s="656"/>
      <c r="G61" s="655"/>
      <c r="H61" s="662">
        <f>SUM(H47:H59)</f>
        <v>336556</v>
      </c>
      <c r="I61" s="655"/>
      <c r="J61" s="656"/>
      <c r="K61" s="655"/>
      <c r="L61" s="656"/>
      <c r="M61" s="655"/>
      <c r="N61" s="662"/>
      <c r="O61" s="655"/>
      <c r="P61" s="655"/>
      <c r="Q61" s="655"/>
      <c r="R61" s="662">
        <f>SUM(R47:R60)</f>
        <v>17940</v>
      </c>
      <c r="S61" s="662" t="s">
        <v>10</v>
      </c>
      <c r="T61" s="662">
        <f>SUM(T47:T60)</f>
        <v>12728</v>
      </c>
      <c r="U61" s="662" t="s">
        <v>10</v>
      </c>
      <c r="V61" s="662">
        <f>SUM(V47:V60)</f>
        <v>5694</v>
      </c>
      <c r="W61" s="662" t="s">
        <v>10</v>
      </c>
      <c r="X61" s="662">
        <f>SUM(X47:X60)</f>
        <v>3120</v>
      </c>
      <c r="Y61" s="662" t="s">
        <v>10</v>
      </c>
      <c r="Z61" s="662">
        <f>SUM(Z47:Z60)</f>
        <v>2860</v>
      </c>
      <c r="AA61" s="655"/>
      <c r="AB61" s="655"/>
      <c r="AC61" s="655"/>
      <c r="AD61" s="655"/>
      <c r="AE61" s="655"/>
      <c r="AF61" s="655"/>
      <c r="AG61" s="655"/>
      <c r="AH61" s="655"/>
      <c r="AI61" s="655"/>
      <c r="AJ61" s="655"/>
      <c r="AK61" s="655"/>
      <c r="AL61" s="655"/>
      <c r="AM61" s="655"/>
      <c r="AN61" s="655"/>
      <c r="AO61" s="655"/>
      <c r="AP61" s="655"/>
      <c r="AQ61" s="655"/>
      <c r="AR61" s="655"/>
      <c r="AS61" s="655"/>
      <c r="AT61" s="655"/>
      <c r="AU61" s="655"/>
    </row>
    <row r="62" spans="1:47" x14ac:dyDescent="0.2">
      <c r="A62" s="655"/>
      <c r="B62" s="655"/>
      <c r="C62" s="655"/>
      <c r="D62" s="655"/>
      <c r="E62" s="655"/>
      <c r="F62" s="655"/>
      <c r="G62" s="655"/>
      <c r="H62" s="663" t="s">
        <v>89</v>
      </c>
      <c r="I62" s="655"/>
      <c r="J62" s="655"/>
      <c r="K62" s="655"/>
      <c r="L62" s="655"/>
      <c r="M62" s="655"/>
      <c r="N62" s="655"/>
      <c r="O62" s="655"/>
      <c r="P62" s="655"/>
      <c r="Q62" s="655"/>
      <c r="R62" s="663" t="s">
        <v>89</v>
      </c>
      <c r="S62" s="656"/>
      <c r="T62" s="663" t="s">
        <v>89</v>
      </c>
      <c r="U62" s="656"/>
      <c r="V62" s="663" t="s">
        <v>89</v>
      </c>
      <c r="W62" s="656"/>
      <c r="X62" s="663" t="s">
        <v>89</v>
      </c>
      <c r="Y62" s="656"/>
      <c r="Z62" s="663" t="s">
        <v>89</v>
      </c>
      <c r="AA62" s="655"/>
      <c r="AB62" s="655"/>
      <c r="AC62" s="655"/>
      <c r="AD62" s="655"/>
      <c r="AE62" s="655"/>
      <c r="AF62" s="655"/>
      <c r="AG62" s="655"/>
      <c r="AH62" s="655"/>
      <c r="AI62" s="655"/>
      <c r="AJ62" s="655"/>
      <c r="AK62" s="655"/>
      <c r="AL62" s="655"/>
      <c r="AM62" s="655"/>
      <c r="AN62" s="655"/>
      <c r="AO62" s="655"/>
      <c r="AP62" s="655"/>
      <c r="AQ62" s="655"/>
      <c r="AR62" s="655"/>
      <c r="AS62" s="655"/>
      <c r="AT62" s="655"/>
      <c r="AU62" s="655"/>
    </row>
    <row r="63" spans="1:47" x14ac:dyDescent="0.2">
      <c r="A63" s="655"/>
      <c r="B63" s="655" t="s">
        <v>672</v>
      </c>
      <c r="C63" s="655"/>
      <c r="D63" s="655"/>
      <c r="E63" s="655"/>
      <c r="F63" s="655"/>
      <c r="G63" s="655"/>
      <c r="H63" s="655">
        <f>H36+H61</f>
        <v>624166</v>
      </c>
      <c r="I63" s="655"/>
      <c r="J63" s="655"/>
      <c r="K63" s="655"/>
      <c r="L63" s="655"/>
      <c r="M63" s="655"/>
      <c r="N63" s="655"/>
      <c r="O63" s="655"/>
      <c r="P63" s="655"/>
      <c r="Q63" s="655"/>
      <c r="R63" s="662">
        <f>R36+R61</f>
        <v>284940</v>
      </c>
      <c r="S63" s="662" t="s">
        <v>10</v>
      </c>
      <c r="T63" s="662">
        <f>T36+T61</f>
        <v>223196</v>
      </c>
      <c r="U63" s="662" t="s">
        <v>10</v>
      </c>
      <c r="V63" s="662">
        <f>V36+V61</f>
        <v>14895</v>
      </c>
      <c r="W63" s="662" t="s">
        <v>10</v>
      </c>
      <c r="X63" s="662">
        <f>X36+X61</f>
        <v>3120</v>
      </c>
      <c r="Y63" s="662" t="s">
        <v>10</v>
      </c>
      <c r="Z63" s="662">
        <f>Z36+Z61</f>
        <v>2860</v>
      </c>
      <c r="AA63" s="655">
        <v>994937</v>
      </c>
      <c r="AB63" s="655"/>
      <c r="AC63" s="655"/>
      <c r="AD63" s="655"/>
      <c r="AE63" s="655"/>
      <c r="AF63" s="655"/>
      <c r="AG63" s="655"/>
      <c r="AH63" s="655"/>
      <c r="AI63" s="655"/>
      <c r="AJ63" s="655"/>
      <c r="AK63" s="655"/>
      <c r="AL63" s="655"/>
      <c r="AM63" s="655"/>
      <c r="AN63" s="655"/>
      <c r="AO63" s="655"/>
      <c r="AP63" s="655"/>
      <c r="AQ63" s="655"/>
      <c r="AR63" s="655"/>
      <c r="AS63" s="655"/>
      <c r="AT63" s="655"/>
      <c r="AU63" s="655"/>
    </row>
    <row r="64" spans="1:47" x14ac:dyDescent="0.2">
      <c r="A64" s="655"/>
      <c r="B64" s="655"/>
      <c r="C64" s="655"/>
      <c r="D64" s="655"/>
      <c r="E64" s="655"/>
      <c r="F64" s="655"/>
      <c r="G64" s="655"/>
      <c r="H64" s="663" t="s">
        <v>89</v>
      </c>
      <c r="I64" s="655"/>
      <c r="J64" s="655"/>
      <c r="K64" s="655"/>
      <c r="L64" s="655"/>
      <c r="M64" s="655"/>
      <c r="N64" s="655"/>
      <c r="O64" s="655"/>
      <c r="P64" s="655"/>
      <c r="Q64" s="655"/>
      <c r="R64" s="663" t="s">
        <v>89</v>
      </c>
      <c r="S64" s="655" t="s">
        <v>10</v>
      </c>
      <c r="T64" s="663" t="s">
        <v>89</v>
      </c>
      <c r="U64" s="655" t="s">
        <v>10</v>
      </c>
      <c r="V64" s="663" t="s">
        <v>89</v>
      </c>
      <c r="W64" s="655" t="s">
        <v>10</v>
      </c>
      <c r="X64" s="663" t="s">
        <v>89</v>
      </c>
      <c r="Y64" s="655" t="s">
        <v>10</v>
      </c>
      <c r="Z64" s="663" t="s">
        <v>89</v>
      </c>
      <c r="AA64" s="655"/>
      <c r="AB64" s="655"/>
      <c r="AC64" s="655"/>
      <c r="AD64" s="655"/>
      <c r="AE64" s="655"/>
      <c r="AF64" s="655"/>
      <c r="AG64" s="655"/>
      <c r="AH64" s="655"/>
      <c r="AI64" s="655"/>
      <c r="AJ64" s="655"/>
      <c r="AK64" s="655"/>
      <c r="AL64" s="655"/>
      <c r="AM64" s="655"/>
      <c r="AN64" s="655"/>
      <c r="AO64" s="655"/>
      <c r="AP64" s="655"/>
      <c r="AQ64" s="655"/>
      <c r="AR64" s="655"/>
      <c r="AS64" s="655"/>
      <c r="AT64" s="655"/>
      <c r="AU64" s="655"/>
    </row>
    <row r="65" spans="1:47" x14ac:dyDescent="0.2">
      <c r="A65" s="655"/>
      <c r="B65" s="656"/>
      <c r="C65" s="655"/>
      <c r="D65" s="655"/>
      <c r="E65" s="655"/>
      <c r="F65" s="655"/>
      <c r="G65" s="655"/>
      <c r="H65" s="655"/>
      <c r="I65" s="655"/>
      <c r="J65" s="655"/>
      <c r="K65" s="655"/>
      <c r="L65" s="655"/>
      <c r="M65" s="655"/>
      <c r="N65" s="655"/>
      <c r="O65" s="655"/>
      <c r="P65" s="655"/>
      <c r="Q65" s="655"/>
      <c r="R65" s="655"/>
      <c r="S65" s="656"/>
      <c r="T65" s="655"/>
      <c r="U65" s="656"/>
      <c r="V65" s="655"/>
      <c r="W65" s="656"/>
      <c r="X65" s="655"/>
      <c r="Y65" s="656"/>
      <c r="Z65" s="655"/>
      <c r="AA65" s="655"/>
      <c r="AB65" s="655"/>
      <c r="AC65" s="655"/>
      <c r="AD65" s="655"/>
      <c r="AE65" s="655"/>
      <c r="AF65" s="655"/>
      <c r="AG65" s="655"/>
      <c r="AH65" s="655"/>
      <c r="AI65" s="655"/>
      <c r="AJ65" s="655"/>
      <c r="AK65" s="655"/>
      <c r="AL65" s="655"/>
      <c r="AM65" s="655"/>
      <c r="AN65" s="655"/>
      <c r="AO65" s="655"/>
      <c r="AP65" s="655"/>
      <c r="AQ65" s="655"/>
      <c r="AR65" s="655"/>
      <c r="AS65" s="655"/>
      <c r="AT65" s="655"/>
      <c r="AU65" s="655"/>
    </row>
    <row r="66" spans="1:47" x14ac:dyDescent="0.2">
      <c r="A66" s="655"/>
      <c r="B66" s="655"/>
      <c r="C66" s="655"/>
      <c r="D66" s="655"/>
      <c r="E66" s="655"/>
      <c r="F66" s="655"/>
      <c r="G66" s="655"/>
      <c r="H66" s="663"/>
      <c r="I66" s="655"/>
      <c r="J66" s="655"/>
      <c r="K66" s="655"/>
      <c r="L66" s="655"/>
      <c r="M66" s="655"/>
      <c r="N66" s="655"/>
      <c r="O66" s="655"/>
      <c r="P66" s="655"/>
      <c r="Q66" s="655"/>
      <c r="R66" s="663"/>
      <c r="S66" s="656"/>
      <c r="T66" s="663"/>
      <c r="U66" s="656"/>
      <c r="V66" s="663"/>
      <c r="W66" s="656"/>
      <c r="X66" s="663"/>
      <c r="Y66" s="656"/>
      <c r="Z66" s="663"/>
      <c r="AA66" s="655"/>
      <c r="AB66" s="655"/>
      <c r="AC66" s="655"/>
      <c r="AD66" s="655"/>
      <c r="AE66" s="655"/>
      <c r="AF66" s="655"/>
      <c r="AG66" s="655"/>
      <c r="AH66" s="655"/>
      <c r="AI66" s="655"/>
      <c r="AJ66" s="655"/>
      <c r="AK66" s="655"/>
      <c r="AL66" s="655"/>
      <c r="AM66" s="655"/>
      <c r="AN66" s="655"/>
      <c r="AO66" s="655"/>
      <c r="AP66" s="655"/>
      <c r="AQ66" s="655"/>
      <c r="AR66" s="655"/>
      <c r="AS66" s="655"/>
      <c r="AT66" s="655"/>
      <c r="AU66" s="655"/>
    </row>
    <row r="67" spans="1:47" x14ac:dyDescent="0.2">
      <c r="A67" s="656"/>
      <c r="B67" s="655"/>
      <c r="C67" s="655"/>
      <c r="D67" s="655"/>
      <c r="E67" s="655"/>
      <c r="F67" s="655"/>
      <c r="G67" s="655"/>
      <c r="H67" s="655"/>
      <c r="I67" s="655"/>
      <c r="J67" s="655"/>
      <c r="K67" s="655"/>
      <c r="L67" s="655"/>
      <c r="M67" s="655"/>
      <c r="N67" s="655"/>
      <c r="O67" s="655"/>
      <c r="P67" s="655"/>
      <c r="Q67" s="655"/>
      <c r="R67" s="655"/>
      <c r="S67" s="655"/>
      <c r="T67" s="655"/>
      <c r="U67" s="655"/>
      <c r="V67" s="655"/>
      <c r="W67" s="655"/>
      <c r="X67" s="655"/>
      <c r="Y67" s="655"/>
      <c r="Z67" s="655"/>
      <c r="AA67" s="655"/>
      <c r="AB67" s="655"/>
      <c r="AC67" s="655"/>
      <c r="AD67" s="655"/>
      <c r="AE67" s="655"/>
      <c r="AF67" s="655"/>
      <c r="AG67" s="655"/>
      <c r="AH67" s="655"/>
      <c r="AI67" s="655"/>
      <c r="AJ67" s="655"/>
      <c r="AK67" s="655"/>
      <c r="AL67" s="655"/>
    </row>
    <row r="68" spans="1:47" x14ac:dyDescent="0.2">
      <c r="A68" s="655"/>
      <c r="B68" s="656"/>
      <c r="C68" s="655"/>
      <c r="D68" s="656"/>
      <c r="E68" s="655"/>
      <c r="F68" s="656"/>
      <c r="G68" s="655"/>
      <c r="H68" s="655"/>
      <c r="I68" s="655"/>
      <c r="J68" s="656"/>
      <c r="K68" s="655"/>
      <c r="L68" s="656"/>
      <c r="M68" s="655"/>
      <c r="N68" s="655"/>
      <c r="O68" s="655"/>
      <c r="P68" s="656"/>
      <c r="Q68" s="655"/>
      <c r="R68" s="655"/>
      <c r="S68" s="655"/>
      <c r="T68" s="655"/>
      <c r="U68" s="655"/>
      <c r="V68" s="655"/>
      <c r="W68" s="655"/>
      <c r="X68" s="655"/>
      <c r="Y68" s="655"/>
      <c r="Z68" s="655"/>
      <c r="AA68" s="655"/>
      <c r="AB68" s="655"/>
      <c r="AC68" s="655"/>
      <c r="AD68" s="655"/>
      <c r="AE68" s="655"/>
      <c r="AF68" s="655"/>
      <c r="AG68" s="655"/>
      <c r="AH68" s="655"/>
      <c r="AI68" s="655"/>
      <c r="AJ68" s="655"/>
      <c r="AK68" s="655"/>
      <c r="AL68" s="655"/>
    </row>
    <row r="69" spans="1:47" x14ac:dyDescent="0.2">
      <c r="A69" s="655"/>
      <c r="B69" s="657"/>
      <c r="C69" s="655"/>
      <c r="D69" s="656"/>
      <c r="E69" s="655"/>
      <c r="F69" s="656"/>
      <c r="G69" s="655"/>
      <c r="H69" s="655"/>
      <c r="I69" s="655"/>
      <c r="J69" s="656"/>
      <c r="K69" s="655"/>
      <c r="L69" s="657"/>
      <c r="M69" s="655"/>
      <c r="N69" s="655"/>
      <c r="O69" s="655"/>
      <c r="P69" s="657"/>
      <c r="Q69" s="655"/>
      <c r="R69" s="655"/>
      <c r="S69" s="655"/>
      <c r="T69" s="655"/>
      <c r="U69" s="655"/>
      <c r="V69" s="655"/>
      <c r="W69" s="655"/>
      <c r="X69" s="655"/>
      <c r="Y69" s="655"/>
      <c r="Z69" s="655"/>
      <c r="AA69" s="655"/>
      <c r="AB69" s="655"/>
      <c r="AC69" s="655"/>
      <c r="AD69" s="655"/>
      <c r="AE69" s="655"/>
      <c r="AF69" s="655"/>
      <c r="AG69" s="655"/>
      <c r="AH69" s="655"/>
      <c r="AI69" s="655"/>
      <c r="AJ69" s="655"/>
      <c r="AK69" s="655"/>
      <c r="AL69" s="655"/>
    </row>
    <row r="70" spans="1:47" x14ac:dyDescent="0.2">
      <c r="A70" s="655"/>
      <c r="B70" s="656"/>
      <c r="C70" s="655"/>
      <c r="D70" s="656"/>
      <c r="E70" s="655"/>
      <c r="F70" s="656"/>
      <c r="G70" s="655"/>
      <c r="H70" s="655"/>
      <c r="I70" s="655"/>
      <c r="J70" s="656"/>
      <c r="K70" s="655"/>
      <c r="L70" s="656"/>
      <c r="M70" s="655"/>
      <c r="N70" s="655"/>
      <c r="O70" s="655"/>
      <c r="P70" s="657"/>
      <c r="Q70" s="655"/>
      <c r="R70" s="655"/>
      <c r="S70" s="656"/>
      <c r="T70" s="655"/>
      <c r="U70" s="656"/>
      <c r="V70" s="655"/>
      <c r="W70" s="656"/>
      <c r="X70" s="655"/>
      <c r="Y70" s="656"/>
      <c r="Z70" s="655"/>
      <c r="AA70" s="655"/>
      <c r="AB70" s="655"/>
      <c r="AC70" s="655"/>
      <c r="AD70" s="655"/>
      <c r="AE70" s="655"/>
      <c r="AF70" s="655"/>
      <c r="AG70" s="655"/>
      <c r="AH70" s="655"/>
      <c r="AI70" s="655"/>
      <c r="AJ70" s="655"/>
      <c r="AK70" s="655"/>
      <c r="AL70" s="655"/>
      <c r="AM70" s="655"/>
      <c r="AN70" s="655"/>
      <c r="AO70" s="655"/>
      <c r="AP70" s="655"/>
      <c r="AQ70" s="655"/>
      <c r="AR70" s="655"/>
      <c r="AS70" s="655"/>
      <c r="AT70" s="655"/>
      <c r="AU70" s="655"/>
    </row>
    <row r="71" spans="1:47" x14ac:dyDescent="0.2">
      <c r="A71" s="655"/>
      <c r="B71" s="655"/>
      <c r="C71" s="655"/>
      <c r="D71" s="655"/>
      <c r="E71" s="655"/>
      <c r="F71" s="655"/>
      <c r="G71" s="655"/>
      <c r="H71" s="663"/>
      <c r="I71" s="655"/>
      <c r="J71" s="655"/>
      <c r="K71" s="655"/>
      <c r="L71" s="655"/>
      <c r="M71" s="655"/>
      <c r="N71" s="655"/>
      <c r="O71" s="655"/>
      <c r="P71" s="655"/>
      <c r="Q71" s="655"/>
      <c r="R71" s="663"/>
      <c r="S71" s="656"/>
      <c r="T71" s="663"/>
      <c r="U71" s="656"/>
      <c r="V71" s="663"/>
      <c r="W71" s="656"/>
      <c r="X71" s="663"/>
      <c r="Y71" s="656"/>
      <c r="Z71" s="663"/>
      <c r="AA71" s="655"/>
      <c r="AB71" s="655"/>
      <c r="AC71" s="655"/>
      <c r="AD71" s="655"/>
      <c r="AE71" s="655"/>
      <c r="AF71" s="655"/>
      <c r="AG71" s="655"/>
      <c r="AH71" s="655"/>
      <c r="AI71" s="655"/>
      <c r="AJ71" s="655"/>
      <c r="AK71" s="655"/>
      <c r="AL71" s="655"/>
      <c r="AM71" s="655"/>
      <c r="AN71" s="655"/>
      <c r="AO71" s="655"/>
      <c r="AP71" s="655"/>
      <c r="AQ71" s="655"/>
      <c r="AR71" s="655"/>
      <c r="AS71" s="655"/>
      <c r="AT71" s="655"/>
      <c r="AU71" s="655"/>
    </row>
    <row r="72" spans="1:47" x14ac:dyDescent="0.2">
      <c r="A72" s="656"/>
      <c r="B72" s="655"/>
      <c r="C72" s="655"/>
      <c r="D72" s="655"/>
      <c r="E72" s="655"/>
      <c r="F72" s="655"/>
      <c r="G72" s="655"/>
      <c r="H72" s="655"/>
      <c r="I72" s="655"/>
      <c r="J72" s="655"/>
      <c r="K72" s="655"/>
      <c r="L72" s="655"/>
      <c r="M72" s="655"/>
      <c r="N72" s="655"/>
      <c r="O72" s="655"/>
      <c r="P72" s="655"/>
      <c r="Q72" s="655"/>
      <c r="R72" s="655"/>
      <c r="S72" s="656"/>
      <c r="T72" s="655"/>
      <c r="U72" s="656"/>
      <c r="V72" s="655"/>
      <c r="W72" s="656"/>
      <c r="X72" s="655"/>
      <c r="Y72" s="656"/>
      <c r="Z72" s="655"/>
      <c r="AA72" s="655"/>
      <c r="AB72" s="655"/>
      <c r="AC72" s="655"/>
      <c r="AD72" s="655"/>
      <c r="AE72" s="655"/>
      <c r="AF72" s="655"/>
      <c r="AG72" s="655"/>
      <c r="AH72" s="655"/>
      <c r="AI72" s="655"/>
      <c r="AJ72" s="655"/>
      <c r="AK72" s="655"/>
      <c r="AL72" s="655"/>
      <c r="AM72" s="655"/>
      <c r="AN72" s="655"/>
      <c r="AO72" s="655"/>
      <c r="AP72" s="655"/>
      <c r="AQ72" s="655"/>
      <c r="AR72" s="655"/>
      <c r="AS72" s="655"/>
      <c r="AT72" s="655"/>
      <c r="AU72" s="655"/>
    </row>
    <row r="73" spans="1:47" x14ac:dyDescent="0.2">
      <c r="A73" s="655"/>
      <c r="B73" s="655"/>
      <c r="C73" s="655"/>
      <c r="D73" s="655"/>
      <c r="E73" s="655"/>
      <c r="F73" s="655"/>
      <c r="G73" s="655"/>
      <c r="H73" s="663"/>
      <c r="I73" s="655"/>
      <c r="J73" s="655"/>
      <c r="K73" s="655"/>
      <c r="L73" s="655"/>
      <c r="M73" s="655"/>
      <c r="N73" s="655"/>
      <c r="O73" s="655"/>
      <c r="P73" s="655"/>
      <c r="Q73" s="655"/>
      <c r="R73" s="663"/>
      <c r="S73" s="656"/>
      <c r="T73" s="663"/>
      <c r="U73" s="656"/>
      <c r="V73" s="663"/>
      <c r="W73" s="656"/>
      <c r="X73" s="663"/>
      <c r="Y73" s="656"/>
      <c r="Z73" s="663"/>
      <c r="AA73" s="655"/>
      <c r="AB73" s="655"/>
      <c r="AC73" s="655"/>
      <c r="AD73" s="655"/>
      <c r="AE73" s="655"/>
      <c r="AF73" s="655"/>
      <c r="AG73" s="655"/>
      <c r="AH73" s="655"/>
      <c r="AI73" s="655"/>
      <c r="AJ73" s="655"/>
      <c r="AK73" s="655"/>
      <c r="AL73" s="655"/>
      <c r="AM73" s="655"/>
      <c r="AN73" s="655"/>
      <c r="AO73" s="655"/>
      <c r="AP73" s="655"/>
      <c r="AQ73" s="655"/>
      <c r="AR73" s="655"/>
      <c r="AS73" s="655"/>
      <c r="AT73" s="655"/>
      <c r="AU73" s="655"/>
    </row>
    <row r="74" spans="1:47" x14ac:dyDescent="0.2">
      <c r="A74" s="655"/>
      <c r="B74" s="655"/>
      <c r="C74" s="655"/>
      <c r="D74" s="655"/>
      <c r="E74" s="655"/>
      <c r="F74" s="655"/>
      <c r="G74" s="655"/>
      <c r="H74" s="655"/>
      <c r="I74" s="655"/>
      <c r="J74" s="655"/>
      <c r="K74" s="655"/>
      <c r="L74" s="655"/>
      <c r="M74" s="655"/>
      <c r="N74" s="655"/>
      <c r="O74" s="655"/>
      <c r="P74" s="655"/>
      <c r="Q74" s="655"/>
      <c r="R74" s="655"/>
      <c r="S74" s="655"/>
      <c r="T74" s="655"/>
      <c r="U74" s="655"/>
      <c r="V74" s="655"/>
      <c r="W74" s="655"/>
      <c r="X74" s="655"/>
      <c r="Y74" s="655"/>
      <c r="Z74" s="655"/>
      <c r="AA74" s="655"/>
      <c r="AB74" s="655"/>
      <c r="AC74" s="655"/>
      <c r="AD74" s="655"/>
      <c r="AE74" s="655"/>
      <c r="AF74" s="655"/>
      <c r="AG74" s="655"/>
      <c r="AH74" s="655"/>
      <c r="AI74" s="655"/>
      <c r="AJ74" s="655"/>
      <c r="AK74" s="655"/>
      <c r="AL74" s="655"/>
      <c r="AM74" s="655"/>
      <c r="AN74" s="655"/>
      <c r="AO74" s="655"/>
      <c r="AP74" s="655"/>
      <c r="AQ74" s="655"/>
      <c r="AR74" s="655"/>
      <c r="AS74" s="655"/>
      <c r="AT74" s="655"/>
      <c r="AU74" s="655"/>
    </row>
    <row r="75" spans="1:47" x14ac:dyDescent="0.2">
      <c r="A75" s="655"/>
      <c r="B75" s="655"/>
      <c r="C75" s="655"/>
      <c r="D75" s="655"/>
      <c r="E75" s="655"/>
      <c r="F75" s="655"/>
      <c r="G75" s="655"/>
      <c r="H75" s="655"/>
      <c r="I75" s="655"/>
      <c r="J75" s="655"/>
      <c r="K75" s="655"/>
      <c r="L75" s="655"/>
      <c r="M75" s="655"/>
      <c r="N75" s="655"/>
      <c r="O75" s="655"/>
      <c r="P75" s="655"/>
      <c r="Q75" s="655"/>
      <c r="R75" s="655"/>
      <c r="S75" s="655"/>
      <c r="T75" s="655"/>
      <c r="U75" s="655"/>
      <c r="V75" s="655"/>
      <c r="W75" s="655"/>
      <c r="X75" s="655"/>
      <c r="Y75" s="655"/>
      <c r="Z75" s="655"/>
      <c r="AA75" s="655"/>
      <c r="AB75" s="655"/>
      <c r="AC75" s="655"/>
      <c r="AD75" s="655"/>
      <c r="AE75" s="655"/>
      <c r="AF75" s="655"/>
      <c r="AG75" s="655"/>
      <c r="AH75" s="655"/>
      <c r="AI75" s="655"/>
      <c r="AJ75" s="655"/>
      <c r="AK75" s="655"/>
      <c r="AL75" s="655"/>
      <c r="AM75" s="655"/>
      <c r="AN75" s="655"/>
      <c r="AO75" s="655"/>
      <c r="AP75" s="655"/>
      <c r="AQ75" s="655"/>
      <c r="AR75" s="655"/>
      <c r="AS75" s="655"/>
      <c r="AT75" s="655"/>
      <c r="AU75" s="655"/>
    </row>
    <row r="76" spans="1:47" x14ac:dyDescent="0.2">
      <c r="A76" s="655"/>
      <c r="B76" s="655"/>
      <c r="C76" s="655"/>
      <c r="D76" s="655"/>
      <c r="E76" s="655"/>
      <c r="F76" s="655"/>
      <c r="G76" s="655"/>
      <c r="H76" s="655"/>
      <c r="I76" s="655"/>
      <c r="J76" s="655"/>
      <c r="K76" s="655"/>
      <c r="L76" s="658"/>
      <c r="M76" s="655"/>
      <c r="N76" s="655"/>
      <c r="O76" s="655"/>
      <c r="P76" s="655"/>
      <c r="Q76" s="655"/>
      <c r="R76" s="655"/>
      <c r="S76" s="656"/>
      <c r="T76" s="655"/>
      <c r="U76" s="656"/>
      <c r="V76" s="655"/>
      <c r="W76" s="656"/>
      <c r="X76" s="655"/>
      <c r="Y76" s="656"/>
      <c r="Z76" s="655"/>
      <c r="AA76" s="655"/>
      <c r="AB76" s="655"/>
      <c r="AC76" s="655"/>
      <c r="AD76" s="655"/>
      <c r="AE76" s="655"/>
      <c r="AF76" s="655"/>
      <c r="AG76" s="655"/>
      <c r="AH76" s="655"/>
      <c r="AI76" s="655"/>
      <c r="AJ76" s="655"/>
      <c r="AK76" s="655"/>
      <c r="AL76" s="655"/>
      <c r="AM76" s="655"/>
      <c r="AN76" s="655"/>
      <c r="AO76" s="655"/>
      <c r="AP76" s="655"/>
      <c r="AQ76" s="655"/>
      <c r="AR76" s="655"/>
      <c r="AS76" s="655"/>
      <c r="AT76" s="655"/>
      <c r="AU76" s="655"/>
    </row>
    <row r="77" spans="1:47" x14ac:dyDescent="0.2">
      <c r="A77" s="655"/>
      <c r="B77" s="655"/>
      <c r="C77" s="655"/>
      <c r="D77" s="655"/>
      <c r="E77" s="655"/>
      <c r="F77" s="655"/>
      <c r="G77" s="655"/>
      <c r="H77" s="655"/>
      <c r="I77" s="656"/>
      <c r="J77" s="655"/>
      <c r="K77" s="655"/>
      <c r="L77" s="655"/>
      <c r="M77" s="655"/>
      <c r="N77" s="655"/>
      <c r="O77" s="655"/>
      <c r="P77" s="655"/>
      <c r="Q77" s="655"/>
      <c r="R77" s="655"/>
      <c r="S77" s="655"/>
      <c r="T77" s="655"/>
      <c r="U77" s="655"/>
      <c r="V77" s="655"/>
      <c r="W77" s="655"/>
      <c r="X77" s="655"/>
      <c r="Y77" s="655"/>
      <c r="Z77" s="655"/>
      <c r="AA77" s="655"/>
      <c r="AB77" s="655"/>
      <c r="AC77" s="655"/>
      <c r="AD77" s="655"/>
      <c r="AE77" s="655"/>
      <c r="AF77" s="655"/>
      <c r="AG77" s="655"/>
      <c r="AH77" s="655"/>
      <c r="AI77" s="655"/>
      <c r="AJ77" s="655"/>
      <c r="AK77" s="655"/>
      <c r="AL77" s="655"/>
      <c r="AM77" s="655"/>
      <c r="AN77" s="655"/>
      <c r="AO77" s="655"/>
      <c r="AP77" s="655"/>
      <c r="AQ77" s="655"/>
      <c r="AR77" s="655"/>
      <c r="AS77" s="655"/>
      <c r="AT77" s="655"/>
      <c r="AU77" s="655"/>
    </row>
    <row r="78" spans="1:47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7"/>
      <c r="M78" s="655"/>
      <c r="N78" s="655"/>
      <c r="O78" s="655"/>
      <c r="P78" s="655"/>
      <c r="Q78" s="655"/>
      <c r="R78" s="655"/>
      <c r="S78" s="655"/>
      <c r="T78" s="655"/>
      <c r="U78" s="655"/>
      <c r="V78" s="655"/>
      <c r="W78" s="655"/>
      <c r="X78" s="655"/>
      <c r="Y78" s="655"/>
      <c r="Z78" s="655"/>
      <c r="AA78" s="655"/>
      <c r="AB78" s="655"/>
      <c r="AC78" s="655"/>
      <c r="AD78" s="655"/>
      <c r="AE78" s="655"/>
      <c r="AF78" s="655"/>
      <c r="AG78" s="655"/>
      <c r="AH78" s="655"/>
      <c r="AI78" s="655"/>
      <c r="AJ78" s="655"/>
      <c r="AK78" s="655"/>
      <c r="AL78" s="655"/>
      <c r="AM78" s="655"/>
      <c r="AN78" s="655"/>
      <c r="AO78" s="655"/>
      <c r="AP78" s="655"/>
      <c r="AQ78" s="655"/>
      <c r="AR78" s="655"/>
      <c r="AS78" s="655"/>
      <c r="AT78" s="655"/>
      <c r="AU78" s="655"/>
    </row>
    <row r="79" spans="1:47" x14ac:dyDescent="0.2">
      <c r="A79" s="655"/>
      <c r="B79" s="655"/>
      <c r="C79" s="655"/>
      <c r="D79" s="655"/>
      <c r="E79" s="655"/>
      <c r="F79" s="655"/>
      <c r="G79" s="655"/>
      <c r="H79" s="658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55"/>
      <c r="AB79" s="655"/>
      <c r="AC79" s="655"/>
      <c r="AD79" s="655"/>
      <c r="AE79" s="655"/>
      <c r="AF79" s="655"/>
      <c r="AG79" s="655"/>
      <c r="AH79" s="655"/>
      <c r="AI79" s="655"/>
      <c r="AJ79" s="655"/>
      <c r="AK79" s="655"/>
      <c r="AL79" s="655"/>
      <c r="AM79" s="655"/>
      <c r="AN79" s="655"/>
      <c r="AO79" s="655"/>
      <c r="AP79" s="655"/>
      <c r="AQ79" s="655"/>
      <c r="AR79" s="655"/>
      <c r="AS79" s="655"/>
      <c r="AT79" s="655"/>
      <c r="AU79" s="655"/>
    </row>
    <row r="80" spans="1:47" x14ac:dyDescent="0.2">
      <c r="A80" s="655"/>
      <c r="B80" s="655"/>
      <c r="C80" s="655"/>
      <c r="D80" s="655"/>
      <c r="E80" s="655"/>
      <c r="F80" s="655"/>
      <c r="G80" s="655"/>
      <c r="H80" s="658"/>
      <c r="I80" s="655"/>
      <c r="J80" s="655"/>
      <c r="K80" s="655"/>
      <c r="L80" s="658"/>
      <c r="M80" s="655"/>
      <c r="N80" s="658"/>
      <c r="O80" s="655"/>
      <c r="P80" s="655"/>
      <c r="Q80" s="655"/>
      <c r="R80" s="655"/>
      <c r="S80" s="655"/>
      <c r="T80" s="655"/>
      <c r="U80" s="655"/>
      <c r="V80" s="655"/>
      <c r="W80" s="655"/>
      <c r="X80" s="655"/>
      <c r="Y80" s="655"/>
      <c r="Z80" s="655"/>
      <c r="AA80" s="655"/>
      <c r="AB80" s="655"/>
      <c r="AC80" s="655"/>
      <c r="AD80" s="655"/>
      <c r="AE80" s="655"/>
      <c r="AF80" s="655"/>
      <c r="AG80" s="655"/>
      <c r="AH80" s="655"/>
      <c r="AI80" s="655"/>
      <c r="AJ80" s="655"/>
      <c r="AK80" s="655"/>
      <c r="AL80" s="655"/>
      <c r="AM80" s="655"/>
      <c r="AN80" s="655"/>
      <c r="AO80" s="655"/>
      <c r="AP80" s="655"/>
      <c r="AQ80" s="655"/>
      <c r="AR80" s="655"/>
      <c r="AS80" s="655"/>
      <c r="AT80" s="655"/>
      <c r="AU80" s="655"/>
    </row>
    <row r="81" spans="1:47" x14ac:dyDescent="0.2">
      <c r="A81" s="655"/>
      <c r="B81" s="658"/>
      <c r="C81" s="655"/>
      <c r="D81" s="658"/>
      <c r="E81" s="655"/>
      <c r="F81" s="658"/>
      <c r="G81" s="655"/>
      <c r="H81" s="659"/>
      <c r="I81" s="655"/>
      <c r="J81" s="658"/>
      <c r="K81" s="655"/>
      <c r="L81" s="658"/>
      <c r="M81" s="655"/>
      <c r="N81" s="658"/>
      <c r="O81" s="655"/>
      <c r="P81" s="658"/>
      <c r="Q81" s="655"/>
      <c r="R81" s="658"/>
      <c r="S81" s="655"/>
      <c r="T81" s="658"/>
      <c r="U81" s="655"/>
      <c r="V81" s="658"/>
      <c r="W81" s="655"/>
      <c r="X81" s="658"/>
      <c r="Y81" s="655"/>
      <c r="Z81" s="658"/>
      <c r="AA81" s="655"/>
      <c r="AB81" s="655"/>
      <c r="AC81" s="655"/>
      <c r="AD81" s="655"/>
      <c r="AE81" s="655"/>
      <c r="AF81" s="655"/>
      <c r="AG81" s="655"/>
      <c r="AH81" s="655"/>
      <c r="AI81" s="655"/>
      <c r="AJ81" s="655"/>
      <c r="AK81" s="655"/>
      <c r="AL81" s="655"/>
      <c r="AM81" s="655"/>
      <c r="AN81" s="655"/>
      <c r="AO81" s="655"/>
      <c r="AP81" s="655"/>
      <c r="AQ81" s="655"/>
      <c r="AR81" s="655"/>
      <c r="AS81" s="655"/>
      <c r="AT81" s="655"/>
      <c r="AU81" s="655"/>
    </row>
    <row r="82" spans="1:47" x14ac:dyDescent="0.2">
      <c r="A82" s="655"/>
      <c r="B82" s="663"/>
      <c r="C82" s="655"/>
      <c r="D82" s="663"/>
      <c r="E82" s="656"/>
      <c r="F82" s="663"/>
      <c r="G82" s="656"/>
      <c r="H82" s="663"/>
      <c r="I82" s="656"/>
      <c r="J82" s="663"/>
      <c r="K82" s="656"/>
      <c r="L82" s="663"/>
      <c r="M82" s="656"/>
      <c r="N82" s="663"/>
      <c r="O82" s="656"/>
      <c r="P82" s="663"/>
      <c r="Q82" s="656"/>
      <c r="R82" s="663"/>
      <c r="S82" s="656"/>
      <c r="T82" s="663"/>
      <c r="U82" s="656"/>
      <c r="V82" s="663"/>
      <c r="W82" s="656"/>
      <c r="X82" s="663"/>
      <c r="Y82" s="656"/>
      <c r="Z82" s="663"/>
      <c r="AA82" s="655"/>
      <c r="AB82" s="655"/>
      <c r="AC82" s="655"/>
      <c r="AD82" s="655"/>
      <c r="AE82" s="655"/>
      <c r="AF82" s="655"/>
      <c r="AG82" s="655"/>
      <c r="AH82" s="655"/>
      <c r="AI82" s="655"/>
      <c r="AJ82" s="655"/>
      <c r="AK82" s="655"/>
      <c r="AL82" s="655"/>
      <c r="AM82" s="655"/>
      <c r="AN82" s="655"/>
      <c r="AO82" s="655"/>
      <c r="AP82" s="655"/>
      <c r="AQ82" s="655"/>
      <c r="AR82" s="655"/>
      <c r="AS82" s="655"/>
      <c r="AT82" s="655"/>
      <c r="AU82" s="655"/>
    </row>
    <row r="83" spans="1:47" x14ac:dyDescent="0.2">
      <c r="A83" s="655"/>
      <c r="B83" s="656"/>
      <c r="C83" s="655"/>
      <c r="D83" s="656"/>
      <c r="E83" s="655"/>
      <c r="F83" s="656"/>
      <c r="G83" s="655"/>
      <c r="H83" s="655"/>
      <c r="I83" s="655"/>
      <c r="J83" s="656"/>
      <c r="K83" s="655"/>
      <c r="L83" s="656"/>
      <c r="M83" s="655"/>
      <c r="N83" s="655"/>
      <c r="O83" s="655"/>
      <c r="P83" s="656"/>
      <c r="Q83" s="655"/>
      <c r="R83" s="655"/>
      <c r="S83" s="655"/>
      <c r="T83" s="655"/>
      <c r="U83" s="655"/>
      <c r="V83" s="655"/>
      <c r="W83" s="655"/>
      <c r="X83" s="655"/>
      <c r="Y83" s="655"/>
      <c r="Z83" s="655"/>
      <c r="AA83" s="655"/>
      <c r="AB83" s="655"/>
      <c r="AC83" s="655"/>
      <c r="AD83" s="655"/>
      <c r="AE83" s="655"/>
      <c r="AF83" s="655"/>
      <c r="AG83" s="655"/>
      <c r="AH83" s="655"/>
      <c r="AI83" s="655"/>
      <c r="AJ83" s="655"/>
      <c r="AK83" s="655"/>
      <c r="AL83" s="655"/>
      <c r="AM83" s="655"/>
      <c r="AN83" s="655"/>
      <c r="AO83" s="655"/>
      <c r="AP83" s="655"/>
      <c r="AQ83" s="655"/>
      <c r="AR83" s="655"/>
      <c r="AS83" s="655"/>
      <c r="AT83" s="655"/>
      <c r="AU83" s="655"/>
    </row>
    <row r="84" spans="1:47" x14ac:dyDescent="0.2">
      <c r="A84" s="655"/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55"/>
      <c r="AB84" s="655"/>
      <c r="AC84" s="655"/>
      <c r="AD84" s="655"/>
      <c r="AE84" s="655"/>
      <c r="AF84" s="655"/>
      <c r="AG84" s="655"/>
      <c r="AH84" s="655"/>
      <c r="AI84" s="655"/>
      <c r="AJ84" s="655"/>
      <c r="AK84" s="655"/>
      <c r="AL84" s="655"/>
      <c r="AM84" s="655"/>
      <c r="AN84" s="655"/>
      <c r="AO84" s="655"/>
      <c r="AP84" s="655"/>
      <c r="AQ84" s="655"/>
      <c r="AR84" s="655"/>
      <c r="AS84" s="655"/>
      <c r="AT84" s="655"/>
      <c r="AU84" s="655"/>
    </row>
    <row r="85" spans="1:47" x14ac:dyDescent="0.2">
      <c r="A85" s="655"/>
      <c r="B85" s="655"/>
      <c r="C85" s="655"/>
      <c r="D85" s="655"/>
      <c r="E85" s="655"/>
      <c r="F85" s="655"/>
      <c r="G85" s="655"/>
      <c r="H85" s="663"/>
      <c r="I85" s="655"/>
      <c r="J85" s="655"/>
      <c r="K85" s="655"/>
      <c r="L85" s="655"/>
      <c r="M85" s="655"/>
      <c r="N85" s="655"/>
      <c r="O85" s="655"/>
      <c r="P85" s="655"/>
      <c r="Q85" s="655"/>
      <c r="R85" s="663"/>
      <c r="S85" s="656"/>
      <c r="T85" s="663"/>
      <c r="U85" s="656"/>
      <c r="V85" s="663"/>
      <c r="W85" s="656"/>
      <c r="X85" s="663"/>
      <c r="Y85" s="656"/>
      <c r="Z85" s="663"/>
      <c r="AA85" s="655"/>
      <c r="AB85" s="655"/>
      <c r="AC85" s="655"/>
      <c r="AD85" s="655"/>
      <c r="AE85" s="655"/>
      <c r="AF85" s="655"/>
      <c r="AG85" s="655"/>
      <c r="AH85" s="655"/>
      <c r="AI85" s="655"/>
      <c r="AJ85" s="655"/>
      <c r="AK85" s="655"/>
      <c r="AL85" s="655"/>
      <c r="AM85" s="655"/>
      <c r="AN85" s="655"/>
      <c r="AO85" s="655"/>
      <c r="AP85" s="655"/>
      <c r="AQ85" s="655"/>
      <c r="AR85" s="655"/>
      <c r="AS85" s="655"/>
      <c r="AT85" s="655"/>
      <c r="AU85" s="655"/>
    </row>
    <row r="86" spans="1:47" x14ac:dyDescent="0.2">
      <c r="A86" s="655"/>
      <c r="B86" s="655"/>
      <c r="C86" s="655"/>
      <c r="D86" s="655"/>
      <c r="E86" s="655"/>
      <c r="F86" s="655"/>
      <c r="G86" s="655"/>
      <c r="H86" s="655"/>
      <c r="I86" s="655"/>
      <c r="J86" s="655"/>
      <c r="K86" s="655"/>
      <c r="L86" s="655"/>
      <c r="M86" s="655"/>
      <c r="N86" s="655"/>
      <c r="O86" s="655"/>
      <c r="P86" s="655"/>
      <c r="Q86" s="655"/>
      <c r="R86" s="655"/>
      <c r="S86" s="656"/>
      <c r="T86" s="655"/>
      <c r="U86" s="656"/>
      <c r="V86" s="655"/>
      <c r="W86" s="656"/>
      <c r="X86" s="655"/>
      <c r="Y86" s="656"/>
      <c r="Z86" s="655"/>
      <c r="AA86" s="655"/>
      <c r="AB86" s="655"/>
      <c r="AC86" s="655"/>
      <c r="AD86" s="655"/>
      <c r="AE86" s="655"/>
      <c r="AF86" s="655"/>
      <c r="AG86" s="655"/>
      <c r="AH86" s="655"/>
      <c r="AI86" s="655"/>
      <c r="AJ86" s="655"/>
      <c r="AK86" s="655"/>
      <c r="AL86" s="655"/>
      <c r="AM86" s="655"/>
      <c r="AN86" s="655"/>
      <c r="AO86" s="655"/>
      <c r="AP86" s="655"/>
      <c r="AQ86" s="655"/>
      <c r="AR86" s="655"/>
      <c r="AS86" s="655"/>
      <c r="AT86" s="655"/>
      <c r="AU86" s="655"/>
    </row>
    <row r="87" spans="1:47" x14ac:dyDescent="0.2">
      <c r="A87" s="655"/>
      <c r="B87" s="655"/>
      <c r="C87" s="655"/>
      <c r="D87" s="655"/>
      <c r="E87" s="655"/>
      <c r="F87" s="655"/>
      <c r="G87" s="655"/>
      <c r="H87" s="663"/>
      <c r="I87" s="655"/>
      <c r="J87" s="655"/>
      <c r="K87" s="655"/>
      <c r="L87" s="655"/>
      <c r="M87" s="655"/>
      <c r="N87" s="655"/>
      <c r="O87" s="655"/>
      <c r="P87" s="655"/>
      <c r="Q87" s="655"/>
      <c r="R87" s="663"/>
      <c r="S87" s="655"/>
      <c r="T87" s="663"/>
      <c r="U87" s="655"/>
      <c r="V87" s="663"/>
      <c r="W87" s="655"/>
      <c r="X87" s="663"/>
      <c r="Y87" s="655"/>
      <c r="Z87" s="663"/>
      <c r="AA87" s="655"/>
      <c r="AB87" s="655"/>
      <c r="AC87" s="655"/>
      <c r="AD87" s="655"/>
      <c r="AE87" s="655"/>
      <c r="AF87" s="655"/>
      <c r="AG87" s="655"/>
      <c r="AH87" s="655"/>
      <c r="AI87" s="655"/>
      <c r="AJ87" s="655"/>
      <c r="AK87" s="655"/>
      <c r="AL87" s="655"/>
      <c r="AM87" s="655"/>
      <c r="AN87" s="655"/>
      <c r="AO87" s="655"/>
      <c r="AP87" s="655"/>
      <c r="AQ87" s="655"/>
      <c r="AR87" s="655"/>
      <c r="AS87" s="655"/>
      <c r="AT87" s="655"/>
      <c r="AU87" s="655"/>
    </row>
    <row r="88" spans="1:47" x14ac:dyDescent="0.2">
      <c r="A88" s="655"/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  <c r="O88" s="655"/>
      <c r="P88" s="655"/>
      <c r="Q88" s="655"/>
      <c r="R88" s="655"/>
      <c r="S88" s="655"/>
      <c r="T88" s="655"/>
      <c r="U88" s="655"/>
      <c r="V88" s="655"/>
      <c r="W88" s="655"/>
      <c r="X88" s="655"/>
      <c r="Y88" s="655"/>
      <c r="Z88" s="655"/>
      <c r="AA88" s="655"/>
      <c r="AB88" s="655"/>
      <c r="AC88" s="655"/>
      <c r="AD88" s="655"/>
      <c r="AE88" s="655"/>
      <c r="AF88" s="655"/>
      <c r="AG88" s="655"/>
      <c r="AH88" s="655"/>
      <c r="AI88" s="655"/>
      <c r="AJ88" s="655"/>
      <c r="AK88" s="655"/>
      <c r="AL88" s="655"/>
    </row>
    <row r="89" spans="1:47" x14ac:dyDescent="0.2">
      <c r="A89" s="655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6"/>
      <c r="M89" s="655"/>
      <c r="N89" s="655"/>
      <c r="O89" s="655"/>
      <c r="P89" s="655"/>
      <c r="Q89" s="655"/>
      <c r="R89" s="655"/>
      <c r="S89" s="655"/>
      <c r="T89" s="655"/>
      <c r="U89" s="655"/>
      <c r="V89" s="655"/>
      <c r="W89" s="655"/>
      <c r="X89" s="655"/>
      <c r="Y89" s="655"/>
      <c r="Z89" s="655"/>
      <c r="AA89" s="655"/>
      <c r="AB89" s="655"/>
      <c r="AC89" s="655"/>
      <c r="AD89" s="655"/>
      <c r="AE89" s="655"/>
      <c r="AF89" s="655"/>
      <c r="AG89" s="655"/>
      <c r="AH89" s="655"/>
      <c r="AI89" s="655"/>
      <c r="AJ89" s="655"/>
      <c r="AK89" s="655"/>
      <c r="AL89" s="655"/>
      <c r="AM89" s="655"/>
      <c r="AN89" s="655"/>
      <c r="AO89" s="655"/>
      <c r="AP89" s="655"/>
      <c r="AQ89" s="655"/>
      <c r="AR89" s="655"/>
      <c r="AS89" s="655"/>
      <c r="AT89" s="655"/>
      <c r="AU89" s="655"/>
    </row>
    <row r="90" spans="1:47" x14ac:dyDescent="0.2">
      <c r="A90" s="655"/>
      <c r="B90" s="655"/>
      <c r="C90" s="655"/>
      <c r="D90" s="655"/>
      <c r="E90" s="655"/>
      <c r="F90" s="655"/>
      <c r="G90" s="655"/>
      <c r="H90" s="655"/>
      <c r="I90" s="656"/>
      <c r="J90" s="655"/>
      <c r="K90" s="655"/>
      <c r="L90" s="655"/>
      <c r="M90" s="655"/>
      <c r="N90" s="655"/>
      <c r="O90" s="655"/>
      <c r="P90" s="655"/>
      <c r="Q90" s="655"/>
      <c r="R90" s="655"/>
      <c r="S90" s="655"/>
      <c r="T90" s="655"/>
      <c r="U90" s="655"/>
      <c r="V90" s="655"/>
      <c r="W90" s="655"/>
      <c r="X90" s="655"/>
      <c r="Y90" s="655"/>
      <c r="Z90" s="655"/>
      <c r="AA90" s="655"/>
      <c r="AB90" s="655"/>
      <c r="AC90" s="655"/>
      <c r="AD90" s="655"/>
      <c r="AE90" s="655"/>
      <c r="AF90" s="655"/>
      <c r="AG90" s="655"/>
      <c r="AH90" s="655"/>
      <c r="AI90" s="655"/>
      <c r="AJ90" s="655"/>
      <c r="AK90" s="655"/>
      <c r="AL90" s="655"/>
      <c r="AM90" s="655"/>
      <c r="AN90" s="655"/>
      <c r="AO90" s="655"/>
      <c r="AP90" s="655"/>
      <c r="AQ90" s="655"/>
      <c r="AR90" s="655"/>
      <c r="AS90" s="655"/>
      <c r="AT90" s="655"/>
      <c r="AU90" s="655"/>
    </row>
    <row r="91" spans="1:47" x14ac:dyDescent="0.2">
      <c r="A91" s="655"/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7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55"/>
      <c r="AB91" s="655"/>
      <c r="AC91" s="655"/>
      <c r="AD91" s="655"/>
      <c r="AE91" s="655"/>
      <c r="AF91" s="655"/>
      <c r="AG91" s="655"/>
      <c r="AH91" s="655"/>
      <c r="AI91" s="655"/>
      <c r="AJ91" s="655"/>
      <c r="AK91" s="655"/>
      <c r="AL91" s="655"/>
      <c r="AM91" s="655"/>
      <c r="AN91" s="655"/>
      <c r="AO91" s="655"/>
      <c r="AP91" s="655"/>
      <c r="AQ91" s="655"/>
      <c r="AR91" s="655"/>
      <c r="AS91" s="655"/>
      <c r="AT91" s="655"/>
      <c r="AU91" s="655"/>
    </row>
    <row r="92" spans="1:47" x14ac:dyDescent="0.2">
      <c r="A92" s="655"/>
      <c r="B92" s="655"/>
      <c r="C92" s="655"/>
      <c r="D92" s="655"/>
      <c r="E92" s="655"/>
      <c r="F92" s="655"/>
      <c r="G92" s="655"/>
      <c r="H92" s="658"/>
      <c r="I92" s="655"/>
      <c r="J92" s="655"/>
      <c r="K92" s="655"/>
      <c r="L92" s="655"/>
      <c r="M92" s="655"/>
      <c r="N92" s="655"/>
      <c r="O92" s="655"/>
      <c r="P92" s="655"/>
      <c r="Q92" s="655"/>
      <c r="R92" s="655"/>
      <c r="S92" s="655"/>
      <c r="T92" s="655"/>
      <c r="U92" s="655"/>
      <c r="V92" s="655"/>
      <c r="W92" s="655"/>
      <c r="X92" s="655"/>
      <c r="Y92" s="655"/>
      <c r="Z92" s="655"/>
      <c r="AA92" s="655"/>
      <c r="AB92" s="655"/>
      <c r="AC92" s="655"/>
      <c r="AD92" s="655"/>
      <c r="AE92" s="655"/>
      <c r="AF92" s="655"/>
      <c r="AG92" s="655"/>
      <c r="AH92" s="655"/>
      <c r="AI92" s="655"/>
      <c r="AJ92" s="655"/>
      <c r="AK92" s="655"/>
      <c r="AL92" s="655"/>
      <c r="AM92" s="655"/>
      <c r="AN92" s="655"/>
      <c r="AO92" s="655"/>
      <c r="AP92" s="655"/>
      <c r="AQ92" s="655"/>
      <c r="AR92" s="655"/>
      <c r="AS92" s="655"/>
      <c r="AT92" s="655"/>
      <c r="AU92" s="655"/>
    </row>
    <row r="93" spans="1:47" x14ac:dyDescent="0.2">
      <c r="A93" s="655"/>
      <c r="B93" s="655"/>
      <c r="C93" s="655"/>
      <c r="D93" s="655"/>
      <c r="E93" s="655"/>
      <c r="F93" s="655"/>
      <c r="G93" s="655"/>
      <c r="H93" s="658"/>
      <c r="I93" s="655"/>
      <c r="J93" s="655"/>
      <c r="K93" s="655"/>
      <c r="L93" s="658"/>
      <c r="M93" s="655"/>
      <c r="N93" s="658"/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B93" s="655"/>
      <c r="AC93" s="655"/>
      <c r="AD93" s="655"/>
      <c r="AE93" s="655"/>
      <c r="AF93" s="655"/>
      <c r="AG93" s="655"/>
      <c r="AH93" s="655"/>
      <c r="AI93" s="655"/>
      <c r="AJ93" s="655"/>
      <c r="AK93" s="655"/>
      <c r="AL93" s="655"/>
      <c r="AM93" s="655"/>
      <c r="AN93" s="655"/>
      <c r="AO93" s="655"/>
      <c r="AP93" s="655"/>
      <c r="AQ93" s="655"/>
      <c r="AR93" s="655"/>
      <c r="AS93" s="655"/>
      <c r="AT93" s="655"/>
      <c r="AU93" s="655"/>
    </row>
    <row r="94" spans="1:47" x14ac:dyDescent="0.2">
      <c r="A94" s="655"/>
      <c r="B94" s="658"/>
      <c r="C94" s="655"/>
      <c r="D94" s="658"/>
      <c r="E94" s="655"/>
      <c r="F94" s="658"/>
      <c r="G94" s="655"/>
      <c r="H94" s="659"/>
      <c r="I94" s="655"/>
      <c r="J94" s="658"/>
      <c r="K94" s="655"/>
      <c r="L94" s="658"/>
      <c r="M94" s="655"/>
      <c r="N94" s="658"/>
      <c r="O94" s="655"/>
      <c r="P94" s="658"/>
      <c r="Q94" s="655"/>
      <c r="R94" s="658"/>
      <c r="S94" s="655"/>
      <c r="T94" s="658"/>
      <c r="U94" s="655"/>
      <c r="V94" s="658"/>
      <c r="W94" s="655"/>
      <c r="X94" s="658"/>
      <c r="Y94" s="655"/>
      <c r="Z94" s="658"/>
      <c r="AA94" s="655"/>
      <c r="AB94" s="655"/>
      <c r="AC94" s="655"/>
      <c r="AD94" s="655"/>
      <c r="AE94" s="655"/>
      <c r="AF94" s="655"/>
      <c r="AG94" s="655"/>
      <c r="AH94" s="655"/>
      <c r="AI94" s="655"/>
      <c r="AJ94" s="655"/>
      <c r="AK94" s="655"/>
      <c r="AL94" s="655"/>
      <c r="AM94" s="655"/>
      <c r="AN94" s="655"/>
      <c r="AO94" s="655"/>
      <c r="AP94" s="655"/>
      <c r="AQ94" s="655"/>
      <c r="AR94" s="655"/>
      <c r="AS94" s="655"/>
      <c r="AT94" s="655"/>
      <c r="AU94" s="655"/>
    </row>
    <row r="95" spans="1:47" x14ac:dyDescent="0.2">
      <c r="A95" s="655"/>
      <c r="B95" s="663"/>
      <c r="C95" s="655"/>
      <c r="D95" s="663"/>
      <c r="E95" s="656"/>
      <c r="F95" s="663"/>
      <c r="G95" s="656"/>
      <c r="H95" s="663"/>
      <c r="I95" s="656"/>
      <c r="J95" s="663"/>
      <c r="K95" s="656"/>
      <c r="L95" s="663"/>
      <c r="M95" s="656"/>
      <c r="N95" s="663"/>
      <c r="O95" s="656"/>
      <c r="P95" s="663"/>
      <c r="Q95" s="656"/>
      <c r="R95" s="663"/>
      <c r="S95" s="656"/>
      <c r="T95" s="663"/>
      <c r="U95" s="656"/>
      <c r="V95" s="663"/>
      <c r="W95" s="656"/>
      <c r="X95" s="663"/>
      <c r="Y95" s="656"/>
      <c r="Z95" s="663"/>
      <c r="AA95" s="655"/>
      <c r="AB95" s="655"/>
      <c r="AC95" s="655"/>
      <c r="AD95" s="655"/>
      <c r="AE95" s="655"/>
      <c r="AF95" s="655"/>
      <c r="AG95" s="655"/>
      <c r="AH95" s="655"/>
      <c r="AI95" s="655"/>
      <c r="AJ95" s="655"/>
      <c r="AK95" s="655"/>
      <c r="AL95" s="655"/>
      <c r="AM95" s="655"/>
      <c r="AN95" s="655"/>
      <c r="AO95" s="655"/>
      <c r="AP95" s="655"/>
      <c r="AQ95" s="655"/>
      <c r="AR95" s="655"/>
      <c r="AS95" s="655"/>
      <c r="AT95" s="655"/>
      <c r="AU95" s="655"/>
    </row>
    <row r="96" spans="1:47" x14ac:dyDescent="0.2">
      <c r="A96" s="655"/>
      <c r="B96" s="656"/>
      <c r="C96" s="655"/>
      <c r="D96" s="656"/>
      <c r="E96" s="655"/>
      <c r="F96" s="656"/>
      <c r="G96" s="655"/>
      <c r="H96" s="655"/>
      <c r="I96" s="655"/>
      <c r="J96" s="656"/>
      <c r="K96" s="655"/>
      <c r="L96" s="656"/>
      <c r="M96" s="655"/>
      <c r="N96" s="656"/>
      <c r="O96" s="655"/>
      <c r="P96" s="655"/>
      <c r="Q96" s="655"/>
      <c r="R96" s="655"/>
      <c r="S96" s="655"/>
      <c r="T96" s="655"/>
      <c r="U96" s="655"/>
      <c r="V96" s="655"/>
      <c r="W96" s="655"/>
      <c r="X96" s="655"/>
      <c r="Y96" s="655"/>
      <c r="Z96" s="655"/>
      <c r="AA96" s="655"/>
      <c r="AB96" s="655"/>
      <c r="AC96" s="655"/>
      <c r="AD96" s="655"/>
      <c r="AE96" s="655"/>
      <c r="AF96" s="655"/>
      <c r="AG96" s="655"/>
      <c r="AH96" s="655"/>
      <c r="AI96" s="655"/>
      <c r="AJ96" s="655"/>
      <c r="AK96" s="655"/>
      <c r="AL96" s="655"/>
      <c r="AM96" s="655"/>
      <c r="AN96" s="655"/>
      <c r="AO96" s="655"/>
      <c r="AP96" s="655"/>
      <c r="AQ96" s="655"/>
      <c r="AR96" s="655"/>
      <c r="AS96" s="655"/>
      <c r="AT96" s="655"/>
      <c r="AU96" s="655"/>
    </row>
    <row r="97" spans="1:47" x14ac:dyDescent="0.2">
      <c r="A97" s="655"/>
      <c r="B97" s="655"/>
      <c r="C97" s="655"/>
      <c r="D97" s="655"/>
      <c r="E97" s="655"/>
      <c r="F97" s="655"/>
      <c r="G97" s="655"/>
      <c r="H97" s="655"/>
      <c r="I97" s="655"/>
      <c r="J97" s="655"/>
      <c r="K97" s="655"/>
      <c r="L97" s="655"/>
      <c r="M97" s="655"/>
      <c r="N97" s="655"/>
      <c r="O97" s="655"/>
      <c r="P97" s="655"/>
      <c r="Q97" s="655"/>
      <c r="R97" s="655"/>
      <c r="S97" s="655"/>
      <c r="T97" s="655"/>
      <c r="U97" s="655"/>
      <c r="V97" s="655"/>
      <c r="W97" s="655"/>
      <c r="X97" s="655"/>
      <c r="Y97" s="655"/>
      <c r="Z97" s="655"/>
      <c r="AA97" s="655"/>
      <c r="AB97" s="655"/>
      <c r="AC97" s="655"/>
      <c r="AD97" s="655"/>
      <c r="AE97" s="655"/>
      <c r="AF97" s="655"/>
      <c r="AG97" s="655"/>
      <c r="AH97" s="655"/>
      <c r="AI97" s="655"/>
      <c r="AJ97" s="655"/>
      <c r="AK97" s="655"/>
      <c r="AL97" s="655"/>
      <c r="AM97" s="655"/>
      <c r="AN97" s="655"/>
      <c r="AO97" s="655"/>
      <c r="AP97" s="655"/>
      <c r="AQ97" s="655"/>
      <c r="AR97" s="655"/>
      <c r="AS97" s="655"/>
      <c r="AT97" s="655"/>
      <c r="AU97" s="655"/>
    </row>
    <row r="98" spans="1:47" x14ac:dyDescent="0.2">
      <c r="A98" s="655"/>
      <c r="B98" s="655"/>
      <c r="C98" s="655"/>
      <c r="D98" s="655"/>
      <c r="E98" s="655"/>
      <c r="F98" s="655"/>
      <c r="G98" s="655"/>
      <c r="H98" s="663"/>
      <c r="I98" s="655"/>
      <c r="J98" s="655"/>
      <c r="K98" s="655"/>
      <c r="L98" s="655"/>
      <c r="M98" s="655"/>
      <c r="N98" s="655"/>
      <c r="O98" s="655"/>
      <c r="P98" s="655"/>
      <c r="Q98" s="655"/>
      <c r="R98" s="663"/>
      <c r="S98" s="656"/>
      <c r="T98" s="663"/>
      <c r="U98" s="656"/>
      <c r="V98" s="663"/>
      <c r="W98" s="656"/>
      <c r="X98" s="663"/>
      <c r="Y98" s="656"/>
      <c r="Z98" s="663"/>
      <c r="AA98" s="655"/>
      <c r="AB98" s="655"/>
      <c r="AC98" s="655"/>
      <c r="AD98" s="655"/>
      <c r="AE98" s="655"/>
      <c r="AF98" s="655"/>
      <c r="AG98" s="655"/>
      <c r="AH98" s="655"/>
      <c r="AI98" s="655"/>
      <c r="AJ98" s="655"/>
      <c r="AK98" s="655"/>
      <c r="AL98" s="655"/>
      <c r="AM98" s="655"/>
      <c r="AN98" s="655"/>
      <c r="AO98" s="655"/>
      <c r="AP98" s="655"/>
      <c r="AQ98" s="655"/>
      <c r="AR98" s="655"/>
      <c r="AS98" s="655"/>
      <c r="AT98" s="655"/>
      <c r="AU98" s="655"/>
    </row>
    <row r="99" spans="1:47" x14ac:dyDescent="0.2">
      <c r="A99" s="655"/>
      <c r="B99" s="655"/>
      <c r="C99" s="655"/>
      <c r="D99" s="655"/>
      <c r="E99" s="655"/>
      <c r="F99" s="655"/>
      <c r="G99" s="655"/>
      <c r="H99" s="655"/>
      <c r="I99" s="655"/>
      <c r="J99" s="655"/>
      <c r="K99" s="655"/>
      <c r="L99" s="655"/>
      <c r="M99" s="655"/>
      <c r="N99" s="655"/>
      <c r="O99" s="655"/>
      <c r="P99" s="655"/>
      <c r="Q99" s="655"/>
      <c r="R99" s="655"/>
      <c r="S99" s="655"/>
      <c r="T99" s="655"/>
      <c r="U99" s="655"/>
      <c r="V99" s="655"/>
      <c r="W99" s="655"/>
      <c r="X99" s="655"/>
      <c r="Y99" s="655"/>
      <c r="Z99" s="655"/>
      <c r="AA99" s="655"/>
      <c r="AB99" s="655"/>
      <c r="AC99" s="655"/>
      <c r="AD99" s="655"/>
      <c r="AE99" s="655"/>
      <c r="AF99" s="655"/>
      <c r="AG99" s="655"/>
      <c r="AH99" s="655"/>
      <c r="AI99" s="655"/>
      <c r="AJ99" s="655"/>
      <c r="AK99" s="655"/>
      <c r="AL99" s="655"/>
      <c r="AM99" s="655"/>
      <c r="AN99" s="655"/>
      <c r="AO99" s="655"/>
      <c r="AP99" s="655"/>
      <c r="AQ99" s="655"/>
      <c r="AR99" s="655"/>
      <c r="AS99" s="655"/>
      <c r="AT99" s="655"/>
      <c r="AU99" s="655"/>
    </row>
    <row r="100" spans="1:47" x14ac:dyDescent="0.2">
      <c r="A100" s="655"/>
      <c r="B100" s="655"/>
      <c r="C100" s="655"/>
      <c r="D100" s="655"/>
      <c r="E100" s="655"/>
      <c r="F100" s="655"/>
      <c r="G100" s="655"/>
      <c r="H100" s="663"/>
      <c r="I100" s="655"/>
      <c r="J100" s="655"/>
      <c r="K100" s="655"/>
      <c r="L100" s="655"/>
      <c r="M100" s="655"/>
      <c r="N100" s="655"/>
      <c r="O100" s="655"/>
      <c r="P100" s="655"/>
      <c r="Q100" s="655"/>
      <c r="R100" s="663"/>
      <c r="S100" s="655"/>
      <c r="T100" s="663"/>
      <c r="U100" s="655"/>
      <c r="V100" s="663"/>
      <c r="W100" s="655"/>
      <c r="X100" s="663"/>
      <c r="Y100" s="655"/>
      <c r="Z100" s="663"/>
      <c r="AA100" s="655"/>
      <c r="AB100" s="655"/>
      <c r="AC100" s="655"/>
      <c r="AD100" s="655"/>
      <c r="AE100" s="655"/>
      <c r="AF100" s="655"/>
      <c r="AG100" s="655"/>
      <c r="AH100" s="655"/>
      <c r="AI100" s="655"/>
      <c r="AJ100" s="655"/>
      <c r="AK100" s="655"/>
      <c r="AL100" s="655"/>
      <c r="AM100" s="655"/>
      <c r="AN100" s="655"/>
      <c r="AO100" s="655"/>
      <c r="AP100" s="655"/>
      <c r="AQ100" s="655"/>
      <c r="AR100" s="655"/>
      <c r="AS100" s="655"/>
      <c r="AT100" s="655"/>
      <c r="AU100" s="655"/>
    </row>
    <row r="101" spans="1:47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5"/>
      <c r="P101" s="655"/>
      <c r="Q101" s="655"/>
      <c r="R101" s="655"/>
      <c r="S101" s="655"/>
      <c r="T101" s="655"/>
      <c r="U101" s="656"/>
      <c r="V101" s="655"/>
      <c r="W101" s="656"/>
      <c r="X101" s="655"/>
      <c r="Y101" s="655"/>
      <c r="Z101" s="655"/>
      <c r="AA101" s="655"/>
      <c r="AB101" s="655"/>
      <c r="AC101" s="655"/>
      <c r="AD101" s="655"/>
      <c r="AE101" s="655"/>
      <c r="AF101" s="655"/>
      <c r="AG101" s="655"/>
      <c r="AH101" s="655"/>
      <c r="AI101" s="655"/>
      <c r="AJ101" s="655"/>
      <c r="AK101" s="655"/>
      <c r="AL101" s="655"/>
      <c r="AM101" s="655"/>
      <c r="AN101" s="655"/>
      <c r="AO101" s="655"/>
      <c r="AP101" s="655"/>
      <c r="AQ101" s="655"/>
      <c r="AR101" s="655"/>
      <c r="AS101" s="655"/>
      <c r="AT101" s="655"/>
      <c r="AU101" s="655"/>
    </row>
    <row r="102" spans="1:47" x14ac:dyDescent="0.2">
      <c r="A102" s="655"/>
      <c r="B102" s="656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6"/>
      <c r="T102" s="655"/>
      <c r="U102" s="656"/>
      <c r="V102" s="655"/>
      <c r="W102" s="656"/>
      <c r="X102" s="655"/>
      <c r="Y102" s="656"/>
      <c r="Z102" s="655"/>
      <c r="AA102" s="655"/>
      <c r="AB102" s="655"/>
      <c r="AC102" s="655"/>
      <c r="AD102" s="655"/>
      <c r="AE102" s="655"/>
      <c r="AF102" s="655"/>
      <c r="AG102" s="655"/>
      <c r="AH102" s="655"/>
      <c r="AI102" s="655"/>
      <c r="AJ102" s="655"/>
      <c r="AK102" s="655"/>
      <c r="AL102" s="655"/>
      <c r="AM102" s="655"/>
      <c r="AN102" s="655"/>
      <c r="AO102" s="655"/>
      <c r="AP102" s="655"/>
      <c r="AQ102" s="655"/>
      <c r="AR102" s="655"/>
      <c r="AS102" s="655"/>
      <c r="AT102" s="655"/>
      <c r="AU102" s="655"/>
    </row>
    <row r="103" spans="1:47" x14ac:dyDescent="0.2">
      <c r="A103" s="655"/>
      <c r="B103" s="655"/>
      <c r="C103" s="655"/>
      <c r="D103" s="655"/>
      <c r="E103" s="655"/>
      <c r="F103" s="655"/>
      <c r="G103" s="655"/>
      <c r="H103" s="663"/>
      <c r="I103" s="655"/>
      <c r="J103" s="655"/>
      <c r="K103" s="655"/>
      <c r="L103" s="655"/>
      <c r="M103" s="655"/>
      <c r="N103" s="655"/>
      <c r="O103" s="655"/>
      <c r="P103" s="655"/>
      <c r="Q103" s="655"/>
      <c r="R103" s="663"/>
      <c r="S103" s="656"/>
      <c r="T103" s="663"/>
      <c r="U103" s="656"/>
      <c r="V103" s="663"/>
      <c r="W103" s="656"/>
      <c r="X103" s="663"/>
      <c r="Y103" s="656"/>
      <c r="Z103" s="663"/>
      <c r="AA103" s="655"/>
      <c r="AB103" s="655"/>
      <c r="AC103" s="655"/>
      <c r="AD103" s="655"/>
      <c r="AE103" s="655"/>
      <c r="AF103" s="655"/>
      <c r="AG103" s="655"/>
      <c r="AH103" s="655"/>
      <c r="AI103" s="655"/>
      <c r="AJ103" s="655"/>
      <c r="AK103" s="655"/>
      <c r="AL103" s="655"/>
      <c r="AM103" s="655"/>
      <c r="AN103" s="655"/>
      <c r="AO103" s="655"/>
      <c r="AP103" s="655"/>
      <c r="AQ103" s="655"/>
      <c r="AR103" s="655"/>
      <c r="AS103" s="655"/>
      <c r="AT103" s="655"/>
      <c r="AU103" s="655"/>
    </row>
    <row r="104" spans="1:47" x14ac:dyDescent="0.2">
      <c r="A104" s="655"/>
      <c r="B104" s="655"/>
      <c r="C104" s="655"/>
      <c r="D104" s="655"/>
      <c r="E104" s="655"/>
      <c r="F104" s="655"/>
      <c r="G104" s="655"/>
      <c r="H104" s="655"/>
      <c r="I104" s="655"/>
      <c r="J104" s="655"/>
      <c r="K104" s="655"/>
      <c r="L104" s="655"/>
      <c r="M104" s="655"/>
      <c r="N104" s="655"/>
      <c r="O104" s="655"/>
      <c r="P104" s="655"/>
      <c r="Q104" s="655"/>
      <c r="R104" s="655"/>
      <c r="S104" s="655"/>
      <c r="T104" s="655"/>
      <c r="U104" s="655"/>
      <c r="V104" s="655"/>
      <c r="W104" s="655"/>
      <c r="X104" s="655"/>
      <c r="Y104" s="655"/>
      <c r="Z104" s="655"/>
      <c r="AA104" s="655"/>
      <c r="AB104" s="655"/>
      <c r="AC104" s="655"/>
      <c r="AD104" s="655"/>
      <c r="AE104" s="655"/>
      <c r="AF104" s="655"/>
      <c r="AG104" s="655"/>
      <c r="AH104" s="655"/>
      <c r="AI104" s="655"/>
      <c r="AJ104" s="655"/>
      <c r="AK104" s="655"/>
      <c r="AL104" s="655"/>
      <c r="AM104" s="655"/>
      <c r="AN104" s="655"/>
      <c r="AO104" s="655"/>
      <c r="AP104" s="655"/>
      <c r="AQ104" s="655"/>
      <c r="AR104" s="655"/>
      <c r="AS104" s="655"/>
      <c r="AT104" s="655"/>
      <c r="AU104" s="655"/>
    </row>
    <row r="105" spans="1:47" x14ac:dyDescent="0.2">
      <c r="A105" s="655"/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55"/>
      <c r="AB105" s="655"/>
      <c r="AC105" s="655"/>
      <c r="AD105" s="655"/>
      <c r="AE105" s="655"/>
      <c r="AF105" s="655"/>
      <c r="AG105" s="655"/>
      <c r="AH105" s="655"/>
      <c r="AI105" s="655"/>
      <c r="AJ105" s="655"/>
      <c r="AK105" s="655"/>
      <c r="AL105" s="655"/>
      <c r="AM105" s="655"/>
      <c r="AN105" s="655"/>
      <c r="AO105" s="655"/>
      <c r="AP105" s="655"/>
      <c r="AQ105" s="655"/>
      <c r="AR105" s="655"/>
      <c r="AS105" s="655"/>
      <c r="AT105" s="655"/>
      <c r="AU105" s="655"/>
    </row>
    <row r="106" spans="1:47" x14ac:dyDescent="0.2">
      <c r="A106" s="680"/>
      <c r="B106" s="680"/>
      <c r="C106" s="680"/>
      <c r="D106" s="680"/>
      <c r="E106" s="680"/>
      <c r="F106" s="680"/>
      <c r="G106" s="680"/>
      <c r="H106" s="680"/>
      <c r="I106" s="680"/>
      <c r="J106" s="680"/>
      <c r="K106" s="680"/>
      <c r="L106" s="680"/>
      <c r="M106" s="680"/>
      <c r="N106" s="680"/>
      <c r="O106" s="680"/>
      <c r="P106" s="680"/>
      <c r="Q106" s="680"/>
      <c r="R106" s="680"/>
      <c r="S106" s="680"/>
      <c r="T106" s="680"/>
      <c r="U106" s="680"/>
      <c r="V106" s="680"/>
      <c r="W106" s="680"/>
      <c r="X106" s="680"/>
      <c r="Y106" s="680"/>
      <c r="Z106" s="680"/>
      <c r="AA106" s="655"/>
      <c r="AB106" s="655"/>
      <c r="AC106" s="655"/>
      <c r="AD106" s="655"/>
      <c r="AE106" s="655"/>
      <c r="AF106" s="655"/>
      <c r="AG106" s="655"/>
      <c r="AH106" s="655"/>
      <c r="AI106" s="655"/>
      <c r="AJ106" s="655"/>
      <c r="AK106" s="655"/>
      <c r="AL106" s="655"/>
      <c r="AM106" s="655"/>
      <c r="AN106" s="655"/>
      <c r="AO106" s="655"/>
      <c r="AP106" s="655"/>
      <c r="AQ106" s="655"/>
      <c r="AR106" s="655"/>
      <c r="AS106" s="655"/>
      <c r="AT106" s="655"/>
      <c r="AU106" s="655"/>
    </row>
    <row r="107" spans="1:47" x14ac:dyDescent="0.2">
      <c r="A107" s="655"/>
      <c r="B107" s="655"/>
      <c r="C107" s="655"/>
      <c r="D107" s="655"/>
      <c r="E107" s="655"/>
      <c r="F107" s="655"/>
      <c r="G107" s="655"/>
      <c r="H107" s="655"/>
      <c r="I107" s="655"/>
      <c r="J107" s="655"/>
      <c r="K107" s="655"/>
      <c r="L107" s="655"/>
      <c r="M107" s="655"/>
      <c r="N107" s="655"/>
      <c r="O107" s="655"/>
      <c r="P107" s="655"/>
      <c r="Q107" s="655"/>
      <c r="R107" s="655"/>
      <c r="S107" s="655"/>
      <c r="T107" s="655"/>
      <c r="U107" s="655"/>
      <c r="V107" s="655"/>
      <c r="W107" s="655"/>
      <c r="X107" s="655"/>
      <c r="Y107" s="655"/>
      <c r="Z107" s="655"/>
      <c r="AA107" s="655"/>
      <c r="AB107" s="655"/>
      <c r="AC107" s="655"/>
      <c r="AD107" s="655"/>
      <c r="AE107" s="655"/>
      <c r="AF107" s="655"/>
      <c r="AG107" s="655"/>
      <c r="AH107" s="655"/>
      <c r="AI107" s="655"/>
      <c r="AJ107" s="655"/>
      <c r="AK107" s="655"/>
      <c r="AL107" s="655"/>
      <c r="AM107" s="655"/>
      <c r="AN107" s="655"/>
      <c r="AO107" s="655"/>
      <c r="AP107" s="655"/>
      <c r="AQ107" s="655"/>
      <c r="AR107" s="655"/>
      <c r="AS107" s="655"/>
      <c r="AT107" s="655"/>
      <c r="AU107" s="655"/>
    </row>
    <row r="108" spans="1:47" x14ac:dyDescent="0.2">
      <c r="A108" s="655"/>
      <c r="B108" s="655"/>
      <c r="C108" s="655"/>
      <c r="D108" s="655"/>
      <c r="E108" s="655"/>
      <c r="F108" s="655"/>
      <c r="G108" s="655"/>
      <c r="H108" s="658"/>
      <c r="I108" s="655"/>
      <c r="J108" s="655"/>
      <c r="K108" s="655"/>
      <c r="L108" s="655"/>
      <c r="M108" s="655"/>
      <c r="N108" s="655"/>
      <c r="O108" s="655"/>
      <c r="P108" s="655"/>
      <c r="Q108" s="655"/>
      <c r="R108" s="655"/>
      <c r="S108" s="655"/>
      <c r="T108" s="655"/>
      <c r="U108" s="655"/>
      <c r="V108" s="655"/>
      <c r="W108" s="655"/>
      <c r="X108" s="655"/>
      <c r="Y108" s="655"/>
      <c r="Z108" s="655"/>
      <c r="AA108" s="655"/>
      <c r="AB108" s="655"/>
      <c r="AC108" s="655"/>
      <c r="AD108" s="655"/>
      <c r="AE108" s="655"/>
      <c r="AF108" s="655"/>
      <c r="AG108" s="655"/>
      <c r="AH108" s="655"/>
      <c r="AI108" s="655"/>
      <c r="AJ108" s="655"/>
      <c r="AK108" s="655"/>
      <c r="AL108" s="655"/>
      <c r="AM108" s="655"/>
      <c r="AN108" s="655"/>
      <c r="AO108" s="655"/>
      <c r="AP108" s="655"/>
      <c r="AQ108" s="655"/>
      <c r="AR108" s="655"/>
      <c r="AS108" s="655"/>
      <c r="AT108" s="655"/>
      <c r="AU108" s="655"/>
    </row>
    <row r="109" spans="1:47" x14ac:dyDescent="0.2">
      <c r="A109" s="655"/>
      <c r="B109" s="655"/>
      <c r="C109" s="655"/>
      <c r="D109" s="655"/>
      <c r="E109" s="655"/>
      <c r="F109" s="655"/>
      <c r="G109" s="655"/>
      <c r="H109" s="658"/>
      <c r="I109" s="655"/>
      <c r="J109" s="655"/>
      <c r="K109" s="655"/>
      <c r="L109" s="658"/>
      <c r="M109" s="655"/>
      <c r="N109" s="658"/>
      <c r="O109" s="655"/>
      <c r="P109" s="655"/>
      <c r="Q109" s="655"/>
      <c r="R109" s="655"/>
      <c r="S109" s="655"/>
      <c r="T109" s="655"/>
      <c r="U109" s="655"/>
      <c r="V109" s="655"/>
      <c r="W109" s="655"/>
      <c r="X109" s="655"/>
      <c r="Y109" s="655"/>
      <c r="Z109" s="655"/>
      <c r="AA109" s="655"/>
      <c r="AB109" s="655"/>
      <c r="AC109" s="655"/>
      <c r="AD109" s="655"/>
      <c r="AE109" s="655"/>
      <c r="AF109" s="655"/>
      <c r="AG109" s="655"/>
      <c r="AH109" s="655"/>
      <c r="AI109" s="655"/>
      <c r="AJ109" s="655"/>
      <c r="AK109" s="655"/>
      <c r="AL109" s="655"/>
      <c r="AM109" s="655"/>
      <c r="AN109" s="655"/>
      <c r="AO109" s="655"/>
      <c r="AP109" s="655"/>
      <c r="AQ109" s="655"/>
      <c r="AR109" s="655"/>
      <c r="AS109" s="655"/>
      <c r="AT109" s="655"/>
      <c r="AU109" s="655"/>
    </row>
    <row r="110" spans="1:47" x14ac:dyDescent="0.2">
      <c r="A110" s="655"/>
      <c r="B110" s="658"/>
      <c r="C110" s="655"/>
      <c r="D110" s="658"/>
      <c r="E110" s="655"/>
      <c r="F110" s="658"/>
      <c r="G110" s="655"/>
      <c r="H110" s="659"/>
      <c r="I110" s="655"/>
      <c r="J110" s="658"/>
      <c r="K110" s="655"/>
      <c r="L110" s="658"/>
      <c r="M110" s="655"/>
      <c r="N110" s="658"/>
      <c r="O110" s="655"/>
      <c r="P110" s="658"/>
      <c r="Q110" s="655"/>
      <c r="R110" s="658"/>
      <c r="S110" s="655"/>
      <c r="T110" s="658"/>
      <c r="U110" s="655"/>
      <c r="V110" s="658"/>
      <c r="W110" s="655"/>
      <c r="X110" s="658"/>
      <c r="Y110" s="655"/>
      <c r="Z110" s="658"/>
      <c r="AA110" s="655"/>
      <c r="AB110" s="655"/>
      <c r="AC110" s="655"/>
      <c r="AD110" s="655"/>
      <c r="AE110" s="655"/>
      <c r="AF110" s="655"/>
      <c r="AG110" s="655"/>
      <c r="AH110" s="655"/>
      <c r="AI110" s="655"/>
      <c r="AJ110" s="655"/>
      <c r="AK110" s="655"/>
      <c r="AL110" s="655"/>
      <c r="AM110" s="655"/>
      <c r="AN110" s="655"/>
      <c r="AO110" s="655"/>
      <c r="AP110" s="655"/>
      <c r="AQ110" s="655"/>
      <c r="AR110" s="655"/>
      <c r="AS110" s="655"/>
      <c r="AT110" s="655"/>
      <c r="AU110" s="655"/>
    </row>
    <row r="111" spans="1:47" x14ac:dyDescent="0.2">
      <c r="A111" s="655"/>
      <c r="B111" s="663"/>
      <c r="C111" s="655"/>
      <c r="D111" s="663"/>
      <c r="E111" s="656"/>
      <c r="F111" s="663"/>
      <c r="G111" s="656"/>
      <c r="H111" s="663"/>
      <c r="I111" s="656"/>
      <c r="J111" s="663"/>
      <c r="K111" s="656"/>
      <c r="L111" s="663"/>
      <c r="M111" s="656"/>
      <c r="N111" s="663"/>
      <c r="O111" s="656"/>
      <c r="P111" s="663"/>
      <c r="Q111" s="656"/>
      <c r="R111" s="663"/>
      <c r="S111" s="656"/>
      <c r="T111" s="663"/>
      <c r="U111" s="656"/>
      <c r="V111" s="663"/>
      <c r="W111" s="656"/>
      <c r="X111" s="663"/>
      <c r="Y111" s="656"/>
      <c r="Z111" s="663"/>
      <c r="AA111" s="655"/>
      <c r="AB111" s="655"/>
      <c r="AC111" s="655"/>
      <c r="AD111" s="655"/>
      <c r="AE111" s="655"/>
      <c r="AF111" s="655"/>
      <c r="AG111" s="655"/>
      <c r="AH111" s="655"/>
      <c r="AI111" s="655"/>
      <c r="AJ111" s="655"/>
      <c r="AK111" s="655"/>
      <c r="AL111" s="655"/>
      <c r="AM111" s="655"/>
      <c r="AN111" s="655"/>
      <c r="AO111" s="655"/>
      <c r="AP111" s="655"/>
      <c r="AQ111" s="655"/>
      <c r="AR111" s="655"/>
      <c r="AS111" s="655"/>
      <c r="AT111" s="655"/>
      <c r="AU111" s="655"/>
    </row>
    <row r="112" spans="1:47" x14ac:dyDescent="0.2">
      <c r="A112" s="655"/>
      <c r="B112" s="655"/>
      <c r="C112" s="655"/>
      <c r="D112" s="655"/>
      <c r="E112" s="655"/>
      <c r="F112" s="655"/>
      <c r="G112" s="655"/>
      <c r="H112" s="655"/>
      <c r="I112" s="655"/>
      <c r="J112" s="655"/>
      <c r="K112" s="655"/>
      <c r="L112" s="655"/>
      <c r="M112" s="655"/>
      <c r="N112" s="655"/>
      <c r="O112" s="655"/>
      <c r="P112" s="655"/>
      <c r="Q112" s="655"/>
      <c r="R112" s="655"/>
      <c r="S112" s="655"/>
      <c r="T112" s="655"/>
      <c r="U112" s="655"/>
      <c r="V112" s="655"/>
      <c r="W112" s="655"/>
      <c r="X112" s="655"/>
      <c r="Y112" s="655"/>
      <c r="Z112" s="655"/>
      <c r="AA112" s="655"/>
      <c r="AB112" s="655"/>
      <c r="AC112" s="655"/>
      <c r="AD112" s="655"/>
      <c r="AE112" s="655"/>
      <c r="AF112" s="655"/>
      <c r="AG112" s="655"/>
      <c r="AH112" s="655"/>
      <c r="AI112" s="655"/>
      <c r="AJ112" s="655"/>
      <c r="AK112" s="655"/>
      <c r="AL112" s="655"/>
      <c r="AM112" s="655"/>
      <c r="AN112" s="655"/>
      <c r="AO112" s="655"/>
      <c r="AP112" s="655"/>
      <c r="AQ112" s="655"/>
      <c r="AR112" s="655"/>
      <c r="AS112" s="655"/>
      <c r="AT112" s="655"/>
      <c r="AU112" s="655"/>
    </row>
    <row r="113" spans="1:47" x14ac:dyDescent="0.2">
      <c r="A113" s="655"/>
      <c r="B113" s="681"/>
      <c r="D113" s="681"/>
      <c r="F113" s="681"/>
      <c r="H113" s="655"/>
      <c r="J113" s="656"/>
      <c r="L113" s="681"/>
      <c r="N113" s="655"/>
      <c r="P113" s="681"/>
      <c r="R113" s="655"/>
      <c r="S113" s="655"/>
      <c r="T113" s="655"/>
      <c r="U113" s="655"/>
      <c r="V113" s="655"/>
      <c r="W113" s="655"/>
      <c r="X113" s="655"/>
      <c r="Y113" s="655"/>
      <c r="Z113" s="655"/>
      <c r="AA113" s="655"/>
      <c r="AB113" s="655"/>
      <c r="AC113" s="655"/>
      <c r="AD113" s="655"/>
      <c r="AE113" s="655"/>
      <c r="AF113" s="655"/>
      <c r="AG113" s="655"/>
      <c r="AH113" s="655"/>
      <c r="AI113" s="655"/>
      <c r="AJ113" s="655"/>
      <c r="AK113" s="655"/>
      <c r="AL113" s="655"/>
      <c r="AM113" s="655"/>
      <c r="AN113" s="655"/>
      <c r="AO113" s="655"/>
      <c r="AP113" s="655"/>
      <c r="AQ113" s="655"/>
      <c r="AR113" s="655"/>
      <c r="AS113" s="655"/>
      <c r="AT113" s="655"/>
      <c r="AU113" s="655"/>
    </row>
    <row r="114" spans="1:47" x14ac:dyDescent="0.2">
      <c r="A114" s="655"/>
      <c r="H114" s="655"/>
      <c r="N114" s="655"/>
      <c r="P114" s="681"/>
      <c r="R114" s="656"/>
      <c r="S114" s="655"/>
      <c r="T114" s="655"/>
      <c r="U114" s="655"/>
      <c r="V114" s="655"/>
      <c r="W114" s="655"/>
      <c r="X114" s="655"/>
      <c r="Y114" s="655"/>
      <c r="Z114" s="655"/>
      <c r="AA114" s="655"/>
      <c r="AB114" s="655"/>
      <c r="AC114" s="655"/>
      <c r="AD114" s="655"/>
    </row>
    <row r="115" spans="1:47" x14ac:dyDescent="0.2">
      <c r="A115" s="655"/>
      <c r="H115" s="655"/>
      <c r="N115" s="655"/>
      <c r="P115" s="681"/>
      <c r="R115" s="656"/>
      <c r="S115" s="655"/>
      <c r="T115" s="655"/>
      <c r="U115" s="655"/>
      <c r="V115" s="655"/>
      <c r="W115" s="655"/>
      <c r="X115" s="655"/>
      <c r="Y115" s="655"/>
      <c r="Z115" s="655"/>
      <c r="AA115" s="655"/>
      <c r="AB115" s="655"/>
      <c r="AC115" s="655"/>
      <c r="AD115" s="655"/>
    </row>
    <row r="116" spans="1:47" x14ac:dyDescent="0.2">
      <c r="A116" s="655"/>
      <c r="H116" s="655"/>
      <c r="N116" s="655"/>
      <c r="P116" s="681"/>
      <c r="R116" s="656"/>
      <c r="S116" s="655"/>
      <c r="T116" s="655"/>
      <c r="U116" s="655"/>
      <c r="V116" s="655"/>
      <c r="W116" s="655"/>
      <c r="X116" s="655"/>
      <c r="Y116" s="655"/>
      <c r="Z116" s="655"/>
      <c r="AA116" s="655"/>
      <c r="AB116" s="655"/>
      <c r="AC116" s="655"/>
      <c r="AD116" s="655"/>
    </row>
    <row r="117" spans="1:47" x14ac:dyDescent="0.2">
      <c r="A117" s="655"/>
      <c r="B117" s="655"/>
      <c r="C117" s="655"/>
      <c r="D117" s="655"/>
      <c r="E117" s="655"/>
      <c r="F117" s="655"/>
      <c r="G117" s="655"/>
      <c r="H117" s="655"/>
      <c r="I117" s="655"/>
      <c r="J117" s="655"/>
      <c r="K117" s="655"/>
      <c r="L117" s="655"/>
      <c r="M117" s="655"/>
      <c r="N117" s="655"/>
      <c r="O117" s="655"/>
      <c r="P117" s="681"/>
      <c r="Q117" s="655"/>
      <c r="R117" s="656"/>
      <c r="S117" s="655"/>
      <c r="T117" s="655"/>
      <c r="U117" s="655"/>
      <c r="V117" s="655"/>
      <c r="W117" s="655"/>
      <c r="X117" s="655"/>
      <c r="Y117" s="655"/>
      <c r="Z117" s="655"/>
      <c r="AA117" s="655"/>
      <c r="AB117" s="655"/>
      <c r="AC117" s="655"/>
      <c r="AD117" s="655"/>
    </row>
    <row r="118" spans="1:47" x14ac:dyDescent="0.2">
      <c r="A118" s="655"/>
      <c r="B118" s="655"/>
      <c r="C118" s="655"/>
      <c r="D118" s="655"/>
      <c r="E118" s="655"/>
      <c r="F118" s="655"/>
      <c r="G118" s="655"/>
      <c r="H118" s="655"/>
      <c r="I118" s="655"/>
      <c r="J118" s="655"/>
      <c r="K118" s="655"/>
      <c r="L118" s="655"/>
      <c r="M118" s="655"/>
      <c r="N118" s="655"/>
      <c r="O118" s="655"/>
      <c r="P118" s="655"/>
      <c r="Q118" s="655"/>
      <c r="R118" s="655"/>
      <c r="S118" s="655"/>
      <c r="T118" s="655"/>
      <c r="U118" s="655"/>
      <c r="V118" s="655"/>
      <c r="W118" s="655"/>
      <c r="X118" s="655"/>
      <c r="Y118" s="655"/>
      <c r="Z118" s="655"/>
      <c r="AA118" s="655"/>
      <c r="AB118" s="655"/>
      <c r="AC118" s="655"/>
    </row>
    <row r="119" spans="1:47" x14ac:dyDescent="0.2">
      <c r="A119" s="655"/>
      <c r="B119" s="655"/>
      <c r="C119" s="655"/>
      <c r="D119" s="681"/>
      <c r="E119" s="655"/>
      <c r="F119" s="655"/>
      <c r="G119" s="655"/>
      <c r="H119" s="655"/>
      <c r="I119" s="655"/>
      <c r="J119" s="655"/>
      <c r="K119" s="655"/>
      <c r="L119" s="655"/>
      <c r="M119" s="655"/>
      <c r="N119" s="655"/>
      <c r="O119" s="655"/>
      <c r="P119" s="655"/>
      <c r="Q119" s="655"/>
      <c r="R119" s="655"/>
      <c r="S119" s="655"/>
      <c r="T119" s="655"/>
      <c r="U119" s="655"/>
      <c r="V119" s="655"/>
      <c r="W119" s="655"/>
      <c r="X119" s="655"/>
      <c r="Y119" s="655"/>
      <c r="Z119" s="655"/>
      <c r="AA119" s="655"/>
      <c r="AB119" s="656" t="s">
        <v>10</v>
      </c>
      <c r="AC119" s="655"/>
    </row>
    <row r="120" spans="1:47" x14ac:dyDescent="0.2">
      <c r="A120" s="655"/>
      <c r="B120" s="655"/>
      <c r="C120" s="655"/>
      <c r="D120" s="657"/>
      <c r="E120" s="655"/>
      <c r="F120" s="655"/>
      <c r="G120" s="655"/>
      <c r="H120" s="655"/>
      <c r="I120" s="655"/>
      <c r="J120" s="655"/>
      <c r="K120" s="655"/>
      <c r="L120" s="655"/>
      <c r="M120" s="655"/>
      <c r="N120" s="655"/>
      <c r="O120" s="655"/>
      <c r="P120" s="655"/>
      <c r="Q120" s="655"/>
      <c r="R120" s="655"/>
      <c r="S120" s="655"/>
      <c r="T120" s="655"/>
      <c r="U120" s="655"/>
      <c r="V120" s="655"/>
      <c r="W120" s="655"/>
      <c r="X120" s="655"/>
      <c r="Y120" s="655"/>
      <c r="Z120" s="655"/>
      <c r="AA120" s="655"/>
      <c r="AB120" s="655"/>
      <c r="AC120" s="655"/>
    </row>
    <row r="121" spans="1:47" x14ac:dyDescent="0.2">
      <c r="A121" s="655"/>
      <c r="B121" s="655"/>
      <c r="C121" s="655"/>
      <c r="D121" s="657"/>
      <c r="E121" s="655"/>
      <c r="F121" s="655"/>
      <c r="G121" s="655"/>
      <c r="H121" s="682"/>
      <c r="I121" s="655"/>
      <c r="J121" s="655"/>
      <c r="K121" s="655"/>
      <c r="L121" s="655"/>
      <c r="M121" s="655"/>
      <c r="N121" s="655"/>
      <c r="O121" s="655"/>
      <c r="P121" s="655"/>
      <c r="Q121" s="655"/>
      <c r="R121" s="682"/>
      <c r="S121" s="655"/>
      <c r="T121" s="682"/>
      <c r="U121" s="655"/>
      <c r="V121" s="682"/>
      <c r="W121" s="655"/>
      <c r="X121" s="682"/>
      <c r="Y121" s="655"/>
      <c r="Z121" s="682"/>
      <c r="AA121" s="655"/>
      <c r="AB121" s="655"/>
      <c r="AC121" s="655"/>
    </row>
    <row r="122" spans="1:47" ht="13.5" thickBot="1" x14ac:dyDescent="0.25">
      <c r="A122" s="655"/>
      <c r="B122" s="655"/>
      <c r="C122" s="655"/>
      <c r="D122" s="655"/>
      <c r="E122" s="655"/>
      <c r="F122" s="655"/>
      <c r="G122" s="655"/>
      <c r="H122" s="683"/>
      <c r="I122" s="655"/>
      <c r="J122" s="655"/>
      <c r="K122" s="655"/>
      <c r="L122" s="655"/>
      <c r="M122" s="655"/>
      <c r="N122" s="655"/>
      <c r="O122" s="655"/>
      <c r="P122" s="655"/>
      <c r="Q122" s="655"/>
      <c r="R122" s="683"/>
      <c r="S122" s="655"/>
      <c r="T122" s="683"/>
      <c r="U122" s="655"/>
      <c r="V122" s="683"/>
      <c r="W122" s="655"/>
      <c r="X122" s="683"/>
      <c r="Y122" s="655"/>
      <c r="Z122" s="683"/>
      <c r="AA122" s="655"/>
      <c r="AB122" s="655"/>
      <c r="AC122" s="655"/>
    </row>
    <row r="123" spans="1:47" ht="13.5" thickTop="1" x14ac:dyDescent="0.2">
      <c r="A123" s="655"/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  <c r="O123" s="655"/>
      <c r="P123" s="655"/>
      <c r="Q123" s="655"/>
      <c r="R123" s="655"/>
      <c r="S123" s="655"/>
      <c r="T123" s="655"/>
      <c r="U123" s="655"/>
      <c r="V123" s="655"/>
      <c r="W123" s="655"/>
      <c r="X123" s="655"/>
      <c r="Y123" s="655"/>
      <c r="Z123" s="655"/>
      <c r="AA123" s="655"/>
      <c r="AB123" s="655"/>
      <c r="AC123" s="655"/>
    </row>
    <row r="124" spans="1:47" x14ac:dyDescent="0.2">
      <c r="A124" s="655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5"/>
      <c r="P124" s="655"/>
      <c r="Q124" s="655"/>
      <c r="R124" s="655"/>
      <c r="S124" s="655"/>
      <c r="T124" s="655"/>
      <c r="U124" s="655"/>
      <c r="V124" s="655"/>
      <c r="W124" s="655"/>
      <c r="X124" s="655"/>
      <c r="Y124" s="655"/>
      <c r="Z124" s="655"/>
      <c r="AA124" s="655"/>
      <c r="AB124" s="655"/>
      <c r="AC124" s="655"/>
    </row>
    <row r="125" spans="1:47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5"/>
      <c r="P125" s="655"/>
      <c r="Q125" s="655"/>
      <c r="R125" s="655"/>
      <c r="S125" s="655"/>
      <c r="T125" s="655"/>
      <c r="U125" s="655"/>
      <c r="V125" s="655"/>
      <c r="W125" s="655"/>
      <c r="X125" s="655"/>
      <c r="Y125" s="655"/>
      <c r="Z125" s="655"/>
      <c r="AA125" s="655"/>
      <c r="AB125" s="655"/>
      <c r="AC125" s="655"/>
    </row>
    <row r="126" spans="1:47" x14ac:dyDescent="0.2">
      <c r="A126" s="655"/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55"/>
      <c r="AB126" s="655"/>
      <c r="AC126" s="655"/>
    </row>
    <row r="127" spans="1:47" x14ac:dyDescent="0.2">
      <c r="A127" s="655"/>
      <c r="B127" s="655"/>
      <c r="C127" s="655"/>
      <c r="D127" s="655"/>
      <c r="E127" s="655"/>
      <c r="F127" s="655"/>
      <c r="G127" s="655"/>
      <c r="H127" s="655"/>
      <c r="I127" s="655"/>
      <c r="J127" s="655"/>
      <c r="K127" s="655"/>
      <c r="L127" s="655"/>
      <c r="M127" s="655"/>
      <c r="N127" s="655"/>
      <c r="O127" s="655"/>
      <c r="P127" s="655"/>
      <c r="Q127" s="655"/>
      <c r="R127" s="655"/>
      <c r="S127" s="655"/>
      <c r="T127" s="655"/>
      <c r="U127" s="655"/>
      <c r="V127" s="655"/>
      <c r="W127" s="655"/>
      <c r="X127" s="655"/>
      <c r="Y127" s="655"/>
      <c r="Z127" s="655"/>
      <c r="AA127" s="655"/>
      <c r="AB127" s="655"/>
      <c r="AC127" s="655"/>
    </row>
    <row r="128" spans="1:47" x14ac:dyDescent="0.2">
      <c r="A128" s="655"/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  <c r="O128" s="655"/>
      <c r="P128" s="655"/>
      <c r="Q128" s="655"/>
      <c r="R128" s="655"/>
      <c r="S128" s="655"/>
      <c r="T128" s="655"/>
      <c r="U128" s="655"/>
      <c r="V128" s="655"/>
      <c r="W128" s="655"/>
      <c r="X128" s="655"/>
      <c r="Y128" s="655"/>
      <c r="Z128" s="655"/>
      <c r="AA128" s="655"/>
      <c r="AB128" s="655"/>
      <c r="AC128" s="655"/>
    </row>
    <row r="129" spans="1:29" x14ac:dyDescent="0.2">
      <c r="A129" s="655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5"/>
      <c r="P129" s="655"/>
      <c r="Q129" s="655"/>
      <c r="R129" s="655"/>
      <c r="S129" s="655"/>
      <c r="T129" s="655"/>
      <c r="U129" s="655"/>
      <c r="V129" s="655"/>
      <c r="W129" s="655"/>
      <c r="X129" s="655"/>
      <c r="Y129" s="655"/>
      <c r="Z129" s="655"/>
      <c r="AA129" s="655"/>
      <c r="AB129" s="655"/>
      <c r="AC129" s="655"/>
    </row>
    <row r="130" spans="1:29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5"/>
      <c r="P130" s="655"/>
      <c r="Q130" s="655"/>
      <c r="R130" s="655"/>
      <c r="S130" s="655"/>
      <c r="T130" s="655"/>
      <c r="U130" s="655"/>
      <c r="V130" s="655"/>
      <c r="W130" s="655"/>
      <c r="X130" s="655"/>
      <c r="Y130" s="655"/>
      <c r="Z130" s="655"/>
      <c r="AA130" s="655"/>
      <c r="AB130" s="655"/>
      <c r="AC130" s="655"/>
    </row>
    <row r="131" spans="1:29" x14ac:dyDescent="0.2">
      <c r="A131" s="655"/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55"/>
      <c r="AB131" s="655"/>
      <c r="AC131" s="655"/>
    </row>
    <row r="132" spans="1:29" x14ac:dyDescent="0.2">
      <c r="A132" s="655"/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55"/>
      <c r="AB132" s="655"/>
      <c r="AC132" s="655"/>
    </row>
    <row r="133" spans="1:29" x14ac:dyDescent="0.2">
      <c r="A133" s="655"/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5"/>
      <c r="P133" s="655"/>
      <c r="Q133" s="655"/>
      <c r="R133" s="655"/>
      <c r="S133" s="655"/>
      <c r="T133" s="655"/>
      <c r="U133" s="655"/>
      <c r="V133" s="655"/>
      <c r="W133" s="655"/>
      <c r="X133" s="655"/>
      <c r="Y133" s="655"/>
      <c r="Z133" s="655"/>
      <c r="AA133" s="655"/>
      <c r="AB133" s="655"/>
      <c r="AC133" s="655"/>
    </row>
    <row r="134" spans="1:29" x14ac:dyDescent="0.2">
      <c r="A134" s="655"/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5"/>
      <c r="P134" s="655"/>
      <c r="Q134" s="655"/>
      <c r="R134" s="655"/>
      <c r="S134" s="655"/>
      <c r="T134" s="655"/>
      <c r="U134" s="655"/>
      <c r="V134" s="655"/>
      <c r="W134" s="655"/>
      <c r="X134" s="655"/>
      <c r="Y134" s="655"/>
      <c r="Z134" s="655"/>
      <c r="AA134" s="655"/>
      <c r="AB134" s="655"/>
      <c r="AC134" s="655"/>
    </row>
    <row r="135" spans="1:29" x14ac:dyDescent="0.2">
      <c r="A135" s="655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5"/>
      <c r="P135" s="655"/>
      <c r="Q135" s="655"/>
      <c r="R135" s="655"/>
      <c r="S135" s="655"/>
      <c r="T135" s="655"/>
      <c r="U135" s="655"/>
      <c r="V135" s="655"/>
      <c r="W135" s="655"/>
      <c r="X135" s="655"/>
      <c r="Y135" s="655"/>
      <c r="Z135" s="655"/>
      <c r="AA135" s="655"/>
      <c r="AB135" s="655"/>
      <c r="AC135" s="655"/>
    </row>
    <row r="136" spans="1:29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5"/>
      <c r="P136" s="655"/>
      <c r="Q136" s="655"/>
      <c r="R136" s="655"/>
      <c r="S136" s="655"/>
      <c r="T136" s="655"/>
      <c r="U136" s="655"/>
      <c r="V136" s="655"/>
      <c r="W136" s="655"/>
      <c r="X136" s="655"/>
      <c r="Y136" s="655"/>
      <c r="Z136" s="655"/>
      <c r="AA136" s="655"/>
      <c r="AB136" s="655"/>
      <c r="AC136" s="655"/>
    </row>
    <row r="137" spans="1:29" x14ac:dyDescent="0.2">
      <c r="A137" s="655"/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55"/>
      <c r="AB137" s="655"/>
      <c r="AC137" s="655"/>
    </row>
    <row r="138" spans="1:29" x14ac:dyDescent="0.2">
      <c r="A138" s="655"/>
      <c r="B138" s="655"/>
      <c r="C138" s="655"/>
      <c r="D138" s="655"/>
      <c r="E138" s="655"/>
      <c r="F138" s="655"/>
      <c r="G138" s="655"/>
      <c r="H138" s="655"/>
      <c r="I138" s="655"/>
      <c r="J138" s="655"/>
      <c r="K138" s="655"/>
      <c r="L138" s="655"/>
      <c r="M138" s="655"/>
      <c r="N138" s="655"/>
      <c r="O138" s="655"/>
      <c r="P138" s="655"/>
      <c r="Q138" s="655"/>
      <c r="R138" s="655"/>
      <c r="S138" s="655"/>
      <c r="T138" s="655"/>
      <c r="U138" s="655"/>
      <c r="V138" s="655"/>
      <c r="W138" s="655"/>
      <c r="X138" s="655"/>
      <c r="Y138" s="655"/>
      <c r="Z138" s="655"/>
      <c r="AA138" s="655"/>
      <c r="AB138" s="655"/>
      <c r="AC138" s="655"/>
    </row>
    <row r="139" spans="1:29" x14ac:dyDescent="0.2">
      <c r="A139" s="655"/>
      <c r="B139" s="655"/>
      <c r="C139" s="655"/>
      <c r="D139" s="655"/>
      <c r="E139" s="655"/>
      <c r="F139" s="655"/>
      <c r="G139" s="655"/>
      <c r="H139" s="655"/>
      <c r="I139" s="655"/>
      <c r="J139" s="655"/>
      <c r="K139" s="655"/>
      <c r="L139" s="655"/>
      <c r="M139" s="655"/>
      <c r="N139" s="655"/>
      <c r="O139" s="655"/>
      <c r="P139" s="655"/>
      <c r="Q139" s="655"/>
      <c r="R139" s="655"/>
      <c r="S139" s="655"/>
      <c r="T139" s="655"/>
      <c r="U139" s="655"/>
      <c r="V139" s="655"/>
      <c r="W139" s="655"/>
      <c r="X139" s="655"/>
      <c r="Y139" s="655"/>
      <c r="Z139" s="655"/>
      <c r="AA139" s="655"/>
      <c r="AB139" s="655"/>
      <c r="AC139" s="655"/>
    </row>
    <row r="140" spans="1:29" x14ac:dyDescent="0.2">
      <c r="A140" s="655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5"/>
      <c r="P140" s="655"/>
      <c r="Q140" s="655"/>
      <c r="R140" s="655"/>
      <c r="S140" s="655"/>
      <c r="T140" s="655"/>
      <c r="U140" s="655"/>
      <c r="V140" s="655"/>
      <c r="W140" s="655"/>
      <c r="X140" s="655"/>
      <c r="Y140" s="655"/>
      <c r="Z140" s="655"/>
      <c r="AA140" s="655"/>
      <c r="AB140" s="655"/>
      <c r="AC140" s="655"/>
    </row>
    <row r="141" spans="1:29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5"/>
      <c r="P141" s="655"/>
      <c r="Q141" s="655"/>
      <c r="R141" s="655"/>
      <c r="S141" s="655"/>
      <c r="T141" s="655"/>
      <c r="U141" s="655"/>
      <c r="V141" s="655"/>
      <c r="W141" s="655"/>
      <c r="X141" s="655"/>
      <c r="Y141" s="655"/>
      <c r="Z141" s="655"/>
      <c r="AA141" s="655"/>
      <c r="AB141" s="655"/>
      <c r="AC141" s="655"/>
    </row>
    <row r="142" spans="1:29" x14ac:dyDescent="0.2">
      <c r="A142" s="655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55"/>
      <c r="AB142" s="655"/>
      <c r="AC142" s="655"/>
    </row>
    <row r="143" spans="1:29" x14ac:dyDescent="0.2">
      <c r="A143" s="655"/>
      <c r="B143" s="655"/>
      <c r="C143" s="655"/>
      <c r="D143" s="655"/>
      <c r="E143" s="655"/>
      <c r="F143" s="655"/>
      <c r="G143" s="655"/>
      <c r="H143" s="655"/>
      <c r="I143" s="655"/>
      <c r="J143" s="655"/>
      <c r="K143" s="655"/>
      <c r="L143" s="655"/>
      <c r="M143" s="655"/>
      <c r="N143" s="655"/>
      <c r="O143" s="655"/>
      <c r="P143" s="655"/>
      <c r="Q143" s="655"/>
      <c r="R143" s="655"/>
      <c r="S143" s="655"/>
      <c r="T143" s="655"/>
      <c r="U143" s="655"/>
      <c r="V143" s="655"/>
      <c r="W143" s="655"/>
      <c r="X143" s="655"/>
      <c r="Y143" s="655"/>
      <c r="Z143" s="655"/>
      <c r="AA143" s="655"/>
      <c r="AB143" s="655"/>
      <c r="AC143" s="655"/>
    </row>
    <row r="144" spans="1:29" x14ac:dyDescent="0.2">
      <c r="A144" s="655"/>
      <c r="B144" s="655"/>
      <c r="C144" s="655"/>
      <c r="D144" s="655"/>
      <c r="E144" s="655"/>
      <c r="F144" s="655"/>
      <c r="G144" s="655"/>
      <c r="H144" s="655"/>
      <c r="I144" s="655"/>
      <c r="J144" s="655"/>
      <c r="K144" s="655"/>
      <c r="L144" s="655"/>
      <c r="M144" s="655"/>
      <c r="N144" s="655"/>
      <c r="O144" s="655"/>
      <c r="P144" s="655"/>
      <c r="Q144" s="655"/>
      <c r="R144" s="655"/>
      <c r="S144" s="655"/>
      <c r="T144" s="655"/>
      <c r="U144" s="655"/>
      <c r="V144" s="655"/>
      <c r="W144" s="655"/>
      <c r="X144" s="655"/>
      <c r="Y144" s="655"/>
      <c r="Z144" s="655"/>
      <c r="AA144" s="655"/>
      <c r="AB144" s="655"/>
      <c r="AC144" s="655"/>
    </row>
    <row r="145" spans="1:29" x14ac:dyDescent="0.2">
      <c r="A145" s="655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5"/>
      <c r="P145" s="655"/>
      <c r="Q145" s="655"/>
      <c r="R145" s="655"/>
      <c r="S145" s="655"/>
      <c r="T145" s="655"/>
      <c r="U145" s="655"/>
      <c r="V145" s="655"/>
      <c r="W145" s="655"/>
      <c r="X145" s="655"/>
      <c r="Y145" s="655"/>
      <c r="Z145" s="655"/>
      <c r="AA145" s="655"/>
      <c r="AB145" s="655"/>
      <c r="AC145" s="655"/>
    </row>
    <row r="146" spans="1:29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5"/>
      <c r="P146" s="655"/>
      <c r="Q146" s="655"/>
      <c r="R146" s="655"/>
      <c r="S146" s="655"/>
      <c r="T146" s="655"/>
      <c r="U146" s="655"/>
      <c r="V146" s="655"/>
      <c r="W146" s="655"/>
      <c r="X146" s="655"/>
      <c r="Y146" s="655"/>
      <c r="Z146" s="655"/>
      <c r="AA146" s="655"/>
      <c r="AB146" s="655"/>
      <c r="AC146" s="655"/>
    </row>
    <row r="147" spans="1:29" x14ac:dyDescent="0.2">
      <c r="A147" s="655"/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55"/>
      <c r="AB147" s="655"/>
      <c r="AC147" s="655"/>
    </row>
    <row r="148" spans="1:29" x14ac:dyDescent="0.2">
      <c r="A148" s="655"/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55"/>
      <c r="AB148" s="655"/>
      <c r="AC148" s="655"/>
    </row>
    <row r="149" spans="1:29" x14ac:dyDescent="0.2">
      <c r="A149" s="655"/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5"/>
      <c r="P149" s="655"/>
      <c r="Q149" s="655"/>
      <c r="R149" s="655"/>
      <c r="S149" s="655"/>
      <c r="T149" s="655"/>
      <c r="U149" s="655"/>
      <c r="V149" s="655"/>
      <c r="W149" s="655"/>
      <c r="X149" s="655"/>
      <c r="Y149" s="655"/>
      <c r="Z149" s="655"/>
      <c r="AA149" s="655"/>
      <c r="AB149" s="655"/>
      <c r="AC149" s="655"/>
    </row>
    <row r="150" spans="1:29" x14ac:dyDescent="0.2">
      <c r="A150" s="655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5"/>
      <c r="P150" s="655"/>
      <c r="Q150" s="655"/>
      <c r="R150" s="655"/>
      <c r="S150" s="655"/>
      <c r="T150" s="655"/>
      <c r="U150" s="655"/>
      <c r="V150" s="655"/>
      <c r="W150" s="655"/>
      <c r="X150" s="655"/>
      <c r="Y150" s="655"/>
      <c r="Z150" s="655"/>
      <c r="AA150" s="655"/>
      <c r="AB150" s="655"/>
      <c r="AC150" s="655"/>
    </row>
    <row r="151" spans="1:29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5"/>
      <c r="P151" s="655"/>
      <c r="Q151" s="655"/>
      <c r="R151" s="655"/>
      <c r="S151" s="655"/>
      <c r="T151" s="655"/>
      <c r="U151" s="655"/>
      <c r="V151" s="655"/>
      <c r="W151" s="655"/>
      <c r="X151" s="655"/>
      <c r="Y151" s="655"/>
      <c r="Z151" s="655"/>
      <c r="AA151" s="655"/>
      <c r="AB151" s="655"/>
      <c r="AC151" s="655"/>
    </row>
    <row r="152" spans="1:29" x14ac:dyDescent="0.2">
      <c r="A152" s="655"/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55"/>
      <c r="AB152" s="655"/>
      <c r="AC152" s="655"/>
    </row>
    <row r="153" spans="1:29" x14ac:dyDescent="0.2">
      <c r="A153" s="655"/>
      <c r="B153" s="655"/>
      <c r="C153" s="655"/>
      <c r="D153" s="655"/>
      <c r="E153" s="655"/>
      <c r="F153" s="655"/>
      <c r="G153" s="655"/>
      <c r="H153" s="655"/>
      <c r="I153" s="655"/>
      <c r="J153" s="655"/>
      <c r="K153" s="655"/>
      <c r="L153" s="655"/>
      <c r="M153" s="655"/>
      <c r="N153" s="655"/>
      <c r="O153" s="655"/>
      <c r="P153" s="655"/>
      <c r="Q153" s="655"/>
      <c r="R153" s="655"/>
      <c r="S153" s="655"/>
      <c r="T153" s="655"/>
      <c r="U153" s="655"/>
      <c r="V153" s="655"/>
      <c r="W153" s="655"/>
      <c r="X153" s="655"/>
      <c r="Y153" s="655"/>
      <c r="Z153" s="655"/>
      <c r="AA153" s="655"/>
      <c r="AB153" s="655"/>
      <c r="AC153" s="655"/>
    </row>
    <row r="154" spans="1:29" x14ac:dyDescent="0.2">
      <c r="A154" s="655"/>
      <c r="B154" s="655"/>
      <c r="C154" s="655"/>
      <c r="D154" s="655"/>
      <c r="E154" s="655"/>
      <c r="F154" s="655"/>
      <c r="G154" s="655"/>
      <c r="H154" s="655"/>
      <c r="I154" s="655"/>
      <c r="J154" s="655"/>
      <c r="K154" s="655"/>
      <c r="L154" s="655"/>
      <c r="M154" s="655"/>
      <c r="N154" s="655"/>
      <c r="O154" s="655"/>
      <c r="P154" s="655"/>
      <c r="Q154" s="655"/>
      <c r="R154" s="655"/>
      <c r="S154" s="655"/>
      <c r="T154" s="655"/>
      <c r="U154" s="655"/>
      <c r="V154" s="655"/>
      <c r="W154" s="655"/>
      <c r="X154" s="655"/>
      <c r="Y154" s="655"/>
      <c r="Z154" s="655"/>
      <c r="AA154" s="655"/>
      <c r="AB154" s="655"/>
      <c r="AC154" s="655"/>
    </row>
    <row r="155" spans="1:29" x14ac:dyDescent="0.2">
      <c r="A155" s="655"/>
      <c r="B155" s="655"/>
      <c r="C155" s="655"/>
      <c r="D155" s="655"/>
      <c r="E155" s="655"/>
      <c r="F155" s="655"/>
      <c r="G155" s="655"/>
      <c r="H155" s="655"/>
      <c r="I155" s="655"/>
      <c r="J155" s="655"/>
      <c r="K155" s="655"/>
      <c r="L155" s="655"/>
      <c r="M155" s="655"/>
      <c r="N155" s="655"/>
      <c r="O155" s="655"/>
      <c r="P155" s="655"/>
      <c r="Q155" s="655"/>
      <c r="R155" s="655"/>
      <c r="S155" s="655"/>
      <c r="T155" s="655"/>
      <c r="U155" s="655"/>
      <c r="V155" s="655"/>
      <c r="W155" s="655"/>
      <c r="X155" s="655"/>
      <c r="Y155" s="655"/>
      <c r="Z155" s="655"/>
      <c r="AA155" s="655"/>
      <c r="AB155" s="655"/>
      <c r="AC155" s="655"/>
    </row>
    <row r="156" spans="1:29" x14ac:dyDescent="0.2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5"/>
      <c r="P156" s="655"/>
      <c r="Q156" s="655"/>
      <c r="R156" s="655"/>
      <c r="S156" s="655"/>
      <c r="T156" s="655"/>
      <c r="U156" s="655"/>
      <c r="V156" s="655"/>
      <c r="W156" s="655"/>
      <c r="X156" s="655"/>
      <c r="Y156" s="655"/>
      <c r="Z156" s="655"/>
      <c r="AA156" s="655"/>
      <c r="AB156" s="655"/>
      <c r="AC156" s="655"/>
    </row>
    <row r="157" spans="1:29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5"/>
      <c r="P157" s="655"/>
      <c r="Q157" s="655"/>
      <c r="R157" s="655"/>
      <c r="S157" s="655"/>
      <c r="T157" s="655"/>
      <c r="U157" s="655"/>
      <c r="V157" s="655"/>
      <c r="W157" s="655"/>
      <c r="X157" s="655"/>
      <c r="Y157" s="655"/>
      <c r="Z157" s="655"/>
      <c r="AA157" s="655"/>
      <c r="AB157" s="655"/>
      <c r="AC157" s="655"/>
    </row>
    <row r="158" spans="1:29" x14ac:dyDescent="0.2">
      <c r="A158" s="655"/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55"/>
      <c r="AB158" s="655"/>
      <c r="AC158" s="655"/>
    </row>
    <row r="159" spans="1:29" x14ac:dyDescent="0.2">
      <c r="A159" s="655"/>
      <c r="B159" s="655"/>
      <c r="C159" s="655"/>
      <c r="D159" s="655"/>
      <c r="E159" s="655"/>
      <c r="F159" s="655"/>
      <c r="G159" s="655"/>
      <c r="H159" s="655"/>
      <c r="I159" s="655"/>
      <c r="J159" s="655"/>
      <c r="K159" s="655"/>
      <c r="L159" s="655"/>
      <c r="M159" s="655"/>
      <c r="N159" s="655"/>
      <c r="O159" s="655"/>
      <c r="P159" s="655"/>
      <c r="Q159" s="655"/>
      <c r="R159" s="655"/>
      <c r="S159" s="655"/>
      <c r="T159" s="655"/>
      <c r="U159" s="655"/>
      <c r="V159" s="655"/>
      <c r="W159" s="655"/>
      <c r="X159" s="655"/>
      <c r="Y159" s="655"/>
      <c r="Z159" s="655"/>
      <c r="AA159" s="655"/>
      <c r="AB159" s="655"/>
      <c r="AC159" s="655"/>
    </row>
    <row r="160" spans="1:29" x14ac:dyDescent="0.2">
      <c r="A160" s="655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5"/>
      <c r="P160" s="655"/>
      <c r="Q160" s="655"/>
      <c r="R160" s="655"/>
      <c r="S160" s="655"/>
      <c r="T160" s="655"/>
      <c r="U160" s="655"/>
      <c r="V160" s="655"/>
      <c r="W160" s="655"/>
      <c r="X160" s="655"/>
      <c r="Y160" s="655"/>
      <c r="Z160" s="655"/>
      <c r="AA160" s="655"/>
      <c r="AB160" s="655"/>
      <c r="AC160" s="655"/>
    </row>
    <row r="161" spans="1:29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5"/>
      <c r="P161" s="655"/>
      <c r="Q161" s="655"/>
      <c r="R161" s="655"/>
      <c r="S161" s="655"/>
      <c r="T161" s="655"/>
      <c r="U161" s="655"/>
      <c r="V161" s="655"/>
      <c r="W161" s="655"/>
      <c r="X161" s="655"/>
      <c r="Y161" s="655"/>
      <c r="Z161" s="655"/>
      <c r="AA161" s="655"/>
      <c r="AB161" s="655"/>
      <c r="AC161" s="655"/>
    </row>
    <row r="162" spans="1:29" x14ac:dyDescent="0.2">
      <c r="A162" s="655"/>
      <c r="B162" s="655"/>
      <c r="C162" s="655"/>
      <c r="D162" s="655"/>
      <c r="E162" s="655"/>
      <c r="F162" s="655"/>
      <c r="G162" s="655"/>
      <c r="H162" s="655"/>
      <c r="I162" s="655"/>
      <c r="J162" s="655"/>
      <c r="K162" s="655"/>
      <c r="L162" s="655"/>
      <c r="M162" s="655"/>
      <c r="N162" s="655"/>
      <c r="O162" s="655"/>
      <c r="P162" s="655"/>
      <c r="Q162" s="655"/>
      <c r="R162" s="655"/>
      <c r="S162" s="655"/>
      <c r="T162" s="655"/>
      <c r="U162" s="655"/>
      <c r="V162" s="655"/>
      <c r="W162" s="655"/>
      <c r="X162" s="655"/>
      <c r="Y162" s="655"/>
      <c r="Z162" s="655"/>
      <c r="AA162" s="655"/>
      <c r="AB162" s="655"/>
      <c r="AC162" s="655"/>
    </row>
    <row r="163" spans="1:29" x14ac:dyDescent="0.2">
      <c r="A163" s="655"/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55"/>
      <c r="AB163" s="655"/>
      <c r="AC163" s="655"/>
    </row>
    <row r="164" spans="1:29" x14ac:dyDescent="0.2">
      <c r="A164" s="655"/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55"/>
      <c r="AB164" s="655"/>
      <c r="AC164" s="655"/>
    </row>
    <row r="165" spans="1:29" x14ac:dyDescent="0.2">
      <c r="A165" s="655"/>
      <c r="B165" s="655"/>
      <c r="C165" s="655"/>
      <c r="D165" s="655"/>
      <c r="E165" s="655"/>
      <c r="F165" s="655"/>
      <c r="G165" s="655"/>
      <c r="H165" s="655"/>
      <c r="I165" s="655"/>
      <c r="J165" s="655"/>
      <c r="K165" s="655"/>
      <c r="L165" s="655"/>
      <c r="M165" s="655"/>
      <c r="N165" s="655"/>
      <c r="O165" s="655"/>
      <c r="P165" s="655"/>
      <c r="Q165" s="655"/>
      <c r="R165" s="655"/>
      <c r="S165" s="655"/>
      <c r="T165" s="655"/>
      <c r="U165" s="655"/>
      <c r="V165" s="655"/>
      <c r="W165" s="655"/>
      <c r="X165" s="655"/>
      <c r="Y165" s="655"/>
      <c r="Z165" s="655"/>
      <c r="AA165" s="655"/>
      <c r="AB165" s="655"/>
      <c r="AC165" s="655"/>
    </row>
    <row r="166" spans="1:29" x14ac:dyDescent="0.2">
      <c r="A166" s="655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5"/>
      <c r="P166" s="655"/>
      <c r="Q166" s="655"/>
      <c r="R166" s="655"/>
      <c r="S166" s="655"/>
      <c r="T166" s="655"/>
      <c r="U166" s="655"/>
      <c r="V166" s="655"/>
      <c r="W166" s="655"/>
      <c r="X166" s="655"/>
      <c r="Y166" s="655"/>
      <c r="Z166" s="655"/>
      <c r="AA166" s="655"/>
      <c r="AB166" s="655"/>
      <c r="AC166" s="655"/>
    </row>
    <row r="167" spans="1:29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5"/>
      <c r="P167" s="655"/>
      <c r="Q167" s="655"/>
      <c r="R167" s="655"/>
      <c r="S167" s="655"/>
      <c r="T167" s="655"/>
      <c r="U167" s="655"/>
      <c r="V167" s="655"/>
      <c r="W167" s="655"/>
      <c r="X167" s="655"/>
      <c r="Y167" s="655"/>
      <c r="Z167" s="655"/>
      <c r="AA167" s="655"/>
      <c r="AB167" s="655"/>
      <c r="AC167" s="655"/>
    </row>
    <row r="168" spans="1:29" x14ac:dyDescent="0.2">
      <c r="A168" s="655"/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55"/>
      <c r="AB168" s="655"/>
      <c r="AC168" s="655"/>
    </row>
    <row r="169" spans="1:29" x14ac:dyDescent="0.2">
      <c r="A169" s="655"/>
      <c r="B169" s="655"/>
      <c r="C169" s="655"/>
      <c r="D169" s="655"/>
      <c r="E169" s="655"/>
      <c r="F169" s="655"/>
      <c r="G169" s="655"/>
      <c r="H169" s="655"/>
      <c r="I169" s="655"/>
      <c r="J169" s="655"/>
      <c r="K169" s="655"/>
      <c r="L169" s="655"/>
      <c r="M169" s="655"/>
      <c r="N169" s="655"/>
      <c r="O169" s="655"/>
      <c r="P169" s="655"/>
      <c r="Q169" s="655"/>
      <c r="R169" s="655"/>
      <c r="S169" s="655"/>
      <c r="T169" s="655"/>
      <c r="U169" s="655"/>
      <c r="V169" s="655"/>
      <c r="W169" s="655"/>
      <c r="X169" s="655"/>
      <c r="Y169" s="655"/>
      <c r="Z169" s="655"/>
      <c r="AA169" s="655"/>
      <c r="AB169" s="655"/>
      <c r="AC169" s="655"/>
    </row>
    <row r="170" spans="1:29" x14ac:dyDescent="0.2">
      <c r="A170" s="655"/>
      <c r="B170" s="655"/>
      <c r="C170" s="655"/>
      <c r="D170" s="655"/>
      <c r="E170" s="655"/>
      <c r="F170" s="655"/>
      <c r="G170" s="655"/>
      <c r="H170" s="655"/>
      <c r="I170" s="655"/>
      <c r="J170" s="655"/>
      <c r="K170" s="655"/>
      <c r="L170" s="655"/>
      <c r="M170" s="655"/>
      <c r="N170" s="655"/>
      <c r="O170" s="655"/>
      <c r="P170" s="655"/>
      <c r="Q170" s="655"/>
      <c r="R170" s="655"/>
      <c r="S170" s="655"/>
      <c r="T170" s="655"/>
      <c r="U170" s="655"/>
      <c r="V170" s="655"/>
      <c r="W170" s="655"/>
      <c r="X170" s="655"/>
      <c r="Y170" s="655"/>
      <c r="Z170" s="655"/>
      <c r="AA170" s="655"/>
      <c r="AB170" s="655"/>
      <c r="AC170" s="655"/>
    </row>
    <row r="171" spans="1:29" x14ac:dyDescent="0.2">
      <c r="A171" s="655"/>
      <c r="B171" s="655"/>
      <c r="C171" s="655"/>
      <c r="D171" s="655"/>
      <c r="E171" s="655"/>
      <c r="F171" s="655"/>
      <c r="G171" s="655"/>
      <c r="H171" s="655"/>
      <c r="I171" s="655"/>
      <c r="J171" s="655"/>
      <c r="K171" s="655"/>
      <c r="L171" s="655"/>
      <c r="M171" s="655"/>
      <c r="N171" s="655"/>
      <c r="O171" s="655"/>
      <c r="P171" s="655"/>
      <c r="Q171" s="655"/>
      <c r="R171" s="655"/>
      <c r="S171" s="655"/>
      <c r="T171" s="655"/>
      <c r="U171" s="655"/>
      <c r="V171" s="655"/>
      <c r="W171" s="655"/>
      <c r="X171" s="655"/>
      <c r="Y171" s="655"/>
      <c r="Z171" s="655"/>
      <c r="AA171" s="655"/>
      <c r="AB171" s="655"/>
      <c r="AC171" s="655"/>
    </row>
    <row r="172" spans="1:29" x14ac:dyDescent="0.2">
      <c r="A172" s="655"/>
      <c r="B172" s="655"/>
      <c r="C172" s="655"/>
      <c r="D172" s="655"/>
      <c r="E172" s="655"/>
      <c r="F172" s="655"/>
      <c r="G172" s="655"/>
      <c r="H172" s="655"/>
      <c r="I172" s="655"/>
      <c r="J172" s="655"/>
      <c r="K172" s="655"/>
      <c r="L172" s="655"/>
      <c r="M172" s="655"/>
      <c r="N172" s="655"/>
      <c r="O172" s="655"/>
      <c r="P172" s="655"/>
      <c r="Q172" s="655"/>
      <c r="R172" s="655"/>
      <c r="S172" s="655"/>
      <c r="T172" s="655"/>
      <c r="U172" s="655"/>
      <c r="V172" s="655"/>
      <c r="W172" s="655"/>
      <c r="X172" s="655"/>
      <c r="Y172" s="655"/>
      <c r="Z172" s="655"/>
      <c r="AA172" s="655"/>
      <c r="AB172" s="655"/>
      <c r="AC172" s="655"/>
    </row>
    <row r="173" spans="1:29" x14ac:dyDescent="0.2">
      <c r="A173" s="655"/>
      <c r="B173" s="655"/>
      <c r="C173" s="655"/>
      <c r="D173" s="655"/>
      <c r="E173" s="655"/>
      <c r="F173" s="655"/>
      <c r="G173" s="655"/>
      <c r="H173" s="655"/>
      <c r="I173" s="655"/>
      <c r="J173" s="655"/>
      <c r="K173" s="655"/>
      <c r="L173" s="655"/>
      <c r="M173" s="655"/>
      <c r="N173" s="655"/>
      <c r="O173" s="655"/>
      <c r="P173" s="655"/>
      <c r="Q173" s="655"/>
      <c r="R173" s="655"/>
      <c r="S173" s="655"/>
      <c r="T173" s="655"/>
      <c r="U173" s="655"/>
      <c r="V173" s="655"/>
      <c r="W173" s="655"/>
      <c r="X173" s="655"/>
      <c r="Y173" s="655"/>
      <c r="Z173" s="655"/>
      <c r="AA173" s="655"/>
      <c r="AB173" s="655"/>
      <c r="AC173" s="655"/>
    </row>
    <row r="174" spans="1:29" x14ac:dyDescent="0.2">
      <c r="A174" s="655"/>
      <c r="B174" s="655"/>
      <c r="C174" s="655"/>
      <c r="D174" s="655"/>
      <c r="E174" s="655"/>
      <c r="F174" s="655"/>
      <c r="G174" s="655"/>
      <c r="H174" s="655"/>
      <c r="I174" s="655"/>
      <c r="J174" s="655"/>
      <c r="K174" s="655"/>
      <c r="L174" s="655"/>
      <c r="M174" s="655"/>
      <c r="N174" s="655"/>
      <c r="O174" s="655"/>
      <c r="P174" s="655"/>
      <c r="Q174" s="655"/>
      <c r="R174" s="655"/>
      <c r="S174" s="655"/>
      <c r="T174" s="655"/>
      <c r="U174" s="655"/>
      <c r="V174" s="655"/>
      <c r="W174" s="655"/>
      <c r="X174" s="655"/>
      <c r="Y174" s="655"/>
      <c r="Z174" s="655"/>
      <c r="AA174" s="655"/>
      <c r="AB174" s="655"/>
      <c r="AC174" s="655"/>
    </row>
    <row r="175" spans="1:29" x14ac:dyDescent="0.2">
      <c r="A175" s="655"/>
      <c r="B175" s="655"/>
      <c r="C175" s="655"/>
      <c r="D175" s="655"/>
      <c r="E175" s="655"/>
      <c r="F175" s="655"/>
      <c r="G175" s="655"/>
      <c r="H175" s="655"/>
      <c r="I175" s="655"/>
      <c r="J175" s="655"/>
      <c r="K175" s="655"/>
      <c r="L175" s="655"/>
      <c r="M175" s="655"/>
      <c r="N175" s="655"/>
      <c r="O175" s="655"/>
      <c r="P175" s="655"/>
      <c r="Q175" s="655"/>
      <c r="R175" s="655"/>
      <c r="S175" s="655"/>
      <c r="T175" s="655"/>
      <c r="U175" s="655"/>
      <c r="V175" s="655"/>
      <c r="W175" s="655"/>
      <c r="X175" s="655"/>
      <c r="Y175" s="655"/>
      <c r="Z175" s="655"/>
      <c r="AA175" s="655"/>
      <c r="AB175" s="655"/>
      <c r="AC175" s="655"/>
    </row>
    <row r="176" spans="1:29" x14ac:dyDescent="0.2">
      <c r="A176" s="655"/>
      <c r="B176" s="655"/>
      <c r="C176" s="655"/>
      <c r="D176" s="655"/>
      <c r="E176" s="655"/>
      <c r="F176" s="655"/>
      <c r="G176" s="655"/>
      <c r="H176" s="655"/>
      <c r="I176" s="655"/>
      <c r="J176" s="655"/>
      <c r="K176" s="655"/>
      <c r="L176" s="655"/>
      <c r="M176" s="655"/>
      <c r="N176" s="655"/>
      <c r="O176" s="655"/>
      <c r="P176" s="655"/>
      <c r="Q176" s="655"/>
      <c r="R176" s="655"/>
      <c r="S176" s="655"/>
      <c r="T176" s="655"/>
      <c r="U176" s="655"/>
      <c r="V176" s="655"/>
      <c r="W176" s="655"/>
      <c r="X176" s="655"/>
      <c r="Y176" s="655"/>
      <c r="Z176" s="655"/>
      <c r="AA176" s="655"/>
      <c r="AB176" s="655"/>
      <c r="AC176" s="655"/>
    </row>
    <row r="177" spans="1:29" x14ac:dyDescent="0.2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5"/>
      <c r="P177" s="655"/>
      <c r="Q177" s="655"/>
      <c r="R177" s="655"/>
      <c r="S177" s="655"/>
      <c r="T177" s="655"/>
      <c r="U177" s="655"/>
      <c r="V177" s="655"/>
      <c r="W177" s="655"/>
      <c r="X177" s="655"/>
      <c r="Y177" s="655"/>
      <c r="Z177" s="655"/>
      <c r="AA177" s="655"/>
      <c r="AB177" s="655"/>
      <c r="AC177" s="655"/>
    </row>
    <row r="178" spans="1:29" x14ac:dyDescent="0.2">
      <c r="A178" s="655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5"/>
      <c r="P178" s="655"/>
      <c r="Q178" s="655"/>
      <c r="R178" s="655"/>
      <c r="S178" s="655"/>
      <c r="T178" s="655"/>
      <c r="U178" s="655"/>
      <c r="V178" s="655"/>
      <c r="W178" s="655"/>
      <c r="X178" s="655"/>
      <c r="Y178" s="655"/>
      <c r="Z178" s="655"/>
      <c r="AA178" s="655"/>
      <c r="AB178" s="655"/>
      <c r="AC178" s="655"/>
    </row>
    <row r="179" spans="1:29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5"/>
      <c r="P179" s="655"/>
      <c r="Q179" s="655"/>
      <c r="R179" s="655"/>
      <c r="S179" s="655"/>
      <c r="T179" s="655"/>
      <c r="U179" s="655"/>
      <c r="V179" s="655"/>
      <c r="W179" s="655"/>
      <c r="X179" s="655"/>
      <c r="Y179" s="655"/>
      <c r="Z179" s="655"/>
      <c r="AA179" s="655"/>
      <c r="AB179" s="655"/>
      <c r="AC179" s="655"/>
    </row>
    <row r="180" spans="1:29" x14ac:dyDescent="0.2">
      <c r="A180" s="655"/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55"/>
      <c r="AB180" s="655"/>
      <c r="AC180" s="655"/>
    </row>
    <row r="181" spans="1:29" x14ac:dyDescent="0.2">
      <c r="A181" s="655"/>
      <c r="B181" s="655"/>
      <c r="C181" s="655"/>
      <c r="D181" s="655"/>
      <c r="E181" s="655"/>
      <c r="F181" s="655"/>
      <c r="G181" s="655"/>
      <c r="H181" s="655"/>
      <c r="I181" s="655"/>
      <c r="J181" s="655"/>
      <c r="K181" s="655"/>
      <c r="L181" s="655"/>
      <c r="M181" s="655"/>
      <c r="N181" s="655"/>
      <c r="O181" s="655"/>
      <c r="P181" s="655"/>
      <c r="Q181" s="655"/>
      <c r="R181" s="655"/>
      <c r="S181" s="655"/>
      <c r="T181" s="655"/>
      <c r="U181" s="655"/>
      <c r="V181" s="655"/>
      <c r="W181" s="655"/>
      <c r="X181" s="655"/>
      <c r="Y181" s="655"/>
      <c r="Z181" s="655"/>
      <c r="AA181" s="655"/>
      <c r="AB181" s="655"/>
      <c r="AC181" s="655"/>
    </row>
    <row r="182" spans="1:29" x14ac:dyDescent="0.2">
      <c r="A182" s="655"/>
      <c r="B182" s="655"/>
      <c r="C182" s="655"/>
      <c r="D182" s="655"/>
      <c r="E182" s="655"/>
      <c r="F182" s="655"/>
      <c r="G182" s="655"/>
      <c r="H182" s="655"/>
      <c r="I182" s="655"/>
      <c r="J182" s="655"/>
      <c r="K182" s="655"/>
      <c r="L182" s="655"/>
      <c r="M182" s="655"/>
      <c r="N182" s="655"/>
      <c r="O182" s="655"/>
      <c r="P182" s="655"/>
      <c r="Q182" s="655"/>
      <c r="R182" s="655"/>
      <c r="S182" s="655"/>
      <c r="T182" s="655"/>
      <c r="U182" s="655"/>
      <c r="V182" s="655"/>
      <c r="W182" s="655"/>
      <c r="X182" s="655"/>
      <c r="Y182" s="655"/>
      <c r="Z182" s="655"/>
      <c r="AA182" s="655"/>
      <c r="AB182" s="655"/>
      <c r="AC182" s="655"/>
    </row>
    <row r="183" spans="1:29" x14ac:dyDescent="0.2">
      <c r="A183" s="655"/>
      <c r="B183" s="655"/>
      <c r="C183" s="655"/>
      <c r="D183" s="655"/>
      <c r="E183" s="655"/>
      <c r="F183" s="655"/>
      <c r="G183" s="655"/>
      <c r="H183" s="655"/>
      <c r="I183" s="655"/>
      <c r="J183" s="655"/>
      <c r="K183" s="655"/>
      <c r="L183" s="655"/>
      <c r="M183" s="655"/>
      <c r="N183" s="655"/>
      <c r="O183" s="655"/>
      <c r="P183" s="655"/>
      <c r="Q183" s="655"/>
      <c r="R183" s="655"/>
      <c r="S183" s="655"/>
      <c r="T183" s="655"/>
      <c r="U183" s="655"/>
      <c r="V183" s="655"/>
      <c r="W183" s="655"/>
      <c r="X183" s="655"/>
      <c r="Y183" s="655"/>
      <c r="Z183" s="655"/>
      <c r="AA183" s="655"/>
      <c r="AB183" s="655"/>
      <c r="AC183" s="655"/>
    </row>
    <row r="184" spans="1:29" x14ac:dyDescent="0.2">
      <c r="A184" s="655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5"/>
      <c r="P184" s="655"/>
      <c r="Q184" s="655"/>
      <c r="R184" s="655"/>
      <c r="S184" s="655"/>
      <c r="T184" s="655"/>
      <c r="U184" s="655"/>
      <c r="V184" s="655"/>
      <c r="W184" s="655"/>
      <c r="X184" s="655"/>
      <c r="Y184" s="655"/>
      <c r="Z184" s="655"/>
      <c r="AA184" s="655"/>
      <c r="AB184" s="655"/>
      <c r="AC184" s="655"/>
    </row>
    <row r="185" spans="1:29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5"/>
      <c r="P185" s="655"/>
      <c r="Q185" s="655"/>
      <c r="R185" s="655"/>
      <c r="S185" s="655"/>
      <c r="T185" s="655"/>
      <c r="U185" s="655"/>
      <c r="V185" s="655"/>
      <c r="W185" s="655"/>
      <c r="X185" s="655"/>
      <c r="Y185" s="655"/>
      <c r="Z185" s="655"/>
      <c r="AA185" s="655"/>
      <c r="AB185" s="655"/>
      <c r="AC185" s="655"/>
    </row>
    <row r="186" spans="1:29" x14ac:dyDescent="0.2">
      <c r="A186" s="655"/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55"/>
      <c r="AB186" s="655"/>
      <c r="AC186" s="655"/>
    </row>
    <row r="187" spans="1:29" x14ac:dyDescent="0.2">
      <c r="A187" s="655"/>
      <c r="B187" s="655"/>
      <c r="C187" s="655"/>
      <c r="D187" s="655"/>
      <c r="E187" s="655"/>
      <c r="F187" s="655"/>
      <c r="G187" s="655"/>
      <c r="H187" s="655"/>
      <c r="I187" s="655"/>
      <c r="J187" s="655"/>
      <c r="K187" s="655"/>
      <c r="L187" s="655"/>
      <c r="M187" s="655"/>
      <c r="N187" s="655"/>
      <c r="O187" s="655"/>
      <c r="P187" s="655"/>
      <c r="Q187" s="655"/>
      <c r="R187" s="655"/>
      <c r="S187" s="655"/>
      <c r="T187" s="655"/>
      <c r="U187" s="655"/>
      <c r="V187" s="655"/>
      <c r="W187" s="655"/>
      <c r="X187" s="655"/>
      <c r="Y187" s="655"/>
      <c r="Z187" s="655"/>
      <c r="AA187" s="655"/>
      <c r="AB187" s="655"/>
      <c r="AC187" s="655"/>
    </row>
    <row r="188" spans="1:29" x14ac:dyDescent="0.2">
      <c r="A188" s="655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5"/>
      <c r="P188" s="655"/>
      <c r="Q188" s="655"/>
      <c r="R188" s="655"/>
      <c r="S188" s="655"/>
      <c r="T188" s="655"/>
      <c r="U188" s="655"/>
      <c r="V188" s="655"/>
      <c r="W188" s="655"/>
      <c r="X188" s="655"/>
      <c r="Y188" s="655"/>
      <c r="Z188" s="655"/>
      <c r="AA188" s="655"/>
      <c r="AB188" s="655"/>
      <c r="AC188" s="655"/>
    </row>
    <row r="189" spans="1:29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5"/>
      <c r="P189" s="655"/>
      <c r="Q189" s="655"/>
      <c r="R189" s="655"/>
      <c r="S189" s="655"/>
      <c r="T189" s="655"/>
      <c r="U189" s="655"/>
      <c r="V189" s="655"/>
      <c r="W189" s="655"/>
      <c r="X189" s="655"/>
      <c r="Y189" s="655"/>
      <c r="Z189" s="655"/>
      <c r="AA189" s="655"/>
      <c r="AB189" s="655"/>
      <c r="AC189" s="655"/>
    </row>
    <row r="190" spans="1:29" x14ac:dyDescent="0.2">
      <c r="A190" s="655"/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55"/>
      <c r="AB190" s="655"/>
      <c r="AC190" s="655"/>
    </row>
    <row r="191" spans="1:29" x14ac:dyDescent="0.2">
      <c r="A191" s="655"/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55"/>
      <c r="AB191" s="655"/>
      <c r="AC191" s="655"/>
    </row>
    <row r="192" spans="1:29" x14ac:dyDescent="0.2">
      <c r="A192" s="655"/>
      <c r="B192" s="655"/>
      <c r="C192" s="655"/>
      <c r="D192" s="655"/>
      <c r="E192" s="655"/>
      <c r="F192" s="655"/>
      <c r="G192" s="655"/>
      <c r="H192" s="655"/>
      <c r="I192" s="655"/>
      <c r="J192" s="655"/>
      <c r="K192" s="655"/>
      <c r="L192" s="655"/>
      <c r="M192" s="655"/>
      <c r="N192" s="655"/>
      <c r="O192" s="655"/>
      <c r="P192" s="655"/>
      <c r="Q192" s="655"/>
      <c r="R192" s="655"/>
      <c r="S192" s="655"/>
      <c r="T192" s="655"/>
      <c r="U192" s="655"/>
      <c r="V192" s="655"/>
      <c r="W192" s="655"/>
      <c r="X192" s="655"/>
      <c r="Y192" s="655"/>
      <c r="Z192" s="655"/>
      <c r="AA192" s="655"/>
      <c r="AB192" s="655"/>
      <c r="AC192" s="655"/>
    </row>
    <row r="193" spans="1:29" x14ac:dyDescent="0.2">
      <c r="A193" s="655"/>
      <c r="B193" s="655"/>
      <c r="C193" s="655"/>
      <c r="D193" s="655"/>
      <c r="E193" s="655"/>
      <c r="F193" s="655"/>
      <c r="G193" s="655"/>
      <c r="H193" s="655"/>
      <c r="I193" s="655"/>
      <c r="J193" s="655"/>
      <c r="K193" s="655"/>
      <c r="L193" s="655"/>
      <c r="M193" s="655"/>
      <c r="N193" s="655"/>
      <c r="O193" s="655"/>
      <c r="P193" s="655"/>
      <c r="Q193" s="655"/>
      <c r="R193" s="655"/>
      <c r="S193" s="655"/>
      <c r="T193" s="655"/>
      <c r="U193" s="655"/>
      <c r="V193" s="655"/>
      <c r="W193" s="655"/>
      <c r="X193" s="655"/>
      <c r="Y193" s="655"/>
      <c r="Z193" s="655"/>
      <c r="AA193" s="655"/>
      <c r="AB193" s="655"/>
      <c r="AC193" s="655"/>
    </row>
    <row r="194" spans="1:29" x14ac:dyDescent="0.2">
      <c r="A194" s="655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5"/>
      <c r="P194" s="655"/>
      <c r="Q194" s="655"/>
      <c r="R194" s="655"/>
      <c r="S194" s="655"/>
      <c r="T194" s="655"/>
      <c r="U194" s="655"/>
      <c r="V194" s="655"/>
      <c r="W194" s="655"/>
      <c r="X194" s="655"/>
      <c r="Y194" s="655"/>
      <c r="Z194" s="655"/>
      <c r="AA194" s="655"/>
      <c r="AB194" s="655"/>
      <c r="AC194" s="655"/>
    </row>
    <row r="195" spans="1:29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5"/>
      <c r="P195" s="655"/>
      <c r="Q195" s="655"/>
      <c r="R195" s="655"/>
      <c r="S195" s="655"/>
      <c r="T195" s="655"/>
      <c r="U195" s="655"/>
      <c r="V195" s="655"/>
      <c r="W195" s="655"/>
      <c r="X195" s="655"/>
      <c r="Y195" s="655"/>
      <c r="Z195" s="655"/>
      <c r="AA195" s="655"/>
      <c r="AB195" s="655"/>
      <c r="AC195" s="655"/>
    </row>
    <row r="196" spans="1:29" x14ac:dyDescent="0.2">
      <c r="A196" s="655"/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55"/>
      <c r="AB196" s="655"/>
      <c r="AC196" s="655"/>
    </row>
    <row r="197" spans="1:29" x14ac:dyDescent="0.2">
      <c r="A197" s="655"/>
      <c r="B197" s="655"/>
      <c r="C197" s="655"/>
      <c r="D197" s="655"/>
      <c r="E197" s="655"/>
      <c r="F197" s="655"/>
      <c r="G197" s="655"/>
      <c r="H197" s="655"/>
      <c r="I197" s="655"/>
      <c r="J197" s="655"/>
      <c r="K197" s="655"/>
      <c r="L197" s="655"/>
      <c r="M197" s="655"/>
      <c r="N197" s="655"/>
      <c r="O197" s="655"/>
      <c r="P197" s="655"/>
      <c r="Q197" s="655"/>
      <c r="R197" s="655"/>
      <c r="S197" s="655"/>
      <c r="T197" s="655"/>
      <c r="U197" s="655"/>
      <c r="V197" s="655"/>
      <c r="W197" s="655"/>
      <c r="X197" s="655"/>
      <c r="Y197" s="655"/>
      <c r="Z197" s="655"/>
      <c r="AA197" s="655"/>
      <c r="AB197" s="655"/>
      <c r="AC197" s="655"/>
    </row>
    <row r="198" spans="1:29" x14ac:dyDescent="0.2">
      <c r="A198" s="655"/>
      <c r="B198" s="655"/>
      <c r="C198" s="655"/>
      <c r="D198" s="655"/>
      <c r="E198" s="655"/>
      <c r="F198" s="655"/>
      <c r="G198" s="655"/>
      <c r="H198" s="655"/>
      <c r="I198" s="655"/>
      <c r="J198" s="655"/>
      <c r="K198" s="655"/>
      <c r="L198" s="655"/>
      <c r="M198" s="655"/>
      <c r="N198" s="655"/>
      <c r="O198" s="655"/>
      <c r="P198" s="655"/>
      <c r="Q198" s="655"/>
      <c r="R198" s="655"/>
      <c r="S198" s="655"/>
      <c r="T198" s="655"/>
      <c r="U198" s="655"/>
      <c r="V198" s="655"/>
      <c r="W198" s="655"/>
      <c r="X198" s="655"/>
      <c r="Y198" s="655"/>
      <c r="Z198" s="655"/>
      <c r="AA198" s="655"/>
      <c r="AB198" s="655"/>
      <c r="AC198" s="655"/>
    </row>
    <row r="199" spans="1:29" x14ac:dyDescent="0.2">
      <c r="A199" s="655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5"/>
      <c r="P199" s="655"/>
      <c r="Q199" s="655"/>
      <c r="R199" s="655"/>
      <c r="S199" s="655"/>
      <c r="T199" s="655"/>
      <c r="U199" s="655"/>
      <c r="V199" s="655"/>
      <c r="W199" s="655"/>
      <c r="X199" s="655"/>
      <c r="Y199" s="655"/>
      <c r="Z199" s="655"/>
      <c r="AA199" s="655"/>
      <c r="AB199" s="655"/>
      <c r="AC199" s="655"/>
    </row>
    <row r="200" spans="1:29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5"/>
      <c r="P200" s="655"/>
      <c r="Q200" s="655"/>
      <c r="R200" s="655"/>
      <c r="S200" s="655"/>
      <c r="T200" s="655"/>
      <c r="U200" s="655"/>
      <c r="V200" s="655"/>
      <c r="W200" s="655"/>
      <c r="X200" s="655"/>
      <c r="Y200" s="655"/>
      <c r="Z200" s="655"/>
      <c r="AA200" s="655"/>
      <c r="AB200" s="655"/>
      <c r="AC200" s="655"/>
    </row>
    <row r="201" spans="1:29" x14ac:dyDescent="0.2">
      <c r="A201" s="655"/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55"/>
      <c r="AB201" s="655"/>
      <c r="AC201" s="655"/>
    </row>
    <row r="202" spans="1:29" x14ac:dyDescent="0.2">
      <c r="A202" s="655"/>
      <c r="B202" s="655"/>
      <c r="C202" s="655"/>
      <c r="D202" s="655"/>
      <c r="E202" s="655"/>
      <c r="F202" s="655"/>
      <c r="G202" s="655"/>
      <c r="H202" s="655"/>
      <c r="I202" s="655"/>
      <c r="J202" s="655"/>
      <c r="K202" s="655"/>
      <c r="L202" s="655"/>
      <c r="M202" s="655"/>
      <c r="N202" s="655"/>
      <c r="O202" s="655"/>
      <c r="P202" s="655"/>
      <c r="Q202" s="655"/>
      <c r="R202" s="655"/>
      <c r="S202" s="655"/>
      <c r="T202" s="655"/>
      <c r="U202" s="655"/>
      <c r="V202" s="655"/>
      <c r="W202" s="655"/>
      <c r="X202" s="655"/>
      <c r="Y202" s="655"/>
      <c r="Z202" s="655"/>
      <c r="AA202" s="655"/>
      <c r="AB202" s="655"/>
      <c r="AC202" s="655"/>
    </row>
    <row r="203" spans="1:29" x14ac:dyDescent="0.2">
      <c r="A203" s="655"/>
      <c r="B203" s="655"/>
      <c r="C203" s="655"/>
      <c r="D203" s="655"/>
      <c r="E203" s="655"/>
      <c r="F203" s="655"/>
      <c r="G203" s="655"/>
      <c r="H203" s="655"/>
      <c r="I203" s="655"/>
      <c r="J203" s="655"/>
      <c r="K203" s="655"/>
      <c r="L203" s="655"/>
      <c r="M203" s="655"/>
      <c r="N203" s="655"/>
      <c r="O203" s="655"/>
      <c r="P203" s="655"/>
      <c r="Q203" s="655"/>
      <c r="R203" s="655"/>
      <c r="S203" s="655"/>
      <c r="T203" s="655"/>
      <c r="U203" s="655"/>
      <c r="V203" s="655"/>
      <c r="W203" s="655"/>
      <c r="X203" s="655"/>
      <c r="Y203" s="655"/>
      <c r="Z203" s="655"/>
      <c r="AA203" s="655"/>
      <c r="AB203" s="655"/>
      <c r="AC203" s="655"/>
    </row>
    <row r="204" spans="1:29" x14ac:dyDescent="0.2">
      <c r="N204" s="684"/>
      <c r="R204" s="655"/>
      <c r="S204" s="655"/>
      <c r="T204" s="655"/>
      <c r="U204" s="655"/>
      <c r="V204" s="655"/>
      <c r="W204" s="655"/>
      <c r="X204" s="655"/>
      <c r="Y204" s="655"/>
      <c r="Z204" s="655"/>
      <c r="AA204" s="655"/>
      <c r="AB204" s="655"/>
      <c r="AC204" s="655"/>
    </row>
    <row r="205" spans="1:29" x14ac:dyDescent="0.2">
      <c r="N205" s="684"/>
      <c r="R205" s="655"/>
      <c r="S205" s="655"/>
      <c r="T205" s="655"/>
      <c r="U205" s="655"/>
      <c r="V205" s="655"/>
      <c r="W205" s="655"/>
      <c r="X205" s="655"/>
      <c r="Y205" s="655"/>
      <c r="Z205" s="655"/>
      <c r="AA205" s="655"/>
      <c r="AB205" s="655"/>
      <c r="AC205" s="655"/>
    </row>
    <row r="206" spans="1:29" x14ac:dyDescent="0.2">
      <c r="N206" s="684"/>
      <c r="R206" s="655"/>
      <c r="S206" s="655"/>
      <c r="T206" s="655"/>
      <c r="U206" s="655"/>
      <c r="V206" s="655"/>
      <c r="W206" s="655"/>
      <c r="X206" s="655"/>
      <c r="Y206" s="655"/>
      <c r="Z206" s="655"/>
      <c r="AA206" s="655"/>
      <c r="AB206" s="655"/>
      <c r="AC206" s="655"/>
    </row>
    <row r="207" spans="1:29" x14ac:dyDescent="0.2">
      <c r="N207" s="684"/>
      <c r="R207" s="655"/>
      <c r="S207" s="655"/>
      <c r="T207" s="655"/>
      <c r="U207" s="655"/>
      <c r="V207" s="655"/>
      <c r="W207" s="655"/>
      <c r="X207" s="655"/>
      <c r="Y207" s="655"/>
      <c r="Z207" s="655"/>
      <c r="AA207" s="655"/>
      <c r="AB207" s="655"/>
      <c r="AC207" s="655"/>
    </row>
    <row r="208" spans="1:29" x14ac:dyDescent="0.2">
      <c r="N208" s="684"/>
      <c r="R208" s="655"/>
      <c r="S208" s="655"/>
      <c r="T208" s="655"/>
      <c r="U208" s="655"/>
      <c r="V208" s="655"/>
      <c r="W208" s="655"/>
      <c r="X208" s="655"/>
      <c r="Y208" s="655"/>
      <c r="Z208" s="655"/>
      <c r="AA208" s="655"/>
      <c r="AB208" s="655"/>
      <c r="AC208" s="655"/>
    </row>
    <row r="209" spans="14:29" x14ac:dyDescent="0.2">
      <c r="N209" s="684"/>
      <c r="R209" s="655"/>
      <c r="S209" s="655"/>
      <c r="T209" s="655"/>
      <c r="U209" s="655"/>
      <c r="V209" s="655"/>
      <c r="W209" s="655"/>
      <c r="X209" s="655"/>
      <c r="Y209" s="655"/>
      <c r="Z209" s="655"/>
      <c r="AA209" s="655"/>
      <c r="AB209" s="655"/>
      <c r="AC209" s="655"/>
    </row>
    <row r="210" spans="14:29" x14ac:dyDescent="0.2">
      <c r="N210" s="684"/>
      <c r="R210" s="655"/>
      <c r="S210" s="655"/>
      <c r="T210" s="655"/>
      <c r="U210" s="655"/>
      <c r="V210" s="655"/>
      <c r="W210" s="655"/>
      <c r="X210" s="655"/>
      <c r="Y210" s="655"/>
      <c r="Z210" s="655"/>
      <c r="AA210" s="655"/>
      <c r="AB210" s="655"/>
      <c r="AC210" s="655"/>
    </row>
    <row r="211" spans="14:29" x14ac:dyDescent="0.2">
      <c r="N211" s="684"/>
      <c r="R211" s="655"/>
      <c r="S211" s="655"/>
      <c r="T211" s="655"/>
      <c r="U211" s="655"/>
      <c r="V211" s="655"/>
      <c r="W211" s="655"/>
      <c r="X211" s="655"/>
      <c r="Y211" s="655"/>
      <c r="Z211" s="655"/>
      <c r="AA211" s="655"/>
      <c r="AB211" s="655"/>
      <c r="AC211" s="655"/>
    </row>
    <row r="212" spans="14:29" x14ac:dyDescent="0.2">
      <c r="N212" s="684"/>
      <c r="R212" s="655"/>
      <c r="S212" s="655"/>
      <c r="T212" s="655"/>
      <c r="U212" s="655"/>
      <c r="V212" s="655"/>
      <c r="W212" s="655"/>
      <c r="X212" s="655"/>
      <c r="Y212" s="655"/>
      <c r="Z212" s="655"/>
      <c r="AA212" s="655"/>
      <c r="AB212" s="655"/>
      <c r="AC212" s="655"/>
    </row>
    <row r="213" spans="14:29" x14ac:dyDescent="0.2">
      <c r="N213" s="684"/>
      <c r="R213" s="655"/>
      <c r="S213" s="655"/>
      <c r="T213" s="655"/>
      <c r="U213" s="655"/>
      <c r="V213" s="655"/>
      <c r="W213" s="655"/>
      <c r="X213" s="655"/>
      <c r="Y213" s="655"/>
      <c r="Z213" s="655"/>
      <c r="AA213" s="655"/>
      <c r="AB213" s="655"/>
      <c r="AC213" s="655"/>
    </row>
    <row r="214" spans="14:29" x14ac:dyDescent="0.2">
      <c r="N214" s="684"/>
      <c r="R214" s="655"/>
      <c r="S214" s="655"/>
      <c r="T214" s="655"/>
      <c r="U214" s="655"/>
      <c r="V214" s="655"/>
      <c r="W214" s="655"/>
      <c r="X214" s="655"/>
      <c r="Y214" s="655"/>
      <c r="Z214" s="655"/>
      <c r="AA214" s="655"/>
      <c r="AB214" s="655"/>
      <c r="AC214" s="655"/>
    </row>
    <row r="215" spans="14:29" x14ac:dyDescent="0.2">
      <c r="N215" s="684"/>
      <c r="R215" s="655"/>
      <c r="S215" s="655"/>
      <c r="T215" s="655"/>
      <c r="U215" s="655"/>
      <c r="V215" s="655"/>
      <c r="W215" s="655"/>
      <c r="X215" s="655"/>
      <c r="Y215" s="655"/>
      <c r="Z215" s="655"/>
      <c r="AA215" s="655"/>
      <c r="AB215" s="655"/>
      <c r="AC215" s="655"/>
    </row>
    <row r="216" spans="14:29" x14ac:dyDescent="0.2">
      <c r="N216" s="684"/>
      <c r="R216" s="655"/>
      <c r="S216" s="655"/>
      <c r="T216" s="655"/>
      <c r="U216" s="655"/>
      <c r="V216" s="655"/>
      <c r="W216" s="655"/>
      <c r="X216" s="655"/>
      <c r="Y216" s="655"/>
      <c r="Z216" s="655"/>
      <c r="AA216" s="655"/>
      <c r="AB216" s="655"/>
      <c r="AC216" s="655"/>
    </row>
    <row r="217" spans="14:29" x14ac:dyDescent="0.2">
      <c r="N217" s="684"/>
      <c r="R217" s="655"/>
      <c r="S217" s="655"/>
      <c r="T217" s="655"/>
      <c r="U217" s="655"/>
      <c r="V217" s="655"/>
      <c r="W217" s="655"/>
      <c r="X217" s="655"/>
      <c r="Y217" s="655"/>
      <c r="Z217" s="655"/>
      <c r="AA217" s="655"/>
      <c r="AB217" s="655"/>
      <c r="AC217" s="655"/>
    </row>
    <row r="218" spans="14:29" x14ac:dyDescent="0.2">
      <c r="N218" s="684"/>
      <c r="R218" s="655"/>
      <c r="S218" s="655"/>
      <c r="T218" s="655"/>
      <c r="U218" s="655"/>
      <c r="V218" s="655"/>
      <c r="W218" s="655"/>
      <c r="X218" s="655"/>
      <c r="Y218" s="655"/>
      <c r="Z218" s="655"/>
      <c r="AA218" s="655"/>
      <c r="AB218" s="655"/>
      <c r="AC218" s="655"/>
    </row>
    <row r="219" spans="14:29" x14ac:dyDescent="0.2">
      <c r="N219" s="684"/>
      <c r="R219" s="655"/>
      <c r="S219" s="655"/>
      <c r="T219" s="655"/>
      <c r="U219" s="655"/>
      <c r="V219" s="655"/>
      <c r="W219" s="655"/>
      <c r="X219" s="655"/>
      <c r="Y219" s="655"/>
      <c r="Z219" s="655"/>
      <c r="AA219" s="655"/>
      <c r="AB219" s="655"/>
      <c r="AC219" s="655"/>
    </row>
    <row r="220" spans="14:29" x14ac:dyDescent="0.2">
      <c r="N220" s="684"/>
      <c r="R220" s="655"/>
      <c r="S220" s="655"/>
      <c r="T220" s="655"/>
      <c r="U220" s="655"/>
      <c r="V220" s="655"/>
      <c r="W220" s="655"/>
      <c r="X220" s="655"/>
      <c r="Y220" s="655"/>
      <c r="Z220" s="655"/>
      <c r="AA220" s="655"/>
      <c r="AB220" s="655"/>
      <c r="AC220" s="655"/>
    </row>
    <row r="221" spans="14:29" x14ac:dyDescent="0.2">
      <c r="N221" s="684"/>
      <c r="R221" s="655"/>
      <c r="S221" s="655"/>
      <c r="T221" s="655"/>
      <c r="U221" s="655"/>
      <c r="V221" s="655"/>
      <c r="W221" s="655"/>
      <c r="X221" s="655"/>
      <c r="Y221" s="655"/>
      <c r="Z221" s="655"/>
      <c r="AA221" s="655"/>
      <c r="AB221" s="655"/>
      <c r="AC221" s="655"/>
    </row>
    <row r="222" spans="14:29" x14ac:dyDescent="0.2">
      <c r="N222" s="684"/>
      <c r="R222" s="655"/>
      <c r="S222" s="655"/>
      <c r="T222" s="655"/>
      <c r="U222" s="655"/>
      <c r="V222" s="655"/>
      <c r="W222" s="655"/>
      <c r="X222" s="655"/>
      <c r="Y222" s="655"/>
      <c r="Z222" s="655"/>
      <c r="AA222" s="655"/>
      <c r="AB222" s="655"/>
      <c r="AC222" s="655"/>
    </row>
    <row r="223" spans="14:29" x14ac:dyDescent="0.2">
      <c r="N223" s="684"/>
      <c r="R223" s="655"/>
      <c r="S223" s="655"/>
      <c r="T223" s="655"/>
      <c r="U223" s="655"/>
      <c r="V223" s="655"/>
      <c r="W223" s="655"/>
      <c r="X223" s="655"/>
      <c r="Y223" s="655"/>
      <c r="Z223" s="655"/>
      <c r="AA223" s="655"/>
      <c r="AB223" s="655"/>
      <c r="AC223" s="655"/>
    </row>
    <row r="224" spans="14:29" x14ac:dyDescent="0.2">
      <c r="N224" s="684"/>
      <c r="R224" s="655"/>
      <c r="S224" s="655"/>
      <c r="T224" s="655"/>
      <c r="U224" s="655"/>
      <c r="V224" s="655"/>
      <c r="W224" s="655"/>
      <c r="X224" s="655"/>
      <c r="Y224" s="655"/>
      <c r="Z224" s="655"/>
      <c r="AA224" s="655"/>
      <c r="AB224" s="655"/>
      <c r="AC224" s="655"/>
    </row>
    <row r="225" spans="14:29" x14ac:dyDescent="0.2">
      <c r="N225" s="684"/>
      <c r="R225" s="655"/>
      <c r="S225" s="655"/>
      <c r="T225" s="655"/>
      <c r="U225" s="655"/>
      <c r="V225" s="655"/>
      <c r="W225" s="655"/>
      <c r="X225" s="655"/>
      <c r="Y225" s="655"/>
      <c r="Z225" s="655"/>
      <c r="AA225" s="655"/>
      <c r="AB225" s="655"/>
      <c r="AC225" s="655"/>
    </row>
    <row r="226" spans="14:29" x14ac:dyDescent="0.2">
      <c r="N226" s="684"/>
      <c r="R226" s="655"/>
      <c r="S226" s="655"/>
      <c r="T226" s="655"/>
      <c r="U226" s="655"/>
      <c r="V226" s="655"/>
      <c r="W226" s="655"/>
      <c r="X226" s="655"/>
      <c r="Y226" s="655"/>
      <c r="Z226" s="655"/>
      <c r="AA226" s="655"/>
      <c r="AB226" s="655"/>
      <c r="AC226" s="655"/>
    </row>
    <row r="227" spans="14:29" x14ac:dyDescent="0.2">
      <c r="N227" s="684"/>
      <c r="R227" s="655"/>
      <c r="S227" s="655"/>
      <c r="T227" s="655"/>
      <c r="U227" s="655"/>
      <c r="V227" s="655"/>
      <c r="W227" s="655"/>
      <c r="X227" s="655"/>
      <c r="Y227" s="655"/>
      <c r="Z227" s="655"/>
      <c r="AA227" s="655"/>
      <c r="AB227" s="655"/>
      <c r="AC227" s="655"/>
    </row>
    <row r="228" spans="14:29" x14ac:dyDescent="0.2">
      <c r="N228" s="684"/>
      <c r="R228" s="655"/>
      <c r="S228" s="655"/>
      <c r="T228" s="655"/>
      <c r="U228" s="655"/>
      <c r="V228" s="655"/>
      <c r="W228" s="655"/>
      <c r="X228" s="655"/>
      <c r="Y228" s="655"/>
      <c r="Z228" s="655"/>
      <c r="AA228" s="655"/>
      <c r="AB228" s="655"/>
      <c r="AC228" s="655"/>
    </row>
    <row r="229" spans="14:29" x14ac:dyDescent="0.2">
      <c r="N229" s="684"/>
      <c r="R229" s="655"/>
      <c r="S229" s="655"/>
      <c r="T229" s="655"/>
      <c r="U229" s="655"/>
      <c r="V229" s="655"/>
      <c r="W229" s="655"/>
      <c r="X229" s="655"/>
      <c r="Y229" s="655"/>
      <c r="Z229" s="655"/>
      <c r="AA229" s="655"/>
      <c r="AB229" s="655"/>
      <c r="AC229" s="655"/>
    </row>
    <row r="230" spans="14:29" x14ac:dyDescent="0.2">
      <c r="N230" s="684"/>
      <c r="R230" s="655"/>
      <c r="S230" s="655"/>
      <c r="T230" s="655"/>
      <c r="U230" s="655"/>
      <c r="V230" s="655"/>
      <c r="W230" s="655"/>
      <c r="X230" s="655"/>
      <c r="Y230" s="655"/>
      <c r="Z230" s="655"/>
      <c r="AA230" s="655"/>
      <c r="AB230" s="655"/>
      <c r="AC230" s="655"/>
    </row>
    <row r="231" spans="14:29" x14ac:dyDescent="0.2">
      <c r="N231" s="684"/>
      <c r="R231" s="655"/>
      <c r="S231" s="655"/>
      <c r="T231" s="655"/>
      <c r="U231" s="655"/>
      <c r="V231" s="655"/>
      <c r="W231" s="655"/>
      <c r="X231" s="655"/>
      <c r="Y231" s="655"/>
      <c r="Z231" s="655"/>
      <c r="AA231" s="655"/>
      <c r="AB231" s="655"/>
      <c r="AC231" s="655"/>
    </row>
    <row r="232" spans="14:29" x14ac:dyDescent="0.2">
      <c r="N232" s="684"/>
      <c r="R232" s="655"/>
      <c r="S232" s="655"/>
      <c r="T232" s="655"/>
      <c r="U232" s="655"/>
      <c r="V232" s="655"/>
      <c r="W232" s="655"/>
      <c r="X232" s="655"/>
      <c r="Y232" s="655"/>
      <c r="Z232" s="655"/>
      <c r="AA232" s="655"/>
      <c r="AB232" s="655"/>
      <c r="AC232" s="655"/>
    </row>
    <row r="233" spans="14:29" x14ac:dyDescent="0.2">
      <c r="N233" s="684"/>
      <c r="R233" s="655"/>
      <c r="S233" s="655"/>
      <c r="T233" s="655"/>
      <c r="U233" s="655"/>
      <c r="V233" s="655"/>
      <c r="W233" s="655"/>
      <c r="X233" s="655"/>
      <c r="Y233" s="655"/>
      <c r="Z233" s="655"/>
      <c r="AA233" s="655"/>
      <c r="AB233" s="655"/>
      <c r="AC233" s="655"/>
    </row>
    <row r="234" spans="14:29" x14ac:dyDescent="0.2">
      <c r="N234" s="684"/>
      <c r="R234" s="655"/>
      <c r="S234" s="655"/>
      <c r="T234" s="655"/>
      <c r="U234" s="655"/>
      <c r="V234" s="655"/>
      <c r="W234" s="655"/>
      <c r="X234" s="655"/>
      <c r="Y234" s="655"/>
      <c r="Z234" s="655"/>
      <c r="AA234" s="655"/>
      <c r="AB234" s="655"/>
      <c r="AC234" s="655"/>
    </row>
    <row r="235" spans="14:29" x14ac:dyDescent="0.2">
      <c r="N235" s="684"/>
      <c r="R235" s="655"/>
      <c r="S235" s="655"/>
      <c r="T235" s="655"/>
      <c r="U235" s="655"/>
      <c r="V235" s="655"/>
      <c r="W235" s="655"/>
      <c r="X235" s="655"/>
      <c r="Y235" s="655"/>
      <c r="Z235" s="655"/>
      <c r="AA235" s="655"/>
      <c r="AB235" s="655"/>
      <c r="AC235" s="655"/>
    </row>
    <row r="236" spans="14:29" x14ac:dyDescent="0.2">
      <c r="N236" s="684"/>
      <c r="R236" s="655"/>
      <c r="S236" s="655"/>
      <c r="T236" s="655"/>
      <c r="U236" s="655"/>
      <c r="V236" s="655"/>
      <c r="W236" s="655"/>
      <c r="X236" s="655"/>
      <c r="Y236" s="655"/>
      <c r="Z236" s="655"/>
      <c r="AA236" s="655"/>
      <c r="AB236" s="655"/>
      <c r="AC236" s="655"/>
    </row>
    <row r="237" spans="14:29" x14ac:dyDescent="0.2">
      <c r="N237" s="684"/>
      <c r="R237" s="655"/>
      <c r="S237" s="655"/>
      <c r="T237" s="655"/>
      <c r="U237" s="655"/>
      <c r="V237" s="655"/>
      <c r="W237" s="655"/>
      <c r="X237" s="655"/>
      <c r="Y237" s="655"/>
      <c r="Z237" s="655"/>
      <c r="AA237" s="655"/>
      <c r="AB237" s="655"/>
      <c r="AC237" s="655"/>
    </row>
    <row r="238" spans="14:29" x14ac:dyDescent="0.2">
      <c r="N238" s="684"/>
      <c r="R238" s="655"/>
      <c r="S238" s="655"/>
      <c r="T238" s="655"/>
      <c r="U238" s="655"/>
      <c r="V238" s="655"/>
      <c r="W238" s="655"/>
      <c r="X238" s="655"/>
      <c r="Y238" s="655"/>
      <c r="Z238" s="655"/>
      <c r="AA238" s="655"/>
      <c r="AB238" s="655"/>
      <c r="AC238" s="655"/>
    </row>
    <row r="239" spans="14:29" x14ac:dyDescent="0.2">
      <c r="N239" s="684"/>
      <c r="R239" s="655"/>
      <c r="S239" s="655"/>
      <c r="T239" s="655"/>
      <c r="U239" s="655"/>
      <c r="V239" s="655"/>
      <c r="W239" s="655"/>
      <c r="X239" s="655"/>
      <c r="Y239" s="655"/>
      <c r="Z239" s="655"/>
      <c r="AA239" s="655"/>
      <c r="AB239" s="655"/>
      <c r="AC239" s="655"/>
    </row>
    <row r="240" spans="14:29" x14ac:dyDescent="0.2">
      <c r="N240" s="684"/>
      <c r="R240" s="655"/>
      <c r="S240" s="655"/>
      <c r="T240" s="655"/>
      <c r="U240" s="655"/>
      <c r="V240" s="655"/>
      <c r="W240" s="655"/>
      <c r="X240" s="655"/>
      <c r="Y240" s="655"/>
      <c r="Z240" s="655"/>
      <c r="AA240" s="655"/>
      <c r="AB240" s="655"/>
      <c r="AC240" s="655"/>
    </row>
    <row r="241" spans="14:29" x14ac:dyDescent="0.2">
      <c r="N241" s="684"/>
      <c r="R241" s="655"/>
      <c r="S241" s="655"/>
      <c r="T241" s="655"/>
      <c r="U241" s="655"/>
      <c r="V241" s="655"/>
      <c r="W241" s="655"/>
      <c r="X241" s="655"/>
      <c r="Y241" s="655"/>
      <c r="Z241" s="655"/>
      <c r="AA241" s="655"/>
      <c r="AB241" s="655"/>
      <c r="AC241" s="655"/>
    </row>
    <row r="242" spans="14:29" x14ac:dyDescent="0.2">
      <c r="N242" s="684"/>
      <c r="R242" s="655"/>
      <c r="S242" s="655"/>
      <c r="T242" s="655"/>
      <c r="U242" s="655"/>
      <c r="V242" s="655"/>
      <c r="W242" s="655"/>
      <c r="X242" s="655"/>
      <c r="Y242" s="655"/>
      <c r="Z242" s="655"/>
      <c r="AA242" s="655"/>
      <c r="AB242" s="655"/>
      <c r="AC242" s="655"/>
    </row>
    <row r="243" spans="14:29" x14ac:dyDescent="0.2">
      <c r="R243" s="655"/>
      <c r="S243" s="655"/>
      <c r="T243" s="655"/>
      <c r="U243" s="655"/>
      <c r="V243" s="655"/>
      <c r="W243" s="655"/>
      <c r="X243" s="655"/>
      <c r="Y243" s="655"/>
      <c r="Z243" s="655"/>
      <c r="AA243" s="655"/>
      <c r="AB243" s="655"/>
      <c r="AC243" s="655"/>
    </row>
    <row r="244" spans="14:29" x14ac:dyDescent="0.2">
      <c r="R244" s="655"/>
      <c r="S244" s="655"/>
      <c r="T244" s="655"/>
      <c r="U244" s="655"/>
      <c r="V244" s="655"/>
      <c r="W244" s="655"/>
      <c r="X244" s="655"/>
      <c r="Y244" s="655"/>
      <c r="Z244" s="655"/>
      <c r="AA244" s="655"/>
      <c r="AB244" s="655"/>
      <c r="AC244" s="655"/>
    </row>
    <row r="245" spans="14:29" x14ac:dyDescent="0.2">
      <c r="R245" s="655"/>
      <c r="S245" s="655"/>
      <c r="T245" s="655"/>
      <c r="U245" s="655"/>
      <c r="V245" s="655"/>
      <c r="W245" s="655"/>
      <c r="X245" s="655"/>
      <c r="Y245" s="655"/>
      <c r="Z245" s="655"/>
      <c r="AA245" s="655"/>
      <c r="AB245" s="655"/>
      <c r="AC245" s="655"/>
    </row>
    <row r="246" spans="14:29" x14ac:dyDescent="0.2">
      <c r="R246" s="655"/>
      <c r="S246" s="655"/>
      <c r="T246" s="655"/>
      <c r="U246" s="655"/>
      <c r="V246" s="655"/>
      <c r="W246" s="655"/>
      <c r="X246" s="655"/>
      <c r="Y246" s="655"/>
      <c r="Z246" s="655"/>
      <c r="AA246" s="655"/>
      <c r="AB246" s="655"/>
      <c r="AC246" s="655"/>
    </row>
    <row r="247" spans="14:29" x14ac:dyDescent="0.2">
      <c r="R247" s="655"/>
      <c r="S247" s="655"/>
      <c r="T247" s="655"/>
      <c r="U247" s="655"/>
      <c r="V247" s="655"/>
      <c r="W247" s="655"/>
      <c r="X247" s="655"/>
      <c r="Y247" s="655"/>
      <c r="Z247" s="655"/>
      <c r="AA247" s="655"/>
      <c r="AB247" s="655"/>
      <c r="AC247" s="655"/>
    </row>
    <row r="248" spans="14:29" x14ac:dyDescent="0.2">
      <c r="R248" s="655"/>
      <c r="S248" s="655"/>
      <c r="T248" s="655"/>
      <c r="U248" s="655"/>
      <c r="V248" s="655"/>
      <c r="W248" s="655"/>
      <c r="X248" s="655"/>
      <c r="Y248" s="655"/>
      <c r="Z248" s="655"/>
      <c r="AA248" s="655"/>
      <c r="AB248" s="655"/>
      <c r="AC248" s="655"/>
    </row>
    <row r="249" spans="14:29" x14ac:dyDescent="0.2">
      <c r="R249" s="655"/>
      <c r="S249" s="655"/>
      <c r="T249" s="655"/>
      <c r="U249" s="655"/>
      <c r="V249" s="655"/>
      <c r="W249" s="655"/>
      <c r="X249" s="655"/>
      <c r="Y249" s="655"/>
      <c r="Z249" s="655"/>
      <c r="AA249" s="655"/>
      <c r="AB249" s="655"/>
      <c r="AC249" s="655"/>
    </row>
    <row r="250" spans="14:29" x14ac:dyDescent="0.2">
      <c r="R250" s="655"/>
      <c r="S250" s="655"/>
      <c r="T250" s="655"/>
      <c r="U250" s="655"/>
      <c r="V250" s="655"/>
      <c r="W250" s="655"/>
      <c r="X250" s="655"/>
      <c r="Y250" s="655"/>
      <c r="Z250" s="655"/>
      <c r="AA250" s="655"/>
      <c r="AB250" s="655"/>
      <c r="AC250" s="655"/>
    </row>
    <row r="251" spans="14:29" x14ac:dyDescent="0.2">
      <c r="R251" s="655"/>
      <c r="S251" s="655"/>
      <c r="T251" s="655"/>
      <c r="U251" s="655"/>
      <c r="V251" s="655"/>
      <c r="W251" s="655"/>
      <c r="X251" s="655"/>
      <c r="Y251" s="655"/>
      <c r="Z251" s="655"/>
      <c r="AA251" s="655"/>
      <c r="AB251" s="655"/>
      <c r="AC251" s="655"/>
    </row>
    <row r="252" spans="14:29" x14ac:dyDescent="0.2">
      <c r="R252" s="655"/>
      <c r="S252" s="655"/>
      <c r="T252" s="655"/>
      <c r="U252" s="655"/>
      <c r="V252" s="655"/>
      <c r="W252" s="655"/>
      <c r="X252" s="655"/>
      <c r="Y252" s="655"/>
      <c r="Z252" s="655"/>
      <c r="AA252" s="655"/>
      <c r="AB252" s="655"/>
      <c r="AC252" s="655"/>
    </row>
    <row r="253" spans="14:29" x14ac:dyDescent="0.2">
      <c r="R253" s="655"/>
      <c r="S253" s="655"/>
      <c r="T253" s="655"/>
      <c r="U253" s="655"/>
      <c r="V253" s="655"/>
      <c r="W253" s="655"/>
      <c r="X253" s="655"/>
      <c r="Y253" s="655"/>
      <c r="Z253" s="655"/>
      <c r="AA253" s="655"/>
      <c r="AB253" s="655"/>
      <c r="AC253" s="655"/>
    </row>
    <row r="254" spans="14:29" x14ac:dyDescent="0.2">
      <c r="R254" s="655"/>
      <c r="S254" s="655"/>
      <c r="T254" s="655"/>
      <c r="U254" s="655"/>
      <c r="V254" s="655"/>
      <c r="W254" s="655"/>
      <c r="X254" s="655"/>
      <c r="Y254" s="655"/>
      <c r="Z254" s="655"/>
      <c r="AA254" s="655"/>
      <c r="AB254" s="655"/>
      <c r="AC254" s="655"/>
    </row>
    <row r="255" spans="14:29" x14ac:dyDescent="0.2">
      <c r="R255" s="655"/>
      <c r="S255" s="655"/>
      <c r="T255" s="655"/>
      <c r="U255" s="655"/>
      <c r="V255" s="655"/>
      <c r="W255" s="655"/>
      <c r="X255" s="655"/>
      <c r="Y255" s="655"/>
      <c r="Z255" s="655"/>
      <c r="AA255" s="655"/>
      <c r="AB255" s="655"/>
      <c r="AC255" s="655"/>
    </row>
    <row r="256" spans="14:29" x14ac:dyDescent="0.2">
      <c r="R256" s="655"/>
      <c r="S256" s="655"/>
      <c r="T256" s="655"/>
      <c r="U256" s="655"/>
      <c r="V256" s="655"/>
      <c r="W256" s="655"/>
      <c r="X256" s="655"/>
      <c r="Y256" s="655"/>
      <c r="Z256" s="655"/>
      <c r="AA256" s="655"/>
      <c r="AB256" s="655"/>
      <c r="AC256" s="655"/>
    </row>
    <row r="257" spans="18:29" x14ac:dyDescent="0.2">
      <c r="R257" s="655"/>
      <c r="S257" s="655"/>
      <c r="T257" s="655"/>
      <c r="U257" s="655"/>
      <c r="V257" s="655"/>
      <c r="W257" s="655"/>
      <c r="X257" s="655"/>
      <c r="Y257" s="655"/>
      <c r="Z257" s="655"/>
      <c r="AA257" s="655"/>
      <c r="AB257" s="655"/>
      <c r="AC257" s="655"/>
    </row>
  </sheetData>
  <pageMargins left="0.75" right="0.75" top="1" bottom="1" header="0.5" footer="0.5"/>
  <pageSetup scale="5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>
    <pageSetUpPr fitToPage="1"/>
  </sheetPr>
  <dimension ref="A1:AE46"/>
  <sheetViews>
    <sheetView showGridLines="0" topLeftCell="A10" zoomScale="50" workbookViewId="0">
      <selection activeCell="A28" sqref="A28"/>
    </sheetView>
  </sheetViews>
  <sheetFormatPr defaultColWidth="10.875" defaultRowHeight="20.100000000000001" customHeight="1" x14ac:dyDescent="0.25"/>
  <cols>
    <col min="1" max="1" width="72.75" style="325" customWidth="1"/>
    <col min="2" max="2" width="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442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563" t="s">
        <v>432</v>
      </c>
      <c r="B7" s="330"/>
      <c r="C7" s="324"/>
      <c r="D7" s="324"/>
      <c r="E7" s="331"/>
      <c r="F7" s="324"/>
      <c r="G7" s="324"/>
      <c r="H7" s="324"/>
      <c r="I7" s="614"/>
      <c r="J7" s="614"/>
      <c r="AA7" s="332" t="str">
        <f>A2</f>
        <v>COMPANY # 032D</v>
      </c>
      <c r="AB7" s="332"/>
    </row>
    <row r="8" spans="1:31" ht="20.100000000000001" customHeight="1" x14ac:dyDescent="0.25">
      <c r="A8" s="108" t="s">
        <v>439</v>
      </c>
      <c r="B8" s="323"/>
      <c r="C8" s="324"/>
      <c r="D8" s="324"/>
      <c r="E8" s="324"/>
      <c r="F8" s="324"/>
      <c r="G8" s="324"/>
      <c r="H8" s="324"/>
      <c r="I8" s="614"/>
      <c r="J8" s="614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 s="615"/>
      <c r="B13" s="614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616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294</v>
      </c>
    </row>
    <row r="16" spans="1:31" s="359" customFormat="1" ht="20.100000000000001" customHeight="1" x14ac:dyDescent="0.35">
      <c r="A16" s="463" t="s">
        <v>134</v>
      </c>
      <c r="B16" s="464"/>
      <c r="C16" s="617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295</v>
      </c>
    </row>
    <row r="17" spans="1:31" s="359" customFormat="1" ht="20.100000000000001" customHeight="1" thickBot="1" x14ac:dyDescent="0.4">
      <c r="A17" s="478" t="s">
        <v>142</v>
      </c>
      <c r="B17" s="479"/>
      <c r="C17" s="618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365</v>
      </c>
      <c r="P17" s="486"/>
      <c r="Q17" s="485" t="s">
        <v>385</v>
      </c>
      <c r="R17" s="486"/>
      <c r="S17" s="485" t="s">
        <v>421</v>
      </c>
      <c r="T17" s="486"/>
      <c r="U17" s="485" t="s">
        <v>422</v>
      </c>
      <c r="V17" s="486"/>
      <c r="W17" s="485" t="s">
        <v>423</v>
      </c>
      <c r="X17" s="486"/>
      <c r="Y17" s="485" t="s">
        <v>424</v>
      </c>
      <c r="Z17" s="487"/>
      <c r="AA17" s="488" t="s">
        <v>425</v>
      </c>
      <c r="AB17" s="489"/>
      <c r="AC17" s="490" t="s">
        <v>150</v>
      </c>
      <c r="AE17" s="491" t="s">
        <v>323</v>
      </c>
    </row>
    <row r="18" spans="1:31" ht="20.100000000000001" customHeight="1" x14ac:dyDescent="0.25">
      <c r="A18" s="615"/>
      <c r="B18" s="337"/>
      <c r="C18" s="619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 t="s">
        <v>513</v>
      </c>
      <c r="B20" s="337"/>
      <c r="C20" s="346" t="s">
        <v>514</v>
      </c>
      <c r="D20" s="334"/>
      <c r="E20" s="347">
        <v>2274.8000000000002</v>
      </c>
      <c r="F20" s="348"/>
      <c r="G20" s="347">
        <v>0</v>
      </c>
      <c r="H20" s="348"/>
      <c r="I20" s="336">
        <f t="shared" ref="I20:I33" si="0">+E20+G20</f>
        <v>2274.8000000000002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 t="shared" ref="AC20:AC33" si="1">SUM(K20:AA20)</f>
        <v>0</v>
      </c>
      <c r="AE20" s="492"/>
    </row>
    <row r="21" spans="1:31" ht="24.95" customHeight="1" x14ac:dyDescent="0.25">
      <c r="A21" s="336" t="s">
        <v>515</v>
      </c>
      <c r="B21" s="337"/>
      <c r="C21" s="346" t="s">
        <v>514</v>
      </c>
      <c r="D21" s="334"/>
      <c r="E21" s="347">
        <v>24390.2</v>
      </c>
      <c r="F21" s="348"/>
      <c r="G21" s="347">
        <v>0</v>
      </c>
      <c r="H21" s="348"/>
      <c r="I21" s="336">
        <f t="shared" si="0"/>
        <v>24390.2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 t="shared" si="1"/>
        <v>0</v>
      </c>
      <c r="AE21" s="492"/>
    </row>
    <row r="22" spans="1:31" ht="24.95" customHeight="1" x14ac:dyDescent="0.25">
      <c r="A22" s="336" t="s">
        <v>516</v>
      </c>
      <c r="B22" s="337"/>
      <c r="C22" s="346" t="s">
        <v>514</v>
      </c>
      <c r="D22" s="334"/>
      <c r="E22" s="347">
        <v>2863.74</v>
      </c>
      <c r="F22" s="348"/>
      <c r="G22" s="347">
        <v>0</v>
      </c>
      <c r="H22" s="348"/>
      <c r="I22" s="336">
        <f t="shared" si="0"/>
        <v>2863.74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si="1"/>
        <v>0</v>
      </c>
      <c r="AE22" s="492"/>
    </row>
    <row r="23" spans="1:31" ht="24.95" customHeight="1" x14ac:dyDescent="0.25">
      <c r="A23" s="336" t="s">
        <v>517</v>
      </c>
      <c r="B23" s="337"/>
      <c r="C23" s="346" t="s">
        <v>514</v>
      </c>
      <c r="D23" s="334"/>
      <c r="E23" s="347">
        <v>31549.1</v>
      </c>
      <c r="F23" s="348"/>
      <c r="G23" s="347">
        <v>0</v>
      </c>
      <c r="H23" s="348"/>
      <c r="I23" s="336">
        <f t="shared" si="0"/>
        <v>31549.1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 t="s">
        <v>518</v>
      </c>
      <c r="B24" s="337"/>
      <c r="C24" s="346" t="s">
        <v>514</v>
      </c>
      <c r="D24" s="334"/>
      <c r="E24" s="347">
        <v>-3150.98</v>
      </c>
      <c r="F24" s="348"/>
      <c r="G24" s="347">
        <v>0</v>
      </c>
      <c r="H24" s="348"/>
      <c r="I24" s="336">
        <f t="shared" si="0"/>
        <v>-3150.98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 t="s">
        <v>519</v>
      </c>
      <c r="B25" s="337"/>
      <c r="C25" s="346" t="s">
        <v>514</v>
      </c>
      <c r="D25" s="334"/>
      <c r="E25" s="347">
        <v>8541.9699999999993</v>
      </c>
      <c r="F25" s="348"/>
      <c r="G25" s="347">
        <v>0</v>
      </c>
      <c r="H25" s="348"/>
      <c r="I25" s="336">
        <f t="shared" si="0"/>
        <v>8541.9699999999993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 t="s">
        <v>520</v>
      </c>
      <c r="B26" s="337"/>
      <c r="C26" s="346" t="s">
        <v>514</v>
      </c>
      <c r="D26" s="334"/>
      <c r="E26" s="347">
        <v>57568.34</v>
      </c>
      <c r="F26" s="348"/>
      <c r="G26" s="347">
        <v>0</v>
      </c>
      <c r="H26" s="348"/>
      <c r="I26" s="336">
        <f t="shared" si="0"/>
        <v>57568.34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 t="shared" si="1"/>
        <v>0</v>
      </c>
      <c r="AE33" s="492"/>
    </row>
    <row r="34" spans="1:31" s="328" customFormat="1" ht="24.95" customHeight="1" x14ac:dyDescent="0.25">
      <c r="A34" s="337" t="s">
        <v>521</v>
      </c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124037.16999999998</v>
      </c>
      <c r="F38" s="354"/>
      <c r="G38" s="354">
        <f>SUM(G20:G37)</f>
        <v>0</v>
      </c>
      <c r="H38" s="354"/>
      <c r="I38" s="354">
        <f>SUM(I20:I37)</f>
        <v>124037.16999999998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032D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5" customHeight="1" x14ac:dyDescent="0.25">
      <c r="AB44" s="332"/>
      <c r="AC44" s="614"/>
    </row>
    <row r="45" spans="1:31" ht="24.95" customHeight="1" x14ac:dyDescent="0.25">
      <c r="C45" s="324"/>
      <c r="D45" s="324"/>
      <c r="E45" s="324"/>
      <c r="F45" s="324"/>
      <c r="G45" s="324"/>
      <c r="H45" s="324"/>
      <c r="I45" s="614"/>
      <c r="J45" s="614"/>
      <c r="AB45" s="332"/>
      <c r="AC45" s="614"/>
    </row>
    <row r="46" spans="1:31" ht="24.95" customHeight="1" x14ac:dyDescent="0.25">
      <c r="C46" s="324"/>
      <c r="D46" s="324"/>
      <c r="E46" s="324"/>
      <c r="F46" s="324"/>
      <c r="G46" s="324"/>
      <c r="H46" s="324"/>
      <c r="I46" s="614"/>
      <c r="J46" s="614"/>
    </row>
  </sheetData>
  <printOptions gridLinesSet="0"/>
  <pageMargins left="0" right="0" top="0.65" bottom="0" header="0.5" footer="0.5"/>
  <pageSetup scale="40" orientation="landscape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23"/>
  <sheetViews>
    <sheetView view="pageBreakPreview" zoomScale="60" zoomScaleNormal="100" workbookViewId="0">
      <selection activeCell="F15" sqref="F15"/>
    </sheetView>
  </sheetViews>
  <sheetFormatPr defaultColWidth="8" defaultRowHeight="12.75" outlineLevelRow="2" x14ac:dyDescent="0.2"/>
  <cols>
    <col min="1" max="1" width="9.125" style="630" bestFit="1" customWidth="1"/>
    <col min="2" max="2" width="8.125" style="630" bestFit="1" customWidth="1"/>
    <col min="3" max="3" width="21.5" style="630" customWidth="1"/>
    <col min="4" max="4" width="15.875" style="630" customWidth="1"/>
    <col min="5" max="5" width="11.625" style="630" bestFit="1" customWidth="1"/>
    <col min="6" max="6" width="13" style="630" bestFit="1" customWidth="1"/>
    <col min="7" max="7" width="28.625" style="630" bestFit="1" customWidth="1"/>
    <col min="8" max="8" width="13.125" style="630" customWidth="1"/>
    <col min="9" max="9" width="10.5" style="630" customWidth="1"/>
    <col min="10" max="10" width="8" style="630" customWidth="1"/>
    <col min="11" max="11" width="9.125" style="630" customWidth="1"/>
    <col min="12" max="20" width="8" style="630" customWidth="1"/>
    <col min="21" max="21" width="8.75" style="630" customWidth="1"/>
    <col min="22" max="22" width="6.75" style="630" customWidth="1"/>
    <col min="23" max="23" width="9.25" style="630" customWidth="1"/>
    <col min="24" max="16384" width="8" style="630"/>
  </cols>
  <sheetData>
    <row r="1" spans="1:50" s="621" customFormat="1" ht="54.75" customHeight="1" thickBot="1" x14ac:dyDescent="0.25">
      <c r="A1" s="620" t="s">
        <v>522</v>
      </c>
      <c r="B1" s="621" t="s">
        <v>523</v>
      </c>
      <c r="C1" s="621" t="s">
        <v>524</v>
      </c>
      <c r="D1" s="621" t="s">
        <v>525</v>
      </c>
      <c r="E1" s="621" t="s">
        <v>526</v>
      </c>
      <c r="F1" s="621" t="s">
        <v>527</v>
      </c>
      <c r="G1" s="621" t="s">
        <v>528</v>
      </c>
      <c r="H1" s="622" t="s">
        <v>529</v>
      </c>
      <c r="I1" s="621" t="s">
        <v>530</v>
      </c>
      <c r="J1" s="623" t="s">
        <v>132</v>
      </c>
      <c r="K1" s="624"/>
      <c r="L1" s="625"/>
      <c r="M1" s="626" t="s">
        <v>133</v>
      </c>
      <c r="N1" s="627"/>
      <c r="O1" s="627"/>
      <c r="P1" s="627"/>
      <c r="Q1" s="627"/>
      <c r="R1" s="627"/>
      <c r="S1" s="627"/>
      <c r="T1" s="627"/>
      <c r="U1" s="627"/>
      <c r="V1" s="627"/>
      <c r="W1" s="628"/>
      <c r="X1" s="629"/>
      <c r="Y1" s="629"/>
      <c r="Z1" s="629"/>
      <c r="AA1" s="629"/>
      <c r="AB1" s="629"/>
      <c r="AC1" s="629"/>
      <c r="AD1" s="629"/>
      <c r="AE1" s="629"/>
      <c r="AF1" s="629"/>
      <c r="AG1" s="629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</row>
    <row r="2" spans="1:50" hidden="1" outlineLevel="2" x14ac:dyDescent="0.2">
      <c r="A2" s="630" t="s">
        <v>531</v>
      </c>
      <c r="B2" s="630" t="s">
        <v>532</v>
      </c>
      <c r="E2" s="630" t="s">
        <v>533</v>
      </c>
      <c r="F2" s="630" t="s">
        <v>534</v>
      </c>
      <c r="G2" s="630" t="s">
        <v>535</v>
      </c>
      <c r="H2" s="631">
        <v>0</v>
      </c>
      <c r="J2" s="632" t="s">
        <v>136</v>
      </c>
      <c r="K2" s="633" t="s">
        <v>137</v>
      </c>
      <c r="L2" s="633" t="s">
        <v>138</v>
      </c>
      <c r="M2" s="634" t="s">
        <v>139</v>
      </c>
      <c r="N2" s="635"/>
      <c r="O2" s="635"/>
      <c r="P2" s="635"/>
      <c r="Q2" s="635"/>
      <c r="R2" s="634" t="s">
        <v>140</v>
      </c>
      <c r="S2" s="635"/>
      <c r="T2" s="636"/>
      <c r="U2" s="637" t="s">
        <v>141</v>
      </c>
      <c r="V2" s="638" t="s">
        <v>42</v>
      </c>
      <c r="W2" s="639" t="s">
        <v>295</v>
      </c>
      <c r="X2" s="640"/>
      <c r="Y2" s="640"/>
      <c r="Z2" s="640"/>
      <c r="AA2" s="640"/>
      <c r="AB2" s="640"/>
      <c r="AC2" s="640"/>
      <c r="AD2" s="640"/>
      <c r="AE2" s="640"/>
      <c r="AF2" s="640"/>
      <c r="AG2" s="640"/>
      <c r="AH2" s="640"/>
      <c r="AI2" s="640"/>
      <c r="AJ2" s="640"/>
      <c r="AK2" s="640"/>
      <c r="AL2" s="640"/>
      <c r="AM2" s="640"/>
      <c r="AN2" s="640"/>
      <c r="AO2" s="640"/>
      <c r="AP2" s="640"/>
      <c r="AQ2" s="640"/>
      <c r="AR2" s="640"/>
      <c r="AS2" s="640"/>
      <c r="AT2" s="640"/>
      <c r="AU2" s="640"/>
      <c r="AV2" s="640"/>
      <c r="AW2" s="640"/>
      <c r="AX2" s="640"/>
    </row>
    <row r="3" spans="1:50" s="641" customFormat="1" ht="58.5" customHeight="1" outlineLevel="2" thickBot="1" x14ac:dyDescent="0.25">
      <c r="H3" s="642"/>
      <c r="J3" s="643" t="s">
        <v>536</v>
      </c>
      <c r="K3" s="644" t="s">
        <v>537</v>
      </c>
      <c r="L3" s="644" t="s">
        <v>538</v>
      </c>
      <c r="M3" s="645" t="s">
        <v>148</v>
      </c>
      <c r="N3" s="645" t="s">
        <v>149</v>
      </c>
      <c r="O3" s="645" t="s">
        <v>365</v>
      </c>
      <c r="P3" s="645" t="s">
        <v>385</v>
      </c>
      <c r="Q3" s="645" t="s">
        <v>421</v>
      </c>
      <c r="R3" s="645" t="s">
        <v>422</v>
      </c>
      <c r="S3" s="645" t="s">
        <v>423</v>
      </c>
      <c r="T3" s="645" t="s">
        <v>424</v>
      </c>
      <c r="U3" s="646" t="s">
        <v>539</v>
      </c>
      <c r="V3" s="647" t="s">
        <v>540</v>
      </c>
      <c r="W3" s="648" t="s">
        <v>541</v>
      </c>
      <c r="X3" s="649"/>
      <c r="Y3" s="649"/>
      <c r="Z3" s="649"/>
      <c r="AA3" s="649"/>
      <c r="AB3" s="649"/>
      <c r="AC3" s="649"/>
      <c r="AD3" s="649"/>
      <c r="AE3" s="649"/>
      <c r="AF3" s="649"/>
      <c r="AG3" s="649"/>
      <c r="AH3" s="649"/>
      <c r="AI3" s="649"/>
      <c r="AJ3" s="649"/>
      <c r="AK3" s="649"/>
      <c r="AL3" s="649"/>
      <c r="AM3" s="649"/>
      <c r="AN3" s="649"/>
      <c r="AO3" s="649"/>
      <c r="AP3" s="649"/>
      <c r="AQ3" s="649"/>
      <c r="AR3" s="649"/>
      <c r="AS3" s="649"/>
      <c r="AT3" s="649"/>
      <c r="AU3" s="649"/>
      <c r="AV3" s="649"/>
      <c r="AW3" s="649"/>
      <c r="AX3" s="649"/>
    </row>
    <row r="4" spans="1:50" outlineLevel="2" x14ac:dyDescent="0.2">
      <c r="A4" s="630" t="s">
        <v>531</v>
      </c>
      <c r="B4" s="630" t="s">
        <v>532</v>
      </c>
      <c r="C4" s="630" t="s">
        <v>542</v>
      </c>
      <c r="D4" s="630" t="s">
        <v>543</v>
      </c>
      <c r="E4" s="630" t="s">
        <v>533</v>
      </c>
      <c r="F4" s="630" t="s">
        <v>544</v>
      </c>
      <c r="G4" s="630" t="s">
        <v>545</v>
      </c>
      <c r="H4" s="631">
        <v>2274.8000000000002</v>
      </c>
      <c r="L4" s="630">
        <f t="shared" ref="L4:L10" si="0">SUM(J4:K4)</f>
        <v>0</v>
      </c>
      <c r="V4" s="630">
        <f t="shared" ref="V4:V10" si="1">SUM(M4:U4)</f>
        <v>0</v>
      </c>
    </row>
    <row r="5" spans="1:50" outlineLevel="2" x14ac:dyDescent="0.2">
      <c r="A5" s="630" t="s">
        <v>531</v>
      </c>
      <c r="B5" s="630" t="s">
        <v>532</v>
      </c>
      <c r="C5" s="630" t="s">
        <v>542</v>
      </c>
      <c r="D5" s="630" t="s">
        <v>546</v>
      </c>
      <c r="E5" s="630" t="s">
        <v>533</v>
      </c>
      <c r="F5" s="630" t="s">
        <v>547</v>
      </c>
      <c r="G5" s="630" t="s">
        <v>548</v>
      </c>
      <c r="H5" s="631">
        <v>24390.2</v>
      </c>
      <c r="L5" s="630">
        <f t="shared" si="0"/>
        <v>0</v>
      </c>
      <c r="V5" s="630">
        <f t="shared" si="1"/>
        <v>0</v>
      </c>
    </row>
    <row r="6" spans="1:50" outlineLevel="2" x14ac:dyDescent="0.2">
      <c r="A6" s="630" t="s">
        <v>531</v>
      </c>
      <c r="B6" s="630" t="s">
        <v>532</v>
      </c>
      <c r="C6" s="630" t="s">
        <v>542</v>
      </c>
      <c r="D6" s="630" t="s">
        <v>549</v>
      </c>
      <c r="E6" s="630" t="s">
        <v>533</v>
      </c>
      <c r="F6" s="630" t="s">
        <v>550</v>
      </c>
      <c r="G6" s="630" t="s">
        <v>535</v>
      </c>
      <c r="H6" s="631">
        <v>2863.74</v>
      </c>
      <c r="L6" s="630">
        <f t="shared" si="0"/>
        <v>0</v>
      </c>
      <c r="V6" s="630">
        <f t="shared" si="1"/>
        <v>0</v>
      </c>
    </row>
    <row r="7" spans="1:50" outlineLevel="2" x14ac:dyDescent="0.2">
      <c r="A7" s="630" t="s">
        <v>531</v>
      </c>
      <c r="B7" s="630" t="s">
        <v>532</v>
      </c>
      <c r="C7" s="630" t="s">
        <v>542</v>
      </c>
      <c r="D7" s="630" t="s">
        <v>551</v>
      </c>
      <c r="E7" s="630" t="s">
        <v>533</v>
      </c>
      <c r="F7" s="630" t="s">
        <v>552</v>
      </c>
      <c r="G7" s="630" t="s">
        <v>535</v>
      </c>
      <c r="H7" s="631">
        <v>31549.1</v>
      </c>
      <c r="L7" s="630">
        <f t="shared" si="0"/>
        <v>0</v>
      </c>
      <c r="V7" s="630">
        <f t="shared" si="1"/>
        <v>0</v>
      </c>
    </row>
    <row r="8" spans="1:50" outlineLevel="2" x14ac:dyDescent="0.2">
      <c r="A8" s="630" t="s">
        <v>531</v>
      </c>
      <c r="B8" s="630" t="s">
        <v>532</v>
      </c>
      <c r="C8" s="630" t="s">
        <v>553</v>
      </c>
      <c r="D8" s="630" t="s">
        <v>554</v>
      </c>
      <c r="E8" s="630" t="s">
        <v>533</v>
      </c>
      <c r="F8" s="630" t="s">
        <v>555</v>
      </c>
      <c r="G8" s="630" t="s">
        <v>535</v>
      </c>
      <c r="H8" s="631">
        <v>-3150.98</v>
      </c>
      <c r="L8" s="630">
        <f t="shared" si="0"/>
        <v>0</v>
      </c>
      <c r="V8" s="630">
        <f t="shared" si="1"/>
        <v>0</v>
      </c>
    </row>
    <row r="9" spans="1:50" outlineLevel="2" x14ac:dyDescent="0.2">
      <c r="A9" s="630" t="s">
        <v>531</v>
      </c>
      <c r="B9" s="630" t="s">
        <v>532</v>
      </c>
      <c r="C9" s="630" t="s">
        <v>556</v>
      </c>
      <c r="D9" s="630" t="s">
        <v>557</v>
      </c>
      <c r="E9" s="630" t="s">
        <v>533</v>
      </c>
      <c r="F9" s="630" t="s">
        <v>558</v>
      </c>
      <c r="G9" s="630" t="s">
        <v>559</v>
      </c>
      <c r="H9" s="631">
        <v>8541.9699999999993</v>
      </c>
      <c r="L9" s="630">
        <f t="shared" si="0"/>
        <v>0</v>
      </c>
      <c r="V9" s="630">
        <f t="shared" si="1"/>
        <v>0</v>
      </c>
    </row>
    <row r="10" spans="1:50" outlineLevel="2" x14ac:dyDescent="0.2">
      <c r="A10" s="630" t="s">
        <v>531</v>
      </c>
      <c r="B10" s="630" t="s">
        <v>532</v>
      </c>
      <c r="C10" s="630" t="s">
        <v>542</v>
      </c>
      <c r="D10" s="630" t="s">
        <v>560</v>
      </c>
      <c r="E10" s="630" t="s">
        <v>533</v>
      </c>
      <c r="F10" s="630" t="s">
        <v>561</v>
      </c>
      <c r="G10" s="630" t="s">
        <v>535</v>
      </c>
      <c r="H10" s="631">
        <v>57568.34</v>
      </c>
      <c r="J10" s="650"/>
      <c r="K10" s="650"/>
      <c r="L10" s="650">
        <f t="shared" si="0"/>
        <v>0</v>
      </c>
      <c r="M10" s="650"/>
      <c r="N10" s="650"/>
      <c r="O10" s="650"/>
      <c r="P10" s="650"/>
      <c r="Q10" s="650"/>
      <c r="R10" s="650"/>
      <c r="S10" s="650"/>
      <c r="T10" s="650"/>
      <c r="U10" s="650"/>
      <c r="V10" s="650">
        <f t="shared" si="1"/>
        <v>0</v>
      </c>
      <c r="W10" s="650"/>
    </row>
    <row r="11" spans="1:50" outlineLevel="1" x14ac:dyDescent="0.2">
      <c r="B11" s="651" t="s">
        <v>562</v>
      </c>
      <c r="C11" s="651"/>
      <c r="D11" s="651"/>
      <c r="H11" s="652">
        <f>SUBTOTAL(9,H2:H10)</f>
        <v>124037.16999999998</v>
      </c>
      <c r="J11" s="653">
        <f t="shared" ref="J11:W11" si="2">SUM(J4:J10)</f>
        <v>0</v>
      </c>
      <c r="K11" s="653">
        <f t="shared" si="2"/>
        <v>0</v>
      </c>
      <c r="L11" s="653">
        <f t="shared" si="2"/>
        <v>0</v>
      </c>
      <c r="M11" s="653">
        <f t="shared" si="2"/>
        <v>0</v>
      </c>
      <c r="N11" s="653">
        <f t="shared" si="2"/>
        <v>0</v>
      </c>
      <c r="O11" s="653">
        <f t="shared" si="2"/>
        <v>0</v>
      </c>
      <c r="P11" s="653">
        <f t="shared" si="2"/>
        <v>0</v>
      </c>
      <c r="Q11" s="653">
        <f t="shared" si="2"/>
        <v>0</v>
      </c>
      <c r="R11" s="653">
        <f t="shared" si="2"/>
        <v>0</v>
      </c>
      <c r="S11" s="653">
        <f t="shared" si="2"/>
        <v>0</v>
      </c>
      <c r="T11" s="653">
        <f t="shared" si="2"/>
        <v>0</v>
      </c>
      <c r="U11" s="653">
        <f t="shared" si="2"/>
        <v>0</v>
      </c>
      <c r="V11" s="653">
        <f t="shared" si="2"/>
        <v>0</v>
      </c>
      <c r="W11" s="653">
        <f t="shared" si="2"/>
        <v>0</v>
      </c>
    </row>
    <row r="12" spans="1:50" outlineLevel="2" x14ac:dyDescent="0.2">
      <c r="A12" s="630" t="s">
        <v>531</v>
      </c>
      <c r="B12" s="630" t="s">
        <v>563</v>
      </c>
      <c r="C12" s="630" t="s">
        <v>542</v>
      </c>
      <c r="E12" s="630" t="s">
        <v>564</v>
      </c>
      <c r="F12" s="630" t="s">
        <v>565</v>
      </c>
      <c r="G12" s="630" t="s">
        <v>566</v>
      </c>
      <c r="H12" s="631">
        <v>1488</v>
      </c>
      <c r="J12" s="650"/>
      <c r="K12" s="650"/>
      <c r="L12" s="650">
        <f>SUM(J12:K12)</f>
        <v>0</v>
      </c>
      <c r="M12" s="650"/>
      <c r="N12" s="650"/>
      <c r="O12" s="650"/>
      <c r="P12" s="650"/>
      <c r="Q12" s="650"/>
      <c r="R12" s="650"/>
      <c r="S12" s="650"/>
      <c r="T12" s="650"/>
      <c r="U12" s="650"/>
      <c r="V12" s="650">
        <f>SUM(M12:U12)</f>
        <v>0</v>
      </c>
      <c r="W12" s="650"/>
    </row>
    <row r="13" spans="1:50" outlineLevel="1" x14ac:dyDescent="0.2">
      <c r="B13" s="651" t="s">
        <v>567</v>
      </c>
      <c r="C13" s="651"/>
      <c r="D13" s="651"/>
      <c r="H13" s="652">
        <f>SUBTOTAL(9,H12:H12)</f>
        <v>1488</v>
      </c>
      <c r="J13" s="653">
        <f t="shared" ref="J13:W13" si="3">SUM(J12)</f>
        <v>0</v>
      </c>
      <c r="K13" s="653">
        <f t="shared" si="3"/>
        <v>0</v>
      </c>
      <c r="L13" s="653">
        <f t="shared" si="3"/>
        <v>0</v>
      </c>
      <c r="M13" s="653">
        <f t="shared" si="3"/>
        <v>0</v>
      </c>
      <c r="N13" s="653">
        <f t="shared" si="3"/>
        <v>0</v>
      </c>
      <c r="O13" s="653">
        <f t="shared" si="3"/>
        <v>0</v>
      </c>
      <c r="P13" s="653">
        <f t="shared" si="3"/>
        <v>0</v>
      </c>
      <c r="Q13" s="653">
        <f t="shared" si="3"/>
        <v>0</v>
      </c>
      <c r="R13" s="653">
        <f t="shared" si="3"/>
        <v>0</v>
      </c>
      <c r="S13" s="653">
        <f t="shared" si="3"/>
        <v>0</v>
      </c>
      <c r="T13" s="653">
        <f t="shared" si="3"/>
        <v>0</v>
      </c>
      <c r="U13" s="653">
        <f t="shared" si="3"/>
        <v>0</v>
      </c>
      <c r="V13" s="653">
        <f t="shared" si="3"/>
        <v>0</v>
      </c>
      <c r="W13" s="653">
        <f t="shared" si="3"/>
        <v>0</v>
      </c>
    </row>
    <row r="14" spans="1:50" x14ac:dyDescent="0.2">
      <c r="D14" s="630">
        <f>12241*6</f>
        <v>73446</v>
      </c>
    </row>
    <row r="17" spans="3:7" x14ac:dyDescent="0.2">
      <c r="F17" s="630" t="s">
        <v>568</v>
      </c>
    </row>
    <row r="18" spans="3:7" x14ac:dyDescent="0.2">
      <c r="E18" s="630">
        <v>4450</v>
      </c>
      <c r="F18" s="654">
        <v>79220</v>
      </c>
      <c r="G18" s="630" t="s">
        <v>569</v>
      </c>
    </row>
    <row r="19" spans="3:7" x14ac:dyDescent="0.2">
      <c r="E19" s="630">
        <v>18715.66</v>
      </c>
      <c r="F19" s="654">
        <v>792219</v>
      </c>
      <c r="G19" s="630" t="s">
        <v>570</v>
      </c>
    </row>
    <row r="20" spans="3:7" x14ac:dyDescent="0.2">
      <c r="E20" s="630">
        <v>-19664.82</v>
      </c>
      <c r="F20" s="654">
        <v>79203</v>
      </c>
      <c r="G20" s="630" t="s">
        <v>571</v>
      </c>
    </row>
    <row r="21" spans="3:7" x14ac:dyDescent="0.2">
      <c r="C21" s="630" t="s">
        <v>572</v>
      </c>
      <c r="E21" s="630">
        <v>15318.72</v>
      </c>
      <c r="F21" s="654">
        <v>792239</v>
      </c>
      <c r="G21" s="630" t="s">
        <v>573</v>
      </c>
    </row>
    <row r="22" spans="3:7" x14ac:dyDescent="0.2">
      <c r="E22" s="630">
        <v>266.39999999999998</v>
      </c>
      <c r="F22" s="654">
        <v>792279</v>
      </c>
    </row>
    <row r="23" spans="3:7" x14ac:dyDescent="0.2">
      <c r="E23" s="630">
        <v>12505.13</v>
      </c>
      <c r="F23" s="654">
        <v>792259</v>
      </c>
    </row>
  </sheetData>
  <printOptions horizontalCentered="1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8" sqref="A8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427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2" t="s">
        <v>432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032D</v>
      </c>
    </row>
    <row r="8" spans="1:21" ht="13.5" thickBot="1" x14ac:dyDescent="0.25">
      <c r="A8" s="108" t="s">
        <v>439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226</v>
      </c>
    </row>
    <row r="9" spans="1:21" ht="13.5" thickBot="1" x14ac:dyDescent="0.25">
      <c r="A9" s="424"/>
      <c r="B9" s="425"/>
      <c r="C9" s="426" t="s">
        <v>20</v>
      </c>
      <c r="D9" s="427"/>
      <c r="E9" s="428" t="s">
        <v>21</v>
      </c>
      <c r="F9" s="427"/>
      <c r="G9" s="428" t="s">
        <v>286</v>
      </c>
      <c r="H9" s="429"/>
      <c r="I9" s="430" t="s">
        <v>287</v>
      </c>
      <c r="J9" s="431"/>
      <c r="K9" s="431"/>
      <c r="L9" s="431"/>
      <c r="M9" s="432"/>
      <c r="N9" s="32"/>
      <c r="O9" s="430" t="s">
        <v>288</v>
      </c>
      <c r="P9" s="433"/>
      <c r="Q9" s="434"/>
      <c r="R9" s="32"/>
      <c r="S9" s="428" t="s">
        <v>23</v>
      </c>
      <c r="T9" s="32"/>
      <c r="U9" s="435"/>
    </row>
    <row r="10" spans="1:21" x14ac:dyDescent="0.2">
      <c r="A10" s="436" t="s">
        <v>227</v>
      </c>
      <c r="B10" s="425"/>
      <c r="C10" s="437" t="s">
        <v>289</v>
      </c>
      <c r="D10" s="427"/>
      <c r="E10" s="438" t="s">
        <v>383</v>
      </c>
      <c r="F10" s="427"/>
      <c r="G10" s="439" t="s">
        <v>290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419</v>
      </c>
      <c r="T10" s="32"/>
      <c r="U10" s="443"/>
    </row>
    <row r="11" spans="1:21" ht="13.5" thickBot="1" x14ac:dyDescent="0.25">
      <c r="A11" s="444" t="s">
        <v>229</v>
      </c>
      <c r="B11" s="425"/>
      <c r="C11" s="445" t="s">
        <v>291</v>
      </c>
      <c r="D11" s="427"/>
      <c r="E11" s="446" t="s">
        <v>292</v>
      </c>
      <c r="F11" s="427"/>
      <c r="G11" s="446" t="s">
        <v>293</v>
      </c>
      <c r="H11" s="32"/>
      <c r="I11" s="446" t="s">
        <v>230</v>
      </c>
      <c r="J11" s="447"/>
      <c r="K11" s="448" t="s">
        <v>228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292</v>
      </c>
      <c r="T11" s="32"/>
      <c r="U11" s="446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032D</v>
      </c>
    </row>
    <row r="44" spans="1:21" x14ac:dyDescent="0.2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4" transitionEvaluation="1">
    <pageSetUpPr fitToPage="1"/>
  </sheetPr>
  <dimension ref="A1:U60"/>
  <sheetViews>
    <sheetView showGridLines="0" topLeftCell="A24" zoomScale="75" workbookViewId="0">
      <selection activeCell="A8" sqref="A8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426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427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112" t="s">
        <v>432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032D</v>
      </c>
    </row>
    <row r="8" spans="1:21" x14ac:dyDescent="0.2">
      <c r="A8" s="108" t="s">
        <v>439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415</v>
      </c>
      <c r="D10" s="55"/>
      <c r="E10" s="746" t="s">
        <v>397</v>
      </c>
      <c r="F10" s="746"/>
      <c r="G10" s="746"/>
      <c r="H10" s="746"/>
      <c r="I10" s="746"/>
      <c r="J10" s="55"/>
      <c r="K10" s="746" t="s">
        <v>400</v>
      </c>
      <c r="L10" s="747"/>
      <c r="M10" s="747"/>
      <c r="N10" s="55"/>
      <c r="O10" s="746" t="s">
        <v>223</v>
      </c>
      <c r="P10" s="747"/>
      <c r="Q10" s="747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5"/>
      <c r="K11" s="60" t="s">
        <v>401</v>
      </c>
      <c r="L11" s="59"/>
      <c r="M11" s="60" t="s">
        <v>406</v>
      </c>
      <c r="N11" s="59"/>
      <c r="O11" s="60" t="s">
        <v>224</v>
      </c>
      <c r="P11" s="387"/>
      <c r="Q11" s="60" t="s">
        <v>233</v>
      </c>
      <c r="R11" s="385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225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232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4" t="s">
        <v>235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4" t="s">
        <v>362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395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/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236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231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032D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opLeftCell="A3" workbookViewId="0">
      <selection activeCell="A12" sqref="A12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426</v>
      </c>
      <c r="C2" s="4"/>
      <c r="E2" s="2">
        <f>1152+1935</f>
        <v>3087</v>
      </c>
    </row>
    <row r="3" spans="1:15" ht="15" customHeight="1" x14ac:dyDescent="0.2">
      <c r="A3" s="3" t="s">
        <v>427</v>
      </c>
      <c r="C3" s="4"/>
    </row>
    <row r="4" spans="1:15" ht="15" customHeight="1" x14ac:dyDescent="0.2">
      <c r="A4" s="1" t="s">
        <v>368</v>
      </c>
    </row>
    <row r="5" spans="1:15" ht="15" customHeight="1" x14ac:dyDescent="0.2">
      <c r="A5" s="112" t="s">
        <v>442</v>
      </c>
    </row>
    <row r="6" spans="1:15" ht="15" customHeight="1" x14ac:dyDescent="0.2"/>
    <row r="7" spans="1:15" ht="15" customHeight="1" x14ac:dyDescent="0.2">
      <c r="A7" s="112" t="s">
        <v>432</v>
      </c>
      <c r="O7" s="20" t="str">
        <f>A2</f>
        <v>COMPANY # 032D</v>
      </c>
    </row>
    <row r="8" spans="1:15" ht="15" customHeight="1" thickBot="1" x14ac:dyDescent="0.25">
      <c r="A8" s="108" t="s">
        <v>439</v>
      </c>
      <c r="O8" s="6" t="s">
        <v>239</v>
      </c>
    </row>
    <row r="9" spans="1:15" ht="15" customHeight="1" thickTop="1" x14ac:dyDescent="0.2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242</v>
      </c>
      <c r="D12" s="16"/>
      <c r="E12" s="16" t="s">
        <v>7</v>
      </c>
      <c r="F12" s="15"/>
      <c r="G12" s="391" t="s">
        <v>34</v>
      </c>
      <c r="H12" s="15"/>
      <c r="I12" s="16" t="s">
        <v>243</v>
      </c>
      <c r="J12" s="15"/>
      <c r="K12" s="16" t="s">
        <v>52</v>
      </c>
      <c r="L12" s="15"/>
      <c r="M12" s="391" t="s">
        <v>244</v>
      </c>
      <c r="N12" s="15"/>
      <c r="O12" s="17" t="s">
        <v>7</v>
      </c>
    </row>
    <row r="13" spans="1:15" ht="15" customHeight="1" thickTop="1" x14ac:dyDescent="0.2">
      <c r="A13" s="108" t="s">
        <v>232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429</v>
      </c>
      <c r="C15" s="18">
        <v>40</v>
      </c>
      <c r="D15" s="19"/>
      <c r="E15" s="18">
        <v>2168000</v>
      </c>
      <c r="F15" s="19"/>
      <c r="G15" s="18">
        <v>0</v>
      </c>
      <c r="H15" s="19"/>
      <c r="I15" s="18">
        <f>(1128000-1149000)*2</f>
        <v>-42000</v>
      </c>
      <c r="J15" s="19"/>
      <c r="K15" s="18"/>
      <c r="L15" s="19"/>
      <c r="M15" s="18"/>
      <c r="N15" s="19"/>
      <c r="O15" s="18">
        <f t="shared" ref="O15:O33" si="0">SUM(E15:K15)</f>
        <v>2126000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245</v>
      </c>
      <c r="B35" s="20"/>
      <c r="C35" s="392"/>
      <c r="D35" s="19"/>
      <c r="E35" s="21">
        <f>SUM(E15:E33)</f>
        <v>2168000</v>
      </c>
      <c r="F35" s="19"/>
      <c r="G35" s="21">
        <f>SUM(G15:G33)</f>
        <v>0</v>
      </c>
      <c r="H35" s="19"/>
      <c r="I35" s="21">
        <f>SUM(I15:I33)</f>
        <v>-42000</v>
      </c>
      <c r="J35" s="393" t="s">
        <v>25</v>
      </c>
      <c r="K35" s="21">
        <f>SUM(K15:K33)</f>
        <v>0</v>
      </c>
      <c r="L35" s="19"/>
      <c r="M35" s="19"/>
      <c r="N35" s="19"/>
      <c r="O35" s="21">
        <f>SUM(O15:O33)</f>
        <v>2126000</v>
      </c>
      <c r="P35" s="20" t="s">
        <v>17</v>
      </c>
    </row>
    <row r="36" spans="1:16" ht="24.95" customHeight="1" thickTop="1" x14ac:dyDescent="0.2">
      <c r="A36" s="22" t="s">
        <v>246</v>
      </c>
      <c r="B36" s="319" t="s">
        <v>347</v>
      </c>
    </row>
    <row r="37" spans="1:16" ht="15.75" customHeight="1" x14ac:dyDescent="0.2">
      <c r="A37" s="22" t="s">
        <v>247</v>
      </c>
      <c r="B37" s="319" t="s">
        <v>345</v>
      </c>
      <c r="O37" s="20" t="str">
        <f>O7</f>
        <v>COMPANY # 032D</v>
      </c>
    </row>
    <row r="38" spans="1:16" ht="10.5" customHeight="1" x14ac:dyDescent="0.2">
      <c r="A38" s="2" t="s">
        <v>384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12" sqref="A12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3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426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427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442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112" t="s">
        <v>432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032D</v>
      </c>
      <c r="R7" s="100"/>
    </row>
    <row r="8" spans="1:18" ht="13.5" thickBot="1" x14ac:dyDescent="0.25">
      <c r="A8" s="108" t="s">
        <v>439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4" t="s">
        <v>415</v>
      </c>
      <c r="D9" s="81"/>
      <c r="E9" s="80"/>
      <c r="F9" s="81"/>
      <c r="G9" s="80"/>
      <c r="H9" s="81"/>
      <c r="I9" s="748" t="s">
        <v>259</v>
      </c>
      <c r="J9" s="748"/>
      <c r="K9" s="748"/>
      <c r="L9" s="748"/>
      <c r="M9" s="748"/>
      <c r="N9" s="396"/>
      <c r="O9" s="396"/>
      <c r="P9" s="81"/>
      <c r="Q9" s="82"/>
      <c r="R9" s="84"/>
    </row>
    <row r="10" spans="1:18" x14ac:dyDescent="0.2">
      <c r="A10" s="83"/>
      <c r="B10" s="84"/>
      <c r="C10" s="85" t="s">
        <v>260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264</v>
      </c>
      <c r="F12" s="92"/>
      <c r="G12" s="91" t="s">
        <v>264</v>
      </c>
      <c r="H12" s="92"/>
      <c r="I12" s="397" t="s">
        <v>265</v>
      </c>
      <c r="J12" s="92"/>
      <c r="K12" s="397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407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408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2">
      <c r="A16" s="94" t="s">
        <v>409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2">
      <c r="A17" s="94" t="s">
        <v>410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2">
      <c r="A18" s="94" t="s">
        <v>411</v>
      </c>
      <c r="B18" s="94"/>
      <c r="C18" s="95">
        <f>1464581.53+1005948.46</f>
        <v>2470529.9900000002</v>
      </c>
      <c r="E18" s="96">
        <f>2892099-C18</f>
        <v>421569.00999999978</v>
      </c>
      <c r="G18" s="96">
        <v>0</v>
      </c>
      <c r="I18" s="96"/>
      <c r="K18" s="96"/>
      <c r="M18" s="96"/>
      <c r="N18" s="398"/>
      <c r="O18" s="96"/>
      <c r="Q18" s="95">
        <f t="shared" si="0"/>
        <v>2892099</v>
      </c>
      <c r="R18" s="84"/>
    </row>
    <row r="19" spans="1:18" ht="18.75" customHeight="1" x14ac:dyDescent="0.2">
      <c r="A19" s="94" t="s">
        <v>269</v>
      </c>
      <c r="B19" s="94"/>
      <c r="C19" s="95">
        <f>SUM(C14:C18)</f>
        <v>2470529.9900000002</v>
      </c>
      <c r="E19" s="95">
        <f>SUM(E14:E18)</f>
        <v>421569.00999999978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0</v>
      </c>
      <c r="Q19" s="95">
        <f t="shared" si="0"/>
        <v>2892099</v>
      </c>
      <c r="R19" s="84"/>
    </row>
    <row r="20" spans="1:18" ht="18.75" customHeight="1" x14ac:dyDescent="0.2">
      <c r="A20" s="94" t="s">
        <v>270</v>
      </c>
      <c r="B20" s="94"/>
      <c r="C20" s="95">
        <f>-366914.76-874550.2+112417.62-0.5</f>
        <v>-1129047.8399999999</v>
      </c>
      <c r="E20" s="96"/>
      <c r="G20" s="96"/>
      <c r="I20" s="96">
        <v>-40980</v>
      </c>
      <c r="K20" s="558"/>
      <c r="M20" s="96">
        <f>-21953+1166325-1303078-19143</f>
        <v>-177849</v>
      </c>
      <c r="N20" s="398"/>
      <c r="O20" s="558"/>
      <c r="Q20" s="95">
        <f t="shared" si="0"/>
        <v>-1347876.8399999999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271</v>
      </c>
      <c r="B23" s="100"/>
      <c r="C23" s="90">
        <f>SUM(C19:C21)</f>
        <v>1341482.1500000004</v>
      </c>
      <c r="D23" s="399" t="s">
        <v>17</v>
      </c>
      <c r="E23" s="90">
        <f>SUM(E19:E21)</f>
        <v>421569.00999999978</v>
      </c>
      <c r="F23" s="399" t="s">
        <v>25</v>
      </c>
      <c r="G23" s="90">
        <f>SUM(G19:G21)</f>
        <v>0</v>
      </c>
      <c r="H23" s="399" t="s">
        <v>25</v>
      </c>
      <c r="I23" s="90">
        <f>SUM(I19:I21)</f>
        <v>-40980</v>
      </c>
      <c r="K23" s="90">
        <f>SUM(K19:K21)</f>
        <v>0</v>
      </c>
      <c r="M23" s="90">
        <f>SUM(M19:M21)</f>
        <v>-177849</v>
      </c>
      <c r="N23" s="84"/>
      <c r="O23" s="90">
        <f>SUM(O19:O21)</f>
        <v>0</v>
      </c>
      <c r="Q23" s="90">
        <f>SUM(Q19:Q21)</f>
        <v>1544222.1600000001</v>
      </c>
      <c r="R23" s="400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>
        <f>874+367</f>
        <v>1241</v>
      </c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6" t="s">
        <v>363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C29" s="76">
        <v>1341482</v>
      </c>
      <c r="H29" s="749" t="s">
        <v>357</v>
      </c>
      <c r="I29" s="749"/>
      <c r="J29" s="749"/>
      <c r="K29" s="749"/>
      <c r="L29" s="749"/>
      <c r="M29" s="749"/>
      <c r="N29" s="749"/>
      <c r="O29" s="749"/>
      <c r="P29" s="749"/>
      <c r="Q29" s="749"/>
    </row>
    <row r="30" spans="1:18" ht="13.5" thickTop="1" x14ac:dyDescent="0.2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274</v>
      </c>
      <c r="N30" s="81"/>
      <c r="O30" s="408" t="s">
        <v>275</v>
      </c>
      <c r="P30" s="408"/>
      <c r="Q30" s="409" t="s">
        <v>276</v>
      </c>
      <c r="R30" s="74"/>
    </row>
    <row r="31" spans="1:18" ht="13.5" thickBot="1" x14ac:dyDescent="0.25">
      <c r="A31" s="749" t="s">
        <v>272</v>
      </c>
      <c r="B31" s="749"/>
      <c r="C31" s="749"/>
      <c r="D31" s="749"/>
      <c r="E31" s="749"/>
      <c r="G31" s="402"/>
      <c r="H31" s="410" t="s">
        <v>53</v>
      </c>
      <c r="I31" s="411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273</v>
      </c>
      <c r="D33" s="404"/>
      <c r="E33" s="406" t="s">
        <v>264</v>
      </c>
      <c r="G33" s="84"/>
      <c r="H33" s="108" t="s">
        <v>232</v>
      </c>
    </row>
    <row r="34" spans="1:17" ht="13.5" thickTop="1" x14ac:dyDescent="0.2">
      <c r="A34" s="84"/>
      <c r="B34" s="75"/>
      <c r="E34" s="75"/>
      <c r="H34" s="108" t="s">
        <v>376</v>
      </c>
    </row>
    <row r="35" spans="1:17" ht="3.75" customHeight="1" x14ac:dyDescent="0.2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446</v>
      </c>
      <c r="B36" s="75"/>
      <c r="C36" s="611">
        <v>1417</v>
      </c>
      <c r="E36" s="105">
        <v>-21953</v>
      </c>
      <c r="H36" s="73" t="s">
        <v>54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2">
      <c r="A37" s="95" t="s">
        <v>510</v>
      </c>
      <c r="B37" s="75"/>
      <c r="C37" s="611">
        <v>1150</v>
      </c>
      <c r="E37" s="105">
        <f>1166325-1303078-19143</f>
        <v>-155896</v>
      </c>
      <c r="H37" s="73" t="s">
        <v>55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 t="s">
        <v>511</v>
      </c>
      <c r="B38" s="75"/>
      <c r="C38" s="611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611"/>
      <c r="E39" s="105"/>
      <c r="H39" s="73" t="s">
        <v>277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3"/>
      <c r="B40" s="75"/>
      <c r="C40" s="612"/>
      <c r="E40" s="413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611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3"/>
      <c r="B42" s="75"/>
      <c r="C42" s="612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611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612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C45" s="613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4" t="s">
        <v>71</v>
      </c>
      <c r="E46" s="415">
        <f>SUM(E36:E44)</f>
        <v>-177849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279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0"/>
      <c r="B50" s="86"/>
      <c r="C50" s="86"/>
      <c r="D50" s="86"/>
      <c r="E50" s="416"/>
      <c r="H50" s="73" t="s">
        <v>282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7"/>
      <c r="D51" s="86"/>
      <c r="E51" s="416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6"/>
      <c r="H52" s="73" t="s">
        <v>284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6"/>
      <c r="H54" s="73" t="s">
        <v>56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6"/>
      <c r="H55" s="418"/>
      <c r="I55" s="557"/>
      <c r="J55" s="105"/>
      <c r="K55" s="105"/>
      <c r="L55" s="86"/>
      <c r="M55" s="105"/>
      <c r="N55" s="75"/>
      <c r="O55" s="105"/>
      <c r="P55" s="86"/>
      <c r="Q55" s="105">
        <f>SUM(M55:O55)</f>
        <v>0</v>
      </c>
    </row>
    <row r="56" spans="1:18" x14ac:dyDescent="0.2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2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032D</v>
      </c>
      <c r="R65" s="100"/>
    </row>
    <row r="66" spans="1:18" x14ac:dyDescent="0.2">
      <c r="A66" s="416"/>
      <c r="B66" s="86"/>
      <c r="C66" s="416"/>
      <c r="D66" s="86"/>
      <c r="E66" s="416"/>
      <c r="H66" s="86"/>
      <c r="I66" s="416"/>
      <c r="Q66" s="100" t="s">
        <v>38</v>
      </c>
      <c r="R66" s="100"/>
    </row>
    <row r="67" spans="1:18" x14ac:dyDescent="0.2">
      <c r="A67" s="416"/>
      <c r="B67" s="86"/>
      <c r="C67" s="416"/>
      <c r="H67" s="86"/>
      <c r="I67" s="416"/>
    </row>
    <row r="68" spans="1:18" x14ac:dyDescent="0.2">
      <c r="A68" s="416"/>
      <c r="B68" s="86"/>
      <c r="C68" s="416"/>
      <c r="H68" s="86"/>
      <c r="I68" s="416"/>
    </row>
    <row r="69" spans="1:18" x14ac:dyDescent="0.2">
      <c r="B69" s="75"/>
      <c r="H69" s="86"/>
      <c r="I69" s="416"/>
    </row>
    <row r="70" spans="1:18" x14ac:dyDescent="0.2">
      <c r="D70" s="76"/>
      <c r="H70" s="86"/>
      <c r="I70" s="416"/>
    </row>
    <row r="71" spans="1:18" x14ac:dyDescent="0.2">
      <c r="B71" s="75"/>
      <c r="H71" s="86"/>
      <c r="I71" s="416"/>
    </row>
    <row r="72" spans="1:18" x14ac:dyDescent="0.2">
      <c r="B72" s="75"/>
      <c r="H72" s="86"/>
      <c r="I72" s="416"/>
    </row>
    <row r="73" spans="1:18" x14ac:dyDescent="0.2">
      <c r="B73" s="75"/>
      <c r="H73" s="86"/>
      <c r="I73" s="416"/>
      <c r="Q73" s="74"/>
      <c r="R73" s="74"/>
    </row>
    <row r="74" spans="1:18" x14ac:dyDescent="0.2">
      <c r="B74" s="75"/>
      <c r="H74" s="86"/>
      <c r="I74" s="416"/>
    </row>
    <row r="75" spans="1:18" x14ac:dyDescent="0.2">
      <c r="B75" s="75"/>
      <c r="H75" s="86"/>
      <c r="I75" s="416"/>
    </row>
    <row r="76" spans="1:18" x14ac:dyDescent="0.2">
      <c r="B76" s="75"/>
      <c r="H76" s="86"/>
      <c r="I76" s="416"/>
    </row>
    <row r="77" spans="1:18" x14ac:dyDescent="0.2">
      <c r="B77" s="75"/>
      <c r="H77" s="86"/>
      <c r="I77" s="416"/>
    </row>
    <row r="78" spans="1:18" x14ac:dyDescent="0.2">
      <c r="B78" s="75"/>
      <c r="H78" s="86"/>
      <c r="I78" s="416"/>
    </row>
    <row r="79" spans="1:18" x14ac:dyDescent="0.2">
      <c r="B79" s="75"/>
      <c r="H79" s="86"/>
      <c r="I79" s="416"/>
    </row>
    <row r="80" spans="1:18" x14ac:dyDescent="0.2">
      <c r="B80" s="75"/>
      <c r="H80" s="86"/>
      <c r="I80" s="416"/>
    </row>
    <row r="81" spans="2:9" x14ac:dyDescent="0.2">
      <c r="B81" s="75"/>
      <c r="H81" s="86"/>
      <c r="I81" s="416"/>
    </row>
    <row r="82" spans="2:9" x14ac:dyDescent="0.2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8" sqref="A8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">
        <v>432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032D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">
        <v>439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415</v>
      </c>
      <c r="D10" s="55"/>
      <c r="E10" s="55"/>
      <c r="F10" s="55"/>
      <c r="G10" s="56" t="s">
        <v>356</v>
      </c>
      <c r="H10" s="55"/>
      <c r="I10" s="746" t="s">
        <v>223</v>
      </c>
      <c r="J10" s="747"/>
      <c r="K10" s="747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5" t="s">
        <v>367</v>
      </c>
      <c r="F11" s="59"/>
      <c r="G11" s="60" t="s">
        <v>222</v>
      </c>
      <c r="H11" s="59"/>
      <c r="I11" s="60" t="s">
        <v>224</v>
      </c>
      <c r="J11" s="387"/>
      <c r="K11" s="60" t="s">
        <v>233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232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4" t="s">
        <v>237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63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032D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12" sqref="A12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426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427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442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12" t="s">
        <v>432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032D</v>
      </c>
      <c r="T7" s="129"/>
    </row>
    <row r="8" spans="1:20" ht="15" customHeight="1" thickBot="1" x14ac:dyDescent="0.25">
      <c r="A8" s="108" t="s">
        <v>439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232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430</v>
      </c>
      <c r="B15" s="135"/>
      <c r="C15" s="136">
        <v>10407261</v>
      </c>
      <c r="D15" s="137"/>
      <c r="E15" s="134">
        <f>9436484-C15</f>
        <v>-970777</v>
      </c>
      <c r="F15" s="137"/>
      <c r="G15" s="134">
        <f t="shared" ref="G15:G28" si="0">SUM(C15:E15)</f>
        <v>9436484</v>
      </c>
      <c r="H15" s="137"/>
      <c r="I15" s="134">
        <f>10254369.14-G15</f>
        <v>817885.1400000006</v>
      </c>
      <c r="J15" s="137"/>
      <c r="K15" s="134">
        <f t="shared" ref="K15:K28" si="1">SUM(G15:I15)</f>
        <v>10254369.140000001</v>
      </c>
      <c r="L15" s="137"/>
      <c r="M15" s="134"/>
      <c r="N15" s="137"/>
      <c r="O15" s="134">
        <f t="shared" ref="O15:O28" si="2">SUM(K15:M15)</f>
        <v>10254369.140000001</v>
      </c>
      <c r="P15" s="137"/>
      <c r="Q15" s="134"/>
      <c r="R15" s="137"/>
      <c r="S15" s="134">
        <f t="shared" ref="S15:S28" si="3">SUM(O15:Q15)</f>
        <v>10254369.140000001</v>
      </c>
      <c r="T15" s="129"/>
    </row>
    <row r="16" spans="1:20" ht="24.95" customHeight="1" x14ac:dyDescent="0.2">
      <c r="A16" s="134" t="s">
        <v>431</v>
      </c>
      <c r="B16" s="135"/>
      <c r="C16" s="136">
        <v>-48470</v>
      </c>
      <c r="D16" s="137"/>
      <c r="E16" s="134">
        <v>48470</v>
      </c>
      <c r="F16" s="137"/>
      <c r="G16" s="134">
        <f t="shared" si="0"/>
        <v>0</v>
      </c>
      <c r="H16" s="137"/>
      <c r="I16" s="134">
        <v>0</v>
      </c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66</v>
      </c>
      <c r="B31" s="139" t="s">
        <v>17</v>
      </c>
      <c r="C31" s="141">
        <f>SUM(C15:C28)</f>
        <v>10358791</v>
      </c>
      <c r="D31" s="129"/>
      <c r="E31" s="141">
        <f>SUM(E15:E28)</f>
        <v>-922307</v>
      </c>
      <c r="F31" s="129"/>
      <c r="G31" s="141">
        <f>SUM(G15:G28)</f>
        <v>9436484</v>
      </c>
      <c r="H31" s="129"/>
      <c r="I31" s="141">
        <f>SUM(I15:I28)</f>
        <v>817885.1400000006</v>
      </c>
      <c r="J31" s="129"/>
      <c r="K31" s="141">
        <f>SUM(K15:K28)</f>
        <v>10254369.140000001</v>
      </c>
      <c r="L31" s="129"/>
      <c r="M31" s="141">
        <f>SUM(M15:M28)</f>
        <v>0</v>
      </c>
      <c r="N31" s="129"/>
      <c r="O31" s="141">
        <f>SUM(O15:O28)</f>
        <v>10254369.140000001</v>
      </c>
      <c r="P31" s="129"/>
      <c r="Q31" s="141">
        <f>SUM(Q15:Q28)</f>
        <v>0</v>
      </c>
      <c r="R31" s="129"/>
      <c r="S31" s="141">
        <f>SUM(S15:S28)</f>
        <v>10254369.140000001</v>
      </c>
      <c r="T31" s="139" t="s">
        <v>17</v>
      </c>
    </row>
    <row r="32" spans="1:20" ht="24.95" customHeight="1" thickTop="1" x14ac:dyDescent="0.2">
      <c r="A32" s="42" t="s">
        <v>346</v>
      </c>
    </row>
    <row r="33" spans="1:20" ht="14.25" customHeight="1" x14ac:dyDescent="0.2">
      <c r="A33" s="315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032D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topLeftCell="B1" zoomScale="75" workbookViewId="0">
      <selection activeCell="A8" sqref="A8"/>
    </sheetView>
  </sheetViews>
  <sheetFormatPr defaultColWidth="14.625" defaultRowHeight="15.75" x14ac:dyDescent="0.25"/>
  <cols>
    <col min="1" max="1" width="33" style="144" hidden="1" customWidth="1"/>
    <col min="2" max="2" width="1.625" style="144" customWidth="1"/>
    <col min="3" max="3" width="16.75" style="144" customWidth="1"/>
    <col min="4" max="4" width="1.625" style="144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4"/>
    <col min="10" max="10" width="1.625" style="510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426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427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67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414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112" t="s">
        <v>432</v>
      </c>
      <c r="C7" s="143"/>
      <c r="E7" s="509"/>
      <c r="G7" s="511"/>
      <c r="I7" s="143"/>
      <c r="K7" s="143"/>
      <c r="M7" s="507" t="s">
        <v>307</v>
      </c>
      <c r="O7" s="143"/>
      <c r="Q7" s="143"/>
      <c r="S7" s="143"/>
      <c r="U7" s="143"/>
      <c r="W7" s="143"/>
      <c r="Y7" s="143"/>
      <c r="AA7" s="143"/>
      <c r="AC7" s="159" t="str">
        <f>A2</f>
        <v>COMPANY # 032D</v>
      </c>
    </row>
    <row r="8" spans="1:29" ht="16.5" thickBot="1" x14ac:dyDescent="0.3">
      <c r="A8" s="108" t="s">
        <v>439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5" thickTop="1" x14ac:dyDescent="0.25">
      <c r="A9" s="146"/>
      <c r="B9" s="496"/>
      <c r="C9" s="147"/>
      <c r="D9" s="496"/>
      <c r="E9" s="514"/>
      <c r="F9" s="515"/>
      <c r="G9" s="516"/>
      <c r="H9" s="515"/>
      <c r="I9" s="147" t="s">
        <v>310</v>
      </c>
      <c r="J9" s="515"/>
      <c r="K9" s="148" t="s">
        <v>21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304</v>
      </c>
      <c r="V9" s="148"/>
      <c r="W9" s="148"/>
      <c r="X9" s="496"/>
      <c r="Y9" s="148" t="s">
        <v>23</v>
      </c>
      <c r="Z9" s="497"/>
      <c r="AA9" s="148"/>
      <c r="AB9" s="497"/>
      <c r="AC9" s="149"/>
    </row>
    <row r="10" spans="1:29" x14ac:dyDescent="0.25">
      <c r="A10" s="150" t="s">
        <v>69</v>
      </c>
      <c r="B10" s="498"/>
      <c r="C10" s="151" t="s">
        <v>296</v>
      </c>
      <c r="D10" s="498"/>
      <c r="E10" s="517" t="s">
        <v>311</v>
      </c>
      <c r="F10" s="518"/>
      <c r="G10" s="519" t="s">
        <v>312</v>
      </c>
      <c r="H10" s="518"/>
      <c r="I10" s="151" t="s">
        <v>52</v>
      </c>
      <c r="J10" s="518"/>
      <c r="K10" s="151" t="s">
        <v>20</v>
      </c>
      <c r="L10" s="498"/>
      <c r="M10" s="151" t="s">
        <v>70</v>
      </c>
      <c r="N10" s="498"/>
      <c r="O10" s="151"/>
      <c r="P10" s="498"/>
      <c r="Q10" s="151" t="s">
        <v>34</v>
      </c>
      <c r="R10" s="498"/>
      <c r="S10" s="151" t="s">
        <v>22</v>
      </c>
      <c r="T10" s="498"/>
      <c r="U10" s="151" t="s">
        <v>52</v>
      </c>
      <c r="V10" s="498"/>
      <c r="W10" s="151" t="s">
        <v>4</v>
      </c>
      <c r="X10" s="498"/>
      <c r="Y10" s="151" t="s">
        <v>20</v>
      </c>
      <c r="Z10" s="498"/>
      <c r="AA10" s="151" t="s">
        <v>70</v>
      </c>
      <c r="AB10" s="498"/>
      <c r="AC10" s="508"/>
    </row>
    <row r="11" spans="1:29" ht="16.5" thickBot="1" x14ac:dyDescent="0.3">
      <c r="A11" s="152"/>
      <c r="B11" s="499"/>
      <c r="C11" s="153" t="s">
        <v>297</v>
      </c>
      <c r="D11" s="499"/>
      <c r="E11" s="520" t="s">
        <v>72</v>
      </c>
      <c r="F11" s="521"/>
      <c r="G11" s="522" t="s">
        <v>313</v>
      </c>
      <c r="H11" s="521"/>
      <c r="I11" s="153" t="s">
        <v>314</v>
      </c>
      <c r="J11" s="521"/>
      <c r="K11" s="153" t="s">
        <v>73</v>
      </c>
      <c r="L11" s="499"/>
      <c r="M11" s="153" t="s">
        <v>73</v>
      </c>
      <c r="N11" s="499"/>
      <c r="O11" s="153" t="s">
        <v>71</v>
      </c>
      <c r="P11" s="499"/>
      <c r="Q11" s="153" t="s">
        <v>91</v>
      </c>
      <c r="R11" s="499"/>
      <c r="S11" s="153" t="s">
        <v>91</v>
      </c>
      <c r="T11" s="499"/>
      <c r="U11" s="153" t="s">
        <v>91</v>
      </c>
      <c r="V11" s="499"/>
      <c r="W11" s="153"/>
      <c r="X11" s="499"/>
      <c r="Y11" s="153" t="s">
        <v>73</v>
      </c>
      <c r="Z11" s="499"/>
      <c r="AA11" s="153" t="s">
        <v>73</v>
      </c>
      <c r="AB11" s="499"/>
      <c r="AC11" s="154" t="s">
        <v>71</v>
      </c>
    </row>
    <row r="12" spans="1:29" ht="16.5" thickTop="1" x14ac:dyDescent="0.25">
      <c r="A12" s="108" t="s">
        <v>232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25">
      <c r="A13" s="108" t="s">
        <v>376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5" t="s">
        <v>308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4" t="s">
        <v>320</v>
      </c>
      <c r="C16" s="495" t="s">
        <v>298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299</v>
      </c>
      <c r="C18" s="495" t="s">
        <v>300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25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5" t="s">
        <v>305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25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5" t="s">
        <v>309</v>
      </c>
      <c r="E22" s="525"/>
      <c r="G22" s="155"/>
      <c r="H22" s="155"/>
      <c r="I22" s="155"/>
      <c r="AA22" s="143"/>
    </row>
    <row r="23" spans="1:29" x14ac:dyDescent="0.25">
      <c r="A23" s="505"/>
      <c r="E23" s="525"/>
      <c r="G23" s="155"/>
      <c r="H23" s="155"/>
      <c r="I23" s="155"/>
      <c r="AA23" s="143"/>
    </row>
    <row r="24" spans="1:29" x14ac:dyDescent="0.25">
      <c r="A24" s="505" t="s">
        <v>317</v>
      </c>
      <c r="C24" s="529"/>
      <c r="E24" s="525"/>
      <c r="G24" s="155"/>
      <c r="H24" s="155"/>
      <c r="I24" s="155"/>
      <c r="AA24" s="143"/>
    </row>
    <row r="25" spans="1:29" x14ac:dyDescent="0.25">
      <c r="A25" s="145" t="s">
        <v>319</v>
      </c>
      <c r="E25" s="525"/>
      <c r="G25" s="155"/>
      <c r="H25" s="155"/>
      <c r="I25" s="155"/>
      <c r="AA25" s="143"/>
    </row>
    <row r="26" spans="1:29" ht="24.75" customHeight="1" x14ac:dyDescent="0.25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318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4" t="s">
        <v>321</v>
      </c>
      <c r="C38" s="495" t="s">
        <v>301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6"/>
      <c r="E39" s="509"/>
      <c r="G39" s="155"/>
      <c r="I39" s="155"/>
    </row>
    <row r="40" spans="1:30" ht="27.95" customHeight="1" thickBot="1" x14ac:dyDescent="0.3">
      <c r="A40" s="156" t="s">
        <v>302</v>
      </c>
      <c r="C40" s="495" t="s">
        <v>303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5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306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5" thickTop="1" x14ac:dyDescent="0.25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25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5" thickBot="1" x14ac:dyDescent="0.3">
      <c r="A46" s="505" t="s">
        <v>353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5" t="s">
        <v>74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9.5" x14ac:dyDescent="0.35">
      <c r="A50" s="531" t="s">
        <v>322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032D</v>
      </c>
    </row>
    <row r="51" spans="1:29" x14ac:dyDescent="0.25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25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25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5"/>
    </row>
    <row r="72" spans="5:10" x14ac:dyDescent="0.25">
      <c r="E72" s="30" t="s">
        <v>315</v>
      </c>
      <c r="G72" s="511"/>
      <c r="I72" s="145"/>
    </row>
    <row r="73" spans="5:10" x14ac:dyDescent="0.25">
      <c r="E73" s="509"/>
      <c r="G73" s="511"/>
      <c r="H73" s="30" t="s">
        <v>316</v>
      </c>
      <c r="I73" s="145"/>
    </row>
    <row r="74" spans="5:10" x14ac:dyDescent="0.25">
      <c r="E74" s="509"/>
      <c r="G74" s="511"/>
      <c r="I74" s="143"/>
    </row>
    <row r="75" spans="5:10" x14ac:dyDescent="0.25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37</vt:i4>
      </vt:variant>
    </vt:vector>
  </HeadingPairs>
  <TitlesOfParts>
    <vt:vector size="5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E21.XLS  </vt:lpstr>
      <vt:lpstr>E31.XLS</vt:lpstr>
      <vt:lpstr>ELIST.XLS</vt:lpstr>
      <vt:lpstr>support-audit</vt:lpstr>
      <vt:lpstr>E21.XLS (2)</vt:lpstr>
      <vt:lpstr>E-scheduel 21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'E21.XLS  '!Print_Area</vt:lpstr>
      <vt:lpstr>'E21.XLS (2)'!Print_Area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'E-scheduel 21'!Print_Area</vt:lpstr>
      <vt:lpstr>'support-audit'!Print_Area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'E21.XLS  '!Print_Area_MI</vt:lpstr>
      <vt:lpstr>'E21.XLS (2)'!Print_Area_MI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2001-07-23T21:51:51Z</cp:lastPrinted>
  <dcterms:created xsi:type="dcterms:W3CDTF">1998-03-02T21:51:31Z</dcterms:created>
  <dcterms:modified xsi:type="dcterms:W3CDTF">2014-09-05T09:59:16Z</dcterms:modified>
</cp:coreProperties>
</file>