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/>
  <c r="S31" i="1"/>
  <c r="G32" i="1"/>
  <c r="K32" i="1"/>
  <c r="O32" i="1" s="1"/>
  <c r="S32" i="1" s="1"/>
  <c r="G33" i="1"/>
  <c r="K33" i="1"/>
  <c r="O33" i="1"/>
  <c r="S33" i="1"/>
  <c r="G34" i="1"/>
  <c r="K34" i="1"/>
  <c r="O34" i="1" s="1"/>
  <c r="S34" i="1" s="1"/>
  <c r="G35" i="1"/>
  <c r="K35" i="1"/>
  <c r="O35" i="1"/>
  <c r="S35" i="1"/>
  <c r="G36" i="1"/>
  <c r="K36" i="1"/>
  <c r="O36" i="1" s="1"/>
  <c r="S36" i="1" s="1"/>
  <c r="G37" i="1"/>
  <c r="K37" i="1"/>
  <c r="O37" i="1"/>
  <c r="S37" i="1"/>
  <c r="C39" i="1"/>
  <c r="E39" i="1"/>
  <c r="I39" i="1"/>
  <c r="M39" i="1"/>
  <c r="Q39" i="1"/>
  <c r="Q45" i="1"/>
  <c r="A7" i="8"/>
  <c r="S7" i="8"/>
  <c r="A8" i="8"/>
  <c r="G15" i="8"/>
  <c r="K15" i="8"/>
  <c r="O15" i="8"/>
  <c r="S15" i="8"/>
  <c r="G16" i="8"/>
  <c r="K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I31" i="8"/>
  <c r="M31" i="8"/>
  <c r="Q31" i="8"/>
  <c r="S35" i="8"/>
  <c r="S36" i="8"/>
  <c r="A7" i="9"/>
  <c r="AC7" i="9"/>
  <c r="A8" i="9"/>
  <c r="O16" i="9"/>
  <c r="Y16" i="9"/>
  <c r="AC16" i="9" s="1"/>
  <c r="AC20" i="9" s="1"/>
  <c r="O18" i="9"/>
  <c r="O20" i="9" s="1"/>
  <c r="Y18" i="9"/>
  <c r="Y20" i="9" s="1"/>
  <c r="Y46" i="9" s="1"/>
  <c r="AC18" i="9"/>
  <c r="K20" i="9"/>
  <c r="K46" i="9" s="1"/>
  <c r="Q20" i="9"/>
  <c r="S20" i="9"/>
  <c r="U20" i="9"/>
  <c r="O26" i="9"/>
  <c r="AA26" i="9"/>
  <c r="AC26" i="9" s="1"/>
  <c r="O27" i="9"/>
  <c r="AA27" i="9" s="1"/>
  <c r="AC27" i="9" s="1"/>
  <c r="O28" i="9"/>
  <c r="AA28" i="9"/>
  <c r="AC28" i="9"/>
  <c r="O29" i="9"/>
  <c r="AA29" i="9" s="1"/>
  <c r="AC29" i="9" s="1"/>
  <c r="O30" i="9"/>
  <c r="AA30" i="9" s="1"/>
  <c r="AC30" i="9" s="1"/>
  <c r="O31" i="9"/>
  <c r="AA31" i="9"/>
  <c r="AC31" i="9"/>
  <c r="O32" i="9"/>
  <c r="AA32" i="9" s="1"/>
  <c r="AC32" i="9" s="1"/>
  <c r="O33" i="9"/>
  <c r="AA33" i="9"/>
  <c r="AC33" i="9"/>
  <c r="O34" i="9"/>
  <c r="AA34" i="9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S43" i="9" s="1"/>
  <c r="S46" i="9" s="1"/>
  <c r="U36" i="9"/>
  <c r="O38" i="9"/>
  <c r="AA38" i="9"/>
  <c r="AC38" i="9"/>
  <c r="O40" i="9"/>
  <c r="AA40" i="9"/>
  <c r="AC40" i="9" s="1"/>
  <c r="U43" i="9"/>
  <c r="U46" i="9" s="1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62" i="12" s="1"/>
  <c r="M59" i="12"/>
  <c r="C62" i="12"/>
  <c r="E62" i="12"/>
  <c r="G62" i="12"/>
  <c r="I62" i="12"/>
  <c r="K62" i="12"/>
  <c r="O64" i="12"/>
  <c r="A7" i="2"/>
  <c r="S7" i="2"/>
  <c r="A8" i="2"/>
  <c r="G15" i="2"/>
  <c r="K15" i="2" s="1"/>
  <c r="G16" i="2"/>
  <c r="K16" i="2"/>
  <c r="O16" i="2" s="1"/>
  <c r="S16" i="2" s="1"/>
  <c r="G17" i="2"/>
  <c r="K17" i="2" s="1"/>
  <c r="O17" i="2" s="1"/>
  <c r="S17" i="2" s="1"/>
  <c r="E18" i="2"/>
  <c r="E34" i="2" s="1"/>
  <c r="G18" i="2"/>
  <c r="K18" i="2" s="1"/>
  <c r="O18" i="2" s="1"/>
  <c r="S18" i="2" s="1"/>
  <c r="G19" i="2"/>
  <c r="K19" i="2"/>
  <c r="O19" i="2"/>
  <c r="S19" i="2"/>
  <c r="E20" i="2"/>
  <c r="G20" i="2" s="1"/>
  <c r="K20" i="2" s="1"/>
  <c r="O20" i="2" s="1"/>
  <c r="S20" i="2" s="1"/>
  <c r="G21" i="2"/>
  <c r="K21" i="2"/>
  <c r="O21" i="2"/>
  <c r="S21" i="2"/>
  <c r="G22" i="2"/>
  <c r="K22" i="2" s="1"/>
  <c r="O22" i="2" s="1"/>
  <c r="S22" i="2" s="1"/>
  <c r="G23" i="2"/>
  <c r="K23" i="2"/>
  <c r="O23" i="2"/>
  <c r="S23" i="2"/>
  <c r="G24" i="2"/>
  <c r="K24" i="2" s="1"/>
  <c r="O24" i="2" s="1"/>
  <c r="S24" i="2" s="1"/>
  <c r="G25" i="2"/>
  <c r="K25" i="2"/>
  <c r="O25" i="2"/>
  <c r="S25" i="2"/>
  <c r="G26" i="2"/>
  <c r="K26" i="2" s="1"/>
  <c r="O26" i="2" s="1"/>
  <c r="S26" i="2" s="1"/>
  <c r="G27" i="2"/>
  <c r="K27" i="2"/>
  <c r="O27" i="2"/>
  <c r="S27" i="2"/>
  <c r="G28" i="2"/>
  <c r="K28" i="2" s="1"/>
  <c r="O28" i="2" s="1"/>
  <c r="S28" i="2" s="1"/>
  <c r="G29" i="2"/>
  <c r="K29" i="2"/>
  <c r="O29" i="2"/>
  <c r="S29" i="2"/>
  <c r="G30" i="2"/>
  <c r="K30" i="2" s="1"/>
  <c r="O30" i="2" s="1"/>
  <c r="S30" i="2" s="1"/>
  <c r="G31" i="2"/>
  <c r="K31" i="2"/>
  <c r="O31" i="2"/>
  <c r="S31" i="2"/>
  <c r="G32" i="2"/>
  <c r="K32" i="2" s="1"/>
  <c r="O32" i="2" s="1"/>
  <c r="S32" i="2" s="1"/>
  <c r="C34" i="2"/>
  <c r="I34" i="2"/>
  <c r="M34" i="2"/>
  <c r="Q34" i="2"/>
  <c r="S36" i="2"/>
  <c r="S37" i="2"/>
  <c r="A7" i="13"/>
  <c r="A8" i="13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I38" i="23" s="1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 s="1"/>
  <c r="S23" i="25" s="1"/>
  <c r="I18" i="25"/>
  <c r="S18" i="25"/>
  <c r="S19" i="25"/>
  <c r="S20" i="25"/>
  <c r="S21" i="25"/>
  <c r="S22" i="25"/>
  <c r="E23" i="25"/>
  <c r="E37" i="25" s="1"/>
  <c r="I23" i="25"/>
  <c r="K23" i="25"/>
  <c r="M23" i="25"/>
  <c r="O23" i="25"/>
  <c r="S30" i="25"/>
  <c r="S33" i="25" s="1"/>
  <c r="S31" i="25"/>
  <c r="S32" i="25"/>
  <c r="E33" i="25"/>
  <c r="G33" i="25"/>
  <c r="I33" i="25"/>
  <c r="I37" i="25" s="1"/>
  <c r="K33" i="25"/>
  <c r="K37" i="25" s="1"/>
  <c r="M33" i="25"/>
  <c r="M37" i="25" s="1"/>
  <c r="O33" i="25"/>
  <c r="O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O37" i="19" s="1"/>
  <c r="A8" i="19"/>
  <c r="O15" i="19"/>
  <c r="O16" i="19"/>
  <c r="O35" i="19" s="1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G19" i="21"/>
  <c r="G23" i="21" s="1"/>
  <c r="I19" i="21"/>
  <c r="I23" i="21" s="1"/>
  <c r="K19" i="21"/>
  <c r="K23" i="21" s="1"/>
  <c r="M19" i="21"/>
  <c r="M23" i="21" s="1"/>
  <c r="O19" i="21"/>
  <c r="Q20" i="21"/>
  <c r="C23" i="21"/>
  <c r="E23" i="21"/>
  <c r="O23" i="21"/>
  <c r="E46" i="21"/>
  <c r="M62" i="21"/>
  <c r="O62" i="21"/>
  <c r="Q62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AC38" i="23" l="1"/>
  <c r="S37" i="25"/>
  <c r="O16" i="8"/>
  <c r="S16" i="8" s="1"/>
  <c r="S31" i="8" s="1"/>
  <c r="K31" i="8"/>
  <c r="S30" i="1"/>
  <c r="S39" i="1" s="1"/>
  <c r="O39" i="1"/>
  <c r="K25" i="1"/>
  <c r="O19" i="1"/>
  <c r="K34" i="2"/>
  <c r="O15" i="2"/>
  <c r="AC36" i="9"/>
  <c r="AC43" i="9" s="1"/>
  <c r="AC46" i="9" s="1"/>
  <c r="G31" i="8"/>
  <c r="G23" i="25"/>
  <c r="G37" i="25" s="1"/>
  <c r="O43" i="9"/>
  <c r="O46" i="9" s="1"/>
  <c r="K39" i="1"/>
  <c r="G34" i="2"/>
  <c r="O31" i="8" l="1"/>
  <c r="O34" i="2"/>
  <c r="S15" i="2"/>
  <c r="S34" i="2" s="1"/>
  <c r="O25" i="1"/>
  <c r="S19" i="1"/>
  <c r="S25" i="1" s="1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NI-
(785,809)</t>
        </r>
      </text>
    </comment>
  </commentList>
</comments>
</file>

<file path=xl/sharedStrings.xml><?xml version="1.0" encoding="utf-8"?>
<sst xmlns="http://schemas.openxmlformats.org/spreadsheetml/2006/main" count="995" uniqueCount="510">
  <si>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</si>
  <si>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</si>
  <si>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</si>
  <si>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</si>
  <si>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</si>
  <si>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</si>
  <si>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</si>
  <si>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</si>
  <si>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</si>
  <si>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</si>
  <si>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</si>
  <si>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</si>
  <si>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</si>
  <si>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</si>
  <si>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</si>
  <si>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</si>
  <si>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</si>
  <si>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</si>
  <si>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</si>
  <si>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</si>
  <si>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</si>
  <si>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</si>
  <si>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</si>
  <si>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</si>
  <si>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</si>
  <si>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</si>
  <si>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</si>
  <si>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</si>
  <si>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</si>
  <si>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</si>
  <si>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</si>
  <si>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</si>
  <si>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</si>
  <si>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</si>
  <si>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</si>
  <si>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</si>
  <si>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</si>
  <si>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</si>
  <si>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</si>
  <si>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</si>
  <si>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</si>
  <si>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</si>
  <si>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</si>
  <si>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</si>
  <si>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</si>
  <si>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</si>
  <si>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</si>
  <si>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</si>
  <si>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</si>
  <si>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</si>
  <si>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</si>
  <si>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</si>
  <si>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</si>
  <si>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</si>
  <si>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</si>
  <si>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</si>
  <si>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</si>
  <si>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</si>
  <si>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</si>
  <si>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</si>
  <si>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</si>
  <si>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</si>
  <si>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</si>
  <si>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</si>
  <si>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</si>
  <si>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</si>
  <si>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</si>
  <si>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</si>
  <si>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</si>
  <si>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</si>
  <si>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</si>
  <si>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</si>
  <si>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</si>
  <si>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</si>
  <si>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</si>
  <si>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</si>
  <si>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</si>
  <si>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</si>
  <si>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</si>
  <si>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</si>
  <si>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</si>
  <si>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</si>
  <si>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</si>
  <si>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</si>
  <si>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</si>
  <si>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</si>
  <si>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</si>
  <si>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</si>
  <si>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</si>
  <si>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</si>
  <si>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</si>
  <si>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</si>
  <si>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</si>
  <si>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</si>
  <si>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</si>
  <si>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</si>
  <si>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</si>
  <si>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</si>
  <si>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</si>
  <si>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</si>
  <si>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</si>
  <si>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</si>
  <si>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</si>
  <si>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</si>
  <si>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</si>
  <si>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</si>
  <si>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</si>
  <si>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</si>
  <si>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</si>
  <si>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</si>
  <si>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</si>
  <si>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</si>
  <si>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</si>
  <si>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</si>
  <si>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</si>
  <si>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</si>
  <si>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</si>
  <si>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</si>
  <si>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</si>
  <si>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</si>
  <si>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</si>
  <si>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</si>
  <si>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</si>
  <si>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</si>
  <si>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</si>
  <si>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</si>
  <si>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</si>
  <si>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</si>
  <si>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</si>
  <si>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</si>
  <si>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</si>
  <si>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</si>
  <si>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</si>
  <si>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</si>
  <si>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</si>
  <si>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</si>
  <si>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</si>
  <si>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</si>
  <si>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</si>
  <si>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</si>
  <si>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</si>
  <si>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</si>
  <si>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</si>
  <si>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</si>
  <si>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</si>
  <si>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</si>
  <si>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</si>
  <si>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</si>
  <si>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</si>
  <si>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</si>
  <si>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</si>
  <si>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</si>
  <si>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</si>
  <si>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</si>
  <si>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</si>
  <si>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</si>
  <si>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</si>
  <si>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</si>
  <si>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</si>
  <si>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</si>
  <si>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</si>
  <si>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</si>
  <si>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</si>
  <si>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</si>
  <si>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</si>
  <si>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</si>
  <si>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</si>
  <si>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</si>
  <si>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</si>
  <si>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</si>
  <si>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</si>
  <si>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</si>
  <si>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</si>
  <si>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</si>
  <si>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</si>
  <si>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</si>
  <si>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</si>
  <si>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</si>
  <si>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</si>
  <si>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</si>
  <si>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</si>
  <si>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</si>
  <si>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</si>
  <si>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</si>
  <si>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</si>
  <si>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</si>
  <si>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</si>
  <si>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</si>
  <si>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</si>
  <si>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</si>
  <si>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</si>
  <si>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</si>
  <si>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</si>
  <si>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</si>
  <si>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</si>
  <si>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</si>
  <si>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</si>
  <si>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</si>
  <si>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</si>
  <si>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</si>
  <si>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</si>
  <si>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</si>
  <si>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</si>
  <si>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</si>
  <si>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</si>
  <si>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</si>
  <si>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</si>
  <si>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</si>
  <si>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</si>
  <si>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</si>
  <si>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</si>
  <si>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</si>
  <si>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</si>
  <si>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</si>
  <si>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</si>
  <si>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</si>
  <si>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</si>
  <si>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</si>
  <si>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</si>
  <si>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</si>
  <si>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</si>
  <si>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</si>
  <si>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</si>
  <si>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</si>
  <si>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</si>
  <si>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</si>
  <si>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</si>
  <si>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</si>
  <si>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</si>
  <si>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</si>
  <si>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</si>
  <si>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</si>
  <si>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</si>
  <si>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</si>
  <si>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</si>
  <si>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</si>
  <si>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</si>
  <si>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</si>
  <si>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</si>
  <si>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</si>
  <si>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</si>
  <si>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</si>
  <si>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</si>
  <si>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</si>
  <si>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</si>
  <si>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</si>
  <si>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</si>
  <si>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</si>
  <si>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</si>
  <si>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</si>
  <si>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</si>
  <si>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</si>
  <si>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</si>
  <si>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</si>
  <si>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</si>
  <si>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</si>
  <si>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</si>
  <si>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</si>
  <si>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</si>
  <si>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</si>
  <si>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</si>
  <si>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</si>
  <si>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</si>
  <si>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</si>
  <si>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</si>
  <si>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</si>
  <si>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</si>
  <si>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</si>
  <si>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</si>
  <si>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</si>
  <si>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</si>
  <si>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</si>
  <si>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</si>
  <si>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</si>
  <si>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</si>
  <si>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</si>
  <si>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</si>
  <si>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</si>
  <si>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</si>
  <si>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</si>
  <si>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</si>
  <si>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</si>
  <si>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</si>
  <si>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</si>
  <si>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</si>
  <si>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</si>
  <si>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</si>
  <si>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</si>
  <si>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</si>
  <si>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</si>
  <si>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</si>
  <si>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</si>
  <si>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</si>
  <si>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</si>
  <si>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</si>
  <si>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</si>
  <si>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</si>
  <si>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</si>
  <si>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</si>
  <si>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</si>
  <si>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</si>
  <si>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</si>
  <si>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</si>
  <si>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</si>
  <si>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</si>
  <si>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</si>
  <si>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</si>
  <si>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</si>
  <si>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</si>
  <si>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</si>
  <si>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</si>
  <si>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</si>
  <si>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</si>
  <si>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</si>
  <si>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</si>
  <si>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</si>
  <si>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</si>
  <si>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</si>
  <si>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</si>
  <si>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</si>
  <si>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</si>
  <si>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</si>
  <si>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</si>
  <si>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</si>
  <si>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</si>
  <si>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</si>
  <si>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</si>
  <si>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</si>
  <si>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</si>
  <si>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</si>
  <si>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</si>
  <si>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</si>
  <si>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</si>
  <si>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</si>
  <si>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</si>
  <si>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</si>
  <si>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</si>
  <si>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</si>
  <si>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</si>
  <si>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</si>
  <si>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</si>
  <si>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</si>
  <si>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</si>
  <si>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</si>
  <si>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</si>
  <si>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</si>
  <si>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</si>
  <si>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</si>
  <si>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</si>
  <si>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</si>
  <si>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</si>
  <si>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</si>
  <si>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</si>
  <si>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</si>
  <si>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</si>
  <si>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</si>
  <si>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</si>
  <si>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</si>
  <si>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</si>
  <si>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</si>
  <si>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</si>
  <si>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</si>
  <si>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</si>
  <si>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</si>
  <si>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</si>
  <si>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</si>
  <si>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</si>
  <si>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</si>
  <si>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</si>
  <si>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</si>
  <si>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</si>
  <si>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</si>
  <si>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</si>
  <si>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</si>
  <si>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</si>
  <si>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</si>
  <si>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</si>
  <si>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</si>
  <si>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</si>
  <si>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</si>
  <si>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</si>
  <si>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</si>
  <si>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</si>
  <si>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</si>
  <si>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</si>
  <si>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</si>
  <si>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</si>
  <si>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</si>
  <si>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</si>
  <si>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</si>
  <si>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</si>
  <si>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</si>
  <si>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</si>
  <si>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</si>
  <si>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</si>
  <si>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</si>
  <si>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</si>
  <si>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</si>
  <si>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</si>
  <si>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</si>
  <si>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</si>
  <si>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</si>
  <si>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</si>
  <si>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</si>
  <si>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</si>
  <si>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</si>
  <si>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</si>
  <si>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</si>
  <si>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</si>
  <si>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</si>
  <si>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</si>
  <si>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</si>
  <si>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</si>
  <si>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</si>
  <si>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</si>
  <si>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</si>
  <si>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</si>
  <si>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</si>
  <si>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</si>
  <si>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</si>
  <si>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</si>
  <si>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</si>
  <si>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</si>
  <si>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</si>
  <si>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</si>
  <si>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</si>
  <si>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</si>
  <si>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031U</t>
  </si>
  <si>
    <t>COMPANY NAME   Limbach Mgmt Company</t>
  </si>
  <si>
    <t>Misc rec</t>
  </si>
  <si>
    <t>Prepaid expenses</t>
  </si>
  <si>
    <t>Deferred royalty</t>
  </si>
  <si>
    <t>Misc deferred expense</t>
  </si>
  <si>
    <t>Other current assets</t>
  </si>
  <si>
    <t>Cash surrender value of Life insurance policies</t>
  </si>
  <si>
    <t>Country club deposit</t>
  </si>
  <si>
    <t>State of Nevada</t>
  </si>
  <si>
    <t>Post retirement</t>
  </si>
  <si>
    <t>Post EE benefits</t>
  </si>
  <si>
    <t>Dep Prem-Ins-Ohio</t>
  </si>
  <si>
    <t>Dep Prem-Ins-West VA</t>
  </si>
  <si>
    <t>Royalty Fee - West Palm</t>
  </si>
  <si>
    <t>COMPLETED</t>
  </si>
  <si>
    <t>N/A</t>
  </si>
  <si>
    <t>Felecia Fitzgerald</t>
  </si>
  <si>
    <t>FOR THE 6 MONTHS ENDED 6-30-2001</t>
  </si>
  <si>
    <t>For the period ending: 06/30/2001</t>
  </si>
  <si>
    <t>E-31</t>
  </si>
  <si>
    <t>Equity/Invmt Sub</t>
  </si>
  <si>
    <t>COMPANY 31U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</si>
  <si>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</si>
  <si>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</si>
  <si>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</si>
  <si>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</si>
  <si>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</si>
  <si>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</si>
  <si>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</si>
  <si>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</si>
  <si>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</si>
  <si>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</si>
  <si>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</si>
  <si>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</si>
  <si>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</si>
  <si>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</si>
  <si>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</si>
  <si>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</si>
  <si>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</si>
  <si>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</si>
  <si>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</si>
  <si>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</si>
  <si>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</si>
  <si>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</si>
  <si>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</si>
  <si>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</si>
  <si>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</si>
  <si>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</si>
  <si>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</si>
  <si>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</si>
  <si>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</si>
  <si>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</si>
  <si>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</si>
  <si>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</si>
  <si>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</si>
  <si>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</si>
  <si>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</si>
  <si>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</si>
  <si>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</si>
  <si>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</si>
  <si>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</si>
  <si>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</si>
  <si>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</si>
  <si>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</si>
  <si>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</si>
  <si>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</si>
  <si>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</si>
  <si>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</si>
  <si>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</si>
  <si>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</si>
  <si>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</si>
  <si>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</si>
  <si>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</si>
  <si>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</si>
  <si>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</si>
  <si>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1417</t>
  </si>
  <si>
    <t>Amortization of Franchise Agrmts</t>
  </si>
  <si>
    <t>Research for 3Q</t>
  </si>
  <si>
    <t>Worker's comp (reclassed to Hyperion 620)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</si>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</sst>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General_)"/>
    <numFmt numFmtId="165" formatCode="0_)"/>
    <numFmt numFmtId="167" formatCode="0_);\(0\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16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1" t="s">
        <v>445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508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031U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509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417</v>
      </c>
      <c r="H10" s="115"/>
      <c r="I10" s="116" t="s">
        <v>3</v>
      </c>
      <c r="J10" s="115"/>
      <c r="K10" s="309" t="s">
        <v>418</v>
      </c>
      <c r="L10" s="115"/>
      <c r="M10" s="116" t="s">
        <v>3</v>
      </c>
      <c r="N10" s="115"/>
      <c r="O10" s="309" t="s">
        <v>419</v>
      </c>
      <c r="P10" s="115"/>
      <c r="Q10" s="116" t="s">
        <v>3</v>
      </c>
      <c r="R10" s="115"/>
      <c r="S10" s="310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8"/>
    </row>
    <row r="45" spans="1:19" x14ac:dyDescent="0.2">
      <c r="A45" s="22" t="s">
        <v>15</v>
      </c>
      <c r="Q45" s="124" t="str">
        <f>A2</f>
        <v>COMPANY # 031U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8" sqref="A18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1" t="s">
        <v>445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031U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437</v>
      </c>
      <c r="B21" s="285"/>
      <c r="C21" s="293">
        <v>-255601</v>
      </c>
      <c r="D21" s="295"/>
      <c r="E21" s="293"/>
      <c r="F21" s="66"/>
      <c r="G21" s="293"/>
      <c r="H21" s="295"/>
      <c r="I21" s="293">
        <v>255601</v>
      </c>
      <c r="J21" s="295"/>
      <c r="K21" s="293">
        <v>620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438</v>
      </c>
      <c r="B22" s="294"/>
      <c r="C22" s="293">
        <v>-56300</v>
      </c>
      <c r="D22" s="295"/>
      <c r="E22" s="293"/>
      <c r="F22" s="66"/>
      <c r="G22" s="293"/>
      <c r="H22" s="295"/>
      <c r="I22" s="293">
        <v>56300</v>
      </c>
      <c r="J22" s="295"/>
      <c r="K22" s="293">
        <v>620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80</v>
      </c>
      <c r="C40" s="72">
        <f>SUM(C21:C39)</f>
        <v>-311901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311901</v>
      </c>
      <c r="J40" s="382"/>
      <c r="K40" s="383"/>
      <c r="L40" s="382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031U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031U</v>
      </c>
    </row>
    <row r="8" spans="1:13" ht="15" customHeight="1" thickBot="1" x14ac:dyDescent="0.25">
      <c r="A8" s="1" t="str">
        <f>+'E1.XLS '!A8</f>
        <v>EXTENSION:  3 9690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2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53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031U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031U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44</v>
      </c>
      <c r="F14" s="537" t="s">
        <v>89</v>
      </c>
      <c r="G14" s="536" t="s">
        <v>45</v>
      </c>
      <c r="H14" s="538" t="s">
        <v>89</v>
      </c>
      <c r="I14" s="536" t="s">
        <v>325</v>
      </c>
      <c r="J14" s="180"/>
      <c r="K14" s="180"/>
      <c r="L14" s="538" t="s">
        <v>89</v>
      </c>
      <c r="M14" s="539" t="s">
        <v>326</v>
      </c>
      <c r="N14" s="537" t="s">
        <v>89</v>
      </c>
      <c r="O14" s="536" t="s">
        <v>327</v>
      </c>
      <c r="P14" s="538" t="s">
        <v>89</v>
      </c>
      <c r="Q14" s="182" t="s">
        <v>328</v>
      </c>
      <c r="R14" s="540" t="s">
        <v>89</v>
      </c>
      <c r="S14" s="541" t="s">
        <v>329</v>
      </c>
      <c r="T14" s="177"/>
      <c r="U14" s="177"/>
      <c r="V14" s="538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4" t="s">
        <v>89</v>
      </c>
      <c r="G17" s="193" t="s">
        <v>333</v>
      </c>
      <c r="H17" s="545" t="s">
        <v>89</v>
      </c>
      <c r="I17" s="193" t="s">
        <v>53</v>
      </c>
      <c r="J17" s="191"/>
      <c r="K17" s="557" t="s">
        <v>334</v>
      </c>
      <c r="L17" s="545" t="s">
        <v>89</v>
      </c>
      <c r="M17" s="193" t="s">
        <v>335</v>
      </c>
      <c r="N17" s="546" t="s">
        <v>89</v>
      </c>
      <c r="O17" s="193" t="s">
        <v>58</v>
      </c>
      <c r="P17" s="546" t="s">
        <v>89</v>
      </c>
      <c r="Q17" s="193" t="s">
        <v>91</v>
      </c>
      <c r="R17" s="544" t="s">
        <v>89</v>
      </c>
      <c r="S17" s="193" t="s">
        <v>92</v>
      </c>
      <c r="T17" s="191"/>
      <c r="U17" s="193" t="s">
        <v>336</v>
      </c>
      <c r="V17" s="546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3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43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031U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3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031U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031U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1" t="s">
        <v>445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031U</v>
      </c>
    </row>
    <row r="9" spans="1:11" x14ac:dyDescent="0.2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441</v>
      </c>
      <c r="B16" s="254"/>
      <c r="C16" s="256">
        <v>9000</v>
      </c>
      <c r="D16" s="242"/>
      <c r="E16" s="256">
        <v>6333</v>
      </c>
      <c r="F16" s="242" t="s">
        <v>10</v>
      </c>
      <c r="G16" s="256"/>
      <c r="H16" s="242"/>
      <c r="I16" s="256"/>
      <c r="J16" s="242"/>
      <c r="K16" s="256">
        <f>SUM(C16:I16)</f>
        <v>15333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9000</v>
      </c>
      <c r="D41" s="251"/>
      <c r="E41" s="259">
        <f>SUM(E15:E38)</f>
        <v>6333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15333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031U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127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128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">
        <v>415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+'E1.XLS '!A7</f>
        <v>PREPARED BY:  Sonya City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031U</v>
      </c>
      <c r="AB7" s="335"/>
    </row>
    <row r="8" spans="1:31" ht="20.100000000000001" customHeight="1" x14ac:dyDescent="0.25">
      <c r="A8" s="336" t="str">
        <f>+'E1.XLS '!A8</f>
        <v>EXTENSION:  3 9690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129</v>
      </c>
      <c r="AB8" s="335"/>
    </row>
    <row r="10" spans="1:31" s="363" customFormat="1" ht="20.100000000000001" customHeight="1" x14ac:dyDescent="0.35">
      <c r="A10" s="371" t="s">
        <v>130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131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132</v>
      </c>
      <c r="B15" s="457"/>
      <c r="C15" s="458"/>
      <c r="D15" s="459"/>
      <c r="E15" s="460" t="s">
        <v>133</v>
      </c>
      <c r="F15" s="461"/>
      <c r="G15" s="462"/>
      <c r="H15" s="462"/>
      <c r="I15" s="463"/>
      <c r="J15" s="461"/>
      <c r="K15" s="464" t="s">
        <v>134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135</v>
      </c>
      <c r="B16" s="468"/>
      <c r="C16" s="469" t="s">
        <v>136</v>
      </c>
      <c r="D16" s="470"/>
      <c r="E16" s="471" t="s">
        <v>137</v>
      </c>
      <c r="F16" s="472"/>
      <c r="G16" s="473" t="s">
        <v>138</v>
      </c>
      <c r="H16" s="472"/>
      <c r="I16" s="473" t="s">
        <v>139</v>
      </c>
      <c r="J16" s="474"/>
      <c r="K16" s="475" t="s">
        <v>140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141</v>
      </c>
      <c r="V16" s="476"/>
      <c r="W16" s="476"/>
      <c r="X16" s="476"/>
      <c r="Y16" s="477"/>
      <c r="Z16" s="477"/>
      <c r="AA16" s="478" t="s">
        <v>142</v>
      </c>
      <c r="AB16" s="479"/>
      <c r="AC16" s="480" t="s">
        <v>43</v>
      </c>
      <c r="AE16" s="481" t="s">
        <v>296</v>
      </c>
    </row>
    <row r="17" spans="1:31" s="363" customFormat="1" ht="20.100000000000001" customHeight="1" thickBot="1" x14ac:dyDescent="0.4">
      <c r="A17" s="482" t="s">
        <v>143</v>
      </c>
      <c r="B17" s="483"/>
      <c r="C17" s="484" t="s">
        <v>144</v>
      </c>
      <c r="D17" s="485"/>
      <c r="E17" s="486" t="s">
        <v>145</v>
      </c>
      <c r="F17" s="487"/>
      <c r="G17" s="488" t="s">
        <v>146</v>
      </c>
      <c r="H17" s="487"/>
      <c r="I17" s="488" t="s">
        <v>147</v>
      </c>
      <c r="J17" s="487"/>
      <c r="K17" s="489" t="s">
        <v>149</v>
      </c>
      <c r="L17" s="490"/>
      <c r="M17" s="489" t="s">
        <v>150</v>
      </c>
      <c r="N17" s="490"/>
      <c r="O17" s="489" t="s">
        <v>366</v>
      </c>
      <c r="P17" s="490"/>
      <c r="Q17" s="489" t="s">
        <v>386</v>
      </c>
      <c r="R17" s="490"/>
      <c r="S17" s="489" t="s">
        <v>422</v>
      </c>
      <c r="T17" s="490"/>
      <c r="U17" s="489" t="s">
        <v>423</v>
      </c>
      <c r="V17" s="490"/>
      <c r="W17" s="489" t="s">
        <v>424</v>
      </c>
      <c r="X17" s="490"/>
      <c r="Y17" s="489" t="s">
        <v>425</v>
      </c>
      <c r="Z17" s="491"/>
      <c r="AA17" s="492" t="s">
        <v>426</v>
      </c>
      <c r="AB17" s="493"/>
      <c r="AC17" s="494" t="s">
        <v>151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152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153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43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031U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129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51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031U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162</v>
      </c>
      <c r="B18" s="374"/>
      <c r="C18" s="24"/>
      <c r="D18" s="24"/>
      <c r="E18" s="24"/>
    </row>
    <row r="19" spans="1:5" ht="14.1" customHeight="1" x14ac:dyDescent="0.25">
      <c r="A19" s="374" t="s">
        <v>163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156</v>
      </c>
      <c r="B25" s="375"/>
    </row>
    <row r="26" spans="1:5" ht="15.75" x14ac:dyDescent="0.25">
      <c r="A26" s="375" t="s">
        <v>164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031U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A18" sqref="A18"/>
    </sheetView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3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449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569" t="str">
        <f>'E1.XLS '!A3</f>
        <v>COMPANY NAME   Limbach Mgmt Company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450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561" t="s">
        <v>445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31U</v>
      </c>
    </row>
    <row r="8" spans="1:21" ht="13.5" thickBot="1" x14ac:dyDescent="0.25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447</v>
      </c>
    </row>
    <row r="9" spans="1:21" ht="13.5" thickTop="1" x14ac:dyDescent="0.2">
      <c r="A9" s="574"/>
      <c r="B9" s="575"/>
      <c r="C9" s="575"/>
      <c r="D9" s="576"/>
      <c r="E9" s="577" t="s">
        <v>451</v>
      </c>
      <c r="F9" s="578"/>
      <c r="G9" s="579"/>
      <c r="H9" s="578"/>
      <c r="I9" s="579" t="s">
        <v>452</v>
      </c>
      <c r="J9" s="579"/>
      <c r="K9" s="619" t="s">
        <v>453</v>
      </c>
      <c r="L9" s="619"/>
      <c r="M9" s="619"/>
      <c r="N9" s="579"/>
      <c r="O9" s="619" t="s">
        <v>454</v>
      </c>
      <c r="P9" s="619"/>
      <c r="Q9" s="619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455</v>
      </c>
      <c r="F10" s="578"/>
      <c r="G10" s="586" t="s">
        <v>456</v>
      </c>
      <c r="H10" s="578"/>
      <c r="I10" s="585" t="s">
        <v>457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455</v>
      </c>
      <c r="U10" s="585"/>
    </row>
    <row r="11" spans="1:21" ht="13.5" thickBot="1" x14ac:dyDescent="0.25">
      <c r="A11" s="589"/>
      <c r="B11" s="590"/>
      <c r="C11" s="591" t="s">
        <v>458</v>
      </c>
      <c r="D11" s="572"/>
      <c r="E11" s="592" t="s">
        <v>459</v>
      </c>
      <c r="F11" s="572"/>
      <c r="G11" s="592" t="s">
        <v>460</v>
      </c>
      <c r="H11" s="572"/>
      <c r="I11" s="592" t="s">
        <v>461</v>
      </c>
      <c r="J11" s="572"/>
      <c r="K11" s="592" t="s">
        <v>462</v>
      </c>
      <c r="L11" s="572"/>
      <c r="M11" s="592" t="s">
        <v>463</v>
      </c>
      <c r="N11" s="572"/>
      <c r="O11" s="592" t="s">
        <v>92</v>
      </c>
      <c r="P11" s="572"/>
      <c r="Q11" s="592" t="s">
        <v>464</v>
      </c>
      <c r="R11" s="592"/>
      <c r="S11" s="593" t="s">
        <v>465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466</v>
      </c>
      <c r="B13" s="597"/>
      <c r="C13" s="322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467</v>
      </c>
      <c r="B14" s="597"/>
      <c r="C14" s="600" t="s">
        <v>468</v>
      </c>
      <c r="D14" s="597"/>
      <c r="E14" s="596">
        <v>-100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-100</v>
      </c>
      <c r="U14" s="581"/>
    </row>
    <row r="15" spans="1:21" ht="23.25" customHeight="1" x14ac:dyDescent="0.2">
      <c r="A15" s="596" t="s">
        <v>469</v>
      </c>
      <c r="B15" s="597"/>
      <c r="C15" s="600" t="s">
        <v>470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471</v>
      </c>
      <c r="B16" s="597"/>
      <c r="C16" s="600" t="s">
        <v>472</v>
      </c>
      <c r="D16" s="597"/>
      <c r="E16" s="596">
        <v>950586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950586</v>
      </c>
      <c r="U16" s="581"/>
    </row>
    <row r="17" spans="1:21" ht="23.25" customHeight="1" x14ac:dyDescent="0.2">
      <c r="A17" s="596" t="s">
        <v>473</v>
      </c>
      <c r="B17" s="597"/>
      <c r="C17" s="600" t="s">
        <v>474</v>
      </c>
      <c r="D17" s="597"/>
      <c r="E17" s="596">
        <v>158380</v>
      </c>
      <c r="F17" s="597"/>
      <c r="G17" s="596">
        <f>434532.71-158380</f>
        <v>276152.71000000002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434532.71</v>
      </c>
      <c r="U17" s="581"/>
    </row>
    <row r="18" spans="1:21" ht="23.25" customHeight="1" x14ac:dyDescent="0.2">
      <c r="A18" s="596" t="s">
        <v>475</v>
      </c>
      <c r="B18" s="597"/>
      <c r="C18" s="600" t="s">
        <v>476</v>
      </c>
      <c r="D18" s="597"/>
      <c r="E18" s="596">
        <v>276152</v>
      </c>
      <c r="F18" s="597"/>
      <c r="G18" s="596"/>
      <c r="H18" s="597"/>
      <c r="I18" s="596">
        <f>663152-276152-1448960</f>
        <v>-1061960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-785808</v>
      </c>
    </row>
    <row r="19" spans="1:21" ht="23.25" customHeight="1" x14ac:dyDescent="0.2">
      <c r="A19" s="596" t="s">
        <v>477</v>
      </c>
      <c r="B19" s="597"/>
      <c r="C19" s="600" t="s">
        <v>478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0</v>
      </c>
    </row>
    <row r="20" spans="1:21" ht="23.25" customHeight="1" x14ac:dyDescent="0.2">
      <c r="A20" s="596" t="s">
        <v>479</v>
      </c>
      <c r="B20" s="597"/>
      <c r="C20" s="600" t="s">
        <v>480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2">
      <c r="A21" s="596" t="s">
        <v>481</v>
      </c>
      <c r="B21" s="597"/>
      <c r="C21" s="600" t="s">
        <v>482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2">
      <c r="A22" s="596" t="s">
        <v>483</v>
      </c>
      <c r="B22" s="597"/>
      <c r="C22" s="600" t="s">
        <v>484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25">
      <c r="A23" s="596" t="s">
        <v>485</v>
      </c>
      <c r="B23" s="597"/>
      <c r="C23" s="596" t="s">
        <v>486</v>
      </c>
      <c r="D23" s="597"/>
      <c r="E23" s="603">
        <f>SUM(E14:E22)</f>
        <v>1385018</v>
      </c>
      <c r="F23" s="597"/>
      <c r="G23" s="603">
        <f>SUM(G14:G22)</f>
        <v>276152.71000000002</v>
      </c>
      <c r="H23" s="597"/>
      <c r="I23" s="603">
        <f>SUM(I14:I22)</f>
        <v>-1061961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599209.71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487</v>
      </c>
      <c r="B25" s="597"/>
      <c r="C25" s="596" t="s">
        <v>488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489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490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491</v>
      </c>
      <c r="B30" s="597"/>
      <c r="C30" s="600" t="s">
        <v>492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493</v>
      </c>
      <c r="B31" s="597"/>
      <c r="C31" s="600" t="s">
        <v>494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495</v>
      </c>
      <c r="B32" s="597"/>
      <c r="C32" s="600" t="s">
        <v>496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497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498</v>
      </c>
      <c r="B35" s="597"/>
      <c r="C35" s="600" t="s">
        <v>499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500</v>
      </c>
      <c r="B37" s="597"/>
      <c r="C37" s="599"/>
      <c r="D37" s="597"/>
      <c r="E37" s="596">
        <f>+E23+E33</f>
        <v>1385018</v>
      </c>
      <c r="F37" s="597"/>
      <c r="G37" s="596">
        <f>+G23+G33</f>
        <v>276152.71000000002</v>
      </c>
      <c r="H37" s="597"/>
      <c r="I37" s="596">
        <f>+I23+I33</f>
        <v>-1061961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599209.71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501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502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31U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447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6" t="s">
        <v>507</v>
      </c>
    </row>
    <row r="3" spans="1:4" x14ac:dyDescent="0.2">
      <c r="A3" s="3" t="s">
        <v>428</v>
      </c>
      <c r="B3" s="265"/>
      <c r="C3" s="266"/>
      <c r="D3" s="392"/>
    </row>
    <row r="4" spans="1:4" x14ac:dyDescent="0.2">
      <c r="A4" s="263" t="s">
        <v>185</v>
      </c>
      <c r="B4" s="263"/>
    </row>
    <row r="5" spans="1:4" x14ac:dyDescent="0.2">
      <c r="A5" s="565" t="s">
        <v>446</v>
      </c>
      <c r="B5" s="265"/>
      <c r="C5" s="266" t="s">
        <v>186</v>
      </c>
      <c r="D5" s="387" t="s">
        <v>444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3" t="str">
        <f>A2</f>
        <v>COMPANY # 031U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443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442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443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442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443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442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443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442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443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442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443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443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442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442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447</v>
      </c>
      <c r="B42" s="263"/>
      <c r="C42" s="263" t="s">
        <v>448</v>
      </c>
      <c r="D42" s="275" t="s">
        <v>442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443</v>
      </c>
      <c r="AG44"/>
    </row>
    <row r="45" spans="1:33" x14ac:dyDescent="0.2">
      <c r="B45" s="263" t="s">
        <v>201</v>
      </c>
      <c r="C45" s="264" t="s">
        <v>10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443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031U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1" t="s">
        <v>445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031U</v>
      </c>
    </row>
    <row r="8" spans="1:19" ht="15" customHeight="1" thickBot="1" x14ac:dyDescent="0.25">
      <c r="A8" s="1" t="str">
        <f>+'E1.XLS '!A8</f>
        <v>EXTENSION:  3 9690</v>
      </c>
      <c r="S8" s="6" t="s">
        <v>16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429</v>
      </c>
      <c r="C16" s="18">
        <v>120829</v>
      </c>
      <c r="D16" s="19"/>
      <c r="E16" s="18">
        <v>-120829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 t="s">
        <v>430</v>
      </c>
      <c r="C17" s="18">
        <v>4984</v>
      </c>
      <c r="D17" s="19"/>
      <c r="E17" s="18">
        <v>-4984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431</v>
      </c>
      <c r="C18" s="18">
        <v>-88316</v>
      </c>
      <c r="D18" s="19"/>
      <c r="E18" s="18">
        <f>-123302+88316</f>
        <v>-34986</v>
      </c>
      <c r="F18" s="19"/>
      <c r="G18" s="18">
        <f t="shared" si="0"/>
        <v>-123302</v>
      </c>
      <c r="H18" s="19"/>
      <c r="I18" s="18">
        <v>-34986</v>
      </c>
      <c r="J18" s="19"/>
      <c r="K18" s="18">
        <f t="shared" si="1"/>
        <v>-158288</v>
      </c>
      <c r="L18" s="19"/>
      <c r="M18" s="18"/>
      <c r="N18" s="19"/>
      <c r="O18" s="18">
        <f t="shared" si="2"/>
        <v>-158288</v>
      </c>
      <c r="P18" s="19"/>
      <c r="Q18" s="18"/>
      <c r="R18" s="19"/>
      <c r="S18" s="18">
        <f t="shared" si="3"/>
        <v>-158288</v>
      </c>
    </row>
    <row r="19" spans="1:19" ht="24.95" customHeight="1" x14ac:dyDescent="0.2">
      <c r="A19" s="18" t="s">
        <v>432</v>
      </c>
      <c r="C19" s="18">
        <v>-49665</v>
      </c>
      <c r="D19" s="19"/>
      <c r="E19" s="18">
        <v>49665</v>
      </c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 t="s">
        <v>433</v>
      </c>
      <c r="C20" s="18">
        <v>41888</v>
      </c>
      <c r="D20" s="19"/>
      <c r="E20" s="18">
        <f>-41888-3315-576</f>
        <v>-45779</v>
      </c>
      <c r="F20" s="19"/>
      <c r="G20" s="18">
        <f t="shared" si="0"/>
        <v>-3891</v>
      </c>
      <c r="H20" s="19"/>
      <c r="I20" s="18">
        <v>3891</v>
      </c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29720</v>
      </c>
      <c r="D34" s="19"/>
      <c r="E34" s="21">
        <f>SUM(E15:E32)</f>
        <v>-156913</v>
      </c>
      <c r="F34" s="19"/>
      <c r="G34" s="21">
        <f>SUM(G15:G32)</f>
        <v>-127193</v>
      </c>
      <c r="H34" s="19"/>
      <c r="I34" s="21">
        <f>SUM(I15:I32)</f>
        <v>-31095</v>
      </c>
      <c r="J34" s="19"/>
      <c r="K34" s="21">
        <f>SUM(K15:K32)</f>
        <v>-158288</v>
      </c>
      <c r="L34" s="19"/>
      <c r="M34" s="21">
        <f>SUM(M15:M32)</f>
        <v>0</v>
      </c>
      <c r="N34" s="19"/>
      <c r="O34" s="21">
        <f>SUM(O15:O32)</f>
        <v>-158288</v>
      </c>
      <c r="P34" s="19"/>
      <c r="Q34" s="21">
        <f>SUM(Q15:Q32)</f>
        <v>0</v>
      </c>
      <c r="R34" s="19"/>
      <c r="S34" s="21">
        <f>SUM(S15:S32)</f>
        <v>-158288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031U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031U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8"/>
      <c r="B9" s="429"/>
      <c r="C9" s="430" t="s">
        <v>21</v>
      </c>
      <c r="D9" s="431"/>
      <c r="E9" s="432" t="s">
        <v>22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24</v>
      </c>
      <c r="T9" s="32"/>
      <c r="U9" s="439"/>
    </row>
    <row r="10" spans="1:21" x14ac:dyDescent="0.2">
      <c r="A10" s="440" t="s">
        <v>229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420</v>
      </c>
      <c r="T10" s="32"/>
      <c r="U10" s="447"/>
    </row>
    <row r="11" spans="1:21" ht="13.5" thickBot="1" x14ac:dyDescent="0.25">
      <c r="A11" s="448" t="s">
        <v>231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232</v>
      </c>
      <c r="J11" s="451"/>
      <c r="K11" s="452" t="s">
        <v>230</v>
      </c>
      <c r="L11" s="451"/>
      <c r="M11" s="450" t="s">
        <v>23</v>
      </c>
      <c r="N11" s="32"/>
      <c r="O11" s="450" t="s">
        <v>53</v>
      </c>
      <c r="P11" s="453"/>
      <c r="Q11" s="454" t="s">
        <v>4</v>
      </c>
      <c r="R11" s="33"/>
      <c r="S11" s="450" t="s">
        <v>293</v>
      </c>
      <c r="T11" s="32"/>
      <c r="U11" s="450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7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031U</v>
      </c>
    </row>
    <row r="44" spans="1:21" x14ac:dyDescent="0.2">
      <c r="A44" s="24"/>
      <c r="B44" s="24"/>
      <c r="C44" s="37"/>
      <c r="D44" s="24"/>
      <c r="E44" s="24"/>
      <c r="F44" s="24"/>
      <c r="G44" s="317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4" t="s">
        <v>445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031U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15" t="s">
        <v>398</v>
      </c>
      <c r="F10" s="615"/>
      <c r="G10" s="615"/>
      <c r="H10" s="615"/>
      <c r="I10" s="615"/>
      <c r="J10" s="55"/>
      <c r="K10" s="615" t="s">
        <v>401</v>
      </c>
      <c r="L10" s="616"/>
      <c r="M10" s="616"/>
      <c r="N10" s="55"/>
      <c r="O10" s="615" t="s">
        <v>225</v>
      </c>
      <c r="P10" s="616"/>
      <c r="Q10" s="616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226</v>
      </c>
      <c r="P11" s="391"/>
      <c r="Q11" s="60" t="s">
        <v>235</v>
      </c>
      <c r="R11" s="38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37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37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 t="s">
        <v>434</v>
      </c>
      <c r="B41" s="294"/>
      <c r="C41" s="293">
        <v>193801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>
        <v>-193801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 t="s">
        <v>435</v>
      </c>
      <c r="B42" s="294"/>
      <c r="C42" s="293">
        <v>15000</v>
      </c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>
        <v>-15000</v>
      </c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208801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-208801</v>
      </c>
      <c r="P50" s="382"/>
      <c r="Q50" s="383"/>
      <c r="R50" s="382"/>
      <c r="S50" s="72">
        <f>SUM(S41:S49)</f>
        <v>0</v>
      </c>
      <c r="T50" s="48"/>
      <c r="U50" s="48"/>
    </row>
    <row r="51" spans="1:21" ht="13.5" thickTop="1" x14ac:dyDescent="0.2">
      <c r="A51" s="260" t="s">
        <v>37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031U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031U</v>
      </c>
    </row>
    <row r="8" spans="1:15" ht="15" customHeight="1" thickBot="1" x14ac:dyDescent="0.25">
      <c r="A8" s="1" t="str">
        <f>+'E1.XLS '!A8</f>
        <v>EXTENSION:  3 9690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5" t="s">
        <v>35</v>
      </c>
      <c r="H12" s="15"/>
      <c r="I12" s="16" t="s">
        <v>244</v>
      </c>
      <c r="J12" s="15"/>
      <c r="K12" s="16" t="s">
        <v>53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7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031U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3" t="s">
        <v>445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031U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7" t="s">
        <v>260</v>
      </c>
      <c r="J9" s="617"/>
      <c r="K9" s="617"/>
      <c r="L9" s="617"/>
      <c r="M9" s="617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983898</v>
      </c>
      <c r="E18" s="96">
        <v>117459</v>
      </c>
      <c r="G18" s="96"/>
      <c r="I18" s="96"/>
      <c r="K18" s="96"/>
      <c r="M18" s="96"/>
      <c r="N18" s="402"/>
      <c r="O18" s="96"/>
      <c r="Q18" s="95">
        <f t="shared" si="0"/>
        <v>1101357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983898</v>
      </c>
      <c r="E19" s="95">
        <f>SUM(E14:E18)</f>
        <v>117459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1101357</v>
      </c>
      <c r="R19" s="84"/>
    </row>
    <row r="20" spans="1:18" ht="18.75" customHeight="1" x14ac:dyDescent="0.2">
      <c r="A20" s="94" t="s">
        <v>271</v>
      </c>
      <c r="B20" s="94"/>
      <c r="C20" s="95">
        <v>-639372</v>
      </c>
      <c r="E20" s="96"/>
      <c r="G20" s="96"/>
      <c r="I20" s="96">
        <v>-56989</v>
      </c>
      <c r="K20" s="96"/>
      <c r="M20" s="96">
        <v>-21180</v>
      </c>
      <c r="N20" s="402"/>
      <c r="O20" s="96">
        <v>28180</v>
      </c>
      <c r="Q20" s="95">
        <f t="shared" si="0"/>
        <v>-689361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344526</v>
      </c>
      <c r="D23" s="403" t="s">
        <v>18</v>
      </c>
      <c r="E23" s="90">
        <f>SUM(E19:E21)</f>
        <v>117459</v>
      </c>
      <c r="F23" s="403" t="s">
        <v>26</v>
      </c>
      <c r="G23" s="90">
        <f>SUM(G19:G21)</f>
        <v>0</v>
      </c>
      <c r="H23" s="403" t="s">
        <v>26</v>
      </c>
      <c r="I23" s="90">
        <f>SUM(I19:I21)</f>
        <v>-56989</v>
      </c>
      <c r="K23" s="90">
        <f>SUM(K19:K21)</f>
        <v>0</v>
      </c>
      <c r="M23" s="90">
        <f>SUM(M19:M21)</f>
        <v>-21180</v>
      </c>
      <c r="N23" s="84"/>
      <c r="O23" s="90">
        <f>SUM(O19:O21)</f>
        <v>28180</v>
      </c>
      <c r="Q23" s="90">
        <f>SUM(Q19:Q21)</f>
        <v>411996</v>
      </c>
      <c r="R23" s="40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8" t="s">
        <v>358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18" t="s">
        <v>273</v>
      </c>
      <c r="B31" s="618"/>
      <c r="C31" s="618"/>
      <c r="D31" s="618"/>
      <c r="E31" s="618"/>
      <c r="G31" s="406"/>
      <c r="H31" s="414" t="s">
        <v>54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504</v>
      </c>
      <c r="B36" s="75"/>
      <c r="C36" s="613" t="s">
        <v>503</v>
      </c>
      <c r="E36" s="105">
        <v>21180</v>
      </c>
      <c r="H36" s="73" t="s">
        <v>55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72</v>
      </c>
      <c r="E46" s="419">
        <f>SUM(E36:E44)</f>
        <v>21180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57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614" t="s">
        <v>505</v>
      </c>
      <c r="J55" s="105"/>
      <c r="K55" s="105"/>
      <c r="L55" s="86"/>
      <c r="M55" s="105"/>
      <c r="N55" s="75"/>
      <c r="O55" s="105">
        <v>28180</v>
      </c>
      <c r="P55" s="86"/>
      <c r="Q55" s="105">
        <v>28180</v>
      </c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72</v>
      </c>
      <c r="L62" s="86"/>
      <c r="M62" s="90">
        <f>SUM(M36:M61)</f>
        <v>0</v>
      </c>
      <c r="N62" s="75"/>
      <c r="O62" s="90">
        <f>SUM(O36:O61)</f>
        <v>28180</v>
      </c>
      <c r="P62" s="86"/>
      <c r="Q62" s="90">
        <f>SUM(Q36:Q61)</f>
        <v>28180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031U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39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031U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63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031U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1" t="s">
        <v>445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031U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506</v>
      </c>
      <c r="B15" s="136"/>
      <c r="C15" s="137">
        <v>-8994599</v>
      </c>
      <c r="D15" s="138"/>
      <c r="E15" s="135">
        <v>8994599</v>
      </c>
      <c r="F15" s="138"/>
      <c r="G15" s="135">
        <f t="shared" ref="G15:G28" si="0">SUM(C15:E15)</f>
        <v>0</v>
      </c>
      <c r="H15" s="138"/>
      <c r="I15" s="135">
        <v>0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436</v>
      </c>
      <c r="B16" s="136"/>
      <c r="C16" s="137">
        <v>1621</v>
      </c>
      <c r="D16" s="138"/>
      <c r="E16" s="135">
        <v>0</v>
      </c>
      <c r="F16" s="138"/>
      <c r="G16" s="135">
        <f t="shared" si="0"/>
        <v>1621</v>
      </c>
      <c r="H16" s="138"/>
      <c r="I16" s="135">
        <v>0</v>
      </c>
      <c r="J16" s="138"/>
      <c r="K16" s="135">
        <f t="shared" si="1"/>
        <v>1621</v>
      </c>
      <c r="L16" s="138"/>
      <c r="M16" s="135"/>
      <c r="N16" s="138"/>
      <c r="O16" s="135">
        <f t="shared" si="2"/>
        <v>1621</v>
      </c>
      <c r="P16" s="138"/>
      <c r="Q16" s="135"/>
      <c r="R16" s="138"/>
      <c r="S16" s="135">
        <f t="shared" si="3"/>
        <v>1621</v>
      </c>
      <c r="T16" s="129"/>
    </row>
    <row r="17" spans="1:20" ht="24.95" customHeight="1" x14ac:dyDescent="0.2">
      <c r="A17" s="135" t="s">
        <v>439</v>
      </c>
      <c r="B17" s="136"/>
      <c r="C17" s="137">
        <v>0</v>
      </c>
      <c r="D17" s="138"/>
      <c r="E17" s="135">
        <v>1000</v>
      </c>
      <c r="F17" s="138"/>
      <c r="G17" s="135">
        <f t="shared" si="0"/>
        <v>1000</v>
      </c>
      <c r="H17" s="138"/>
      <c r="I17" s="135">
        <v>0</v>
      </c>
      <c r="J17" s="138"/>
      <c r="K17" s="135">
        <f t="shared" si="1"/>
        <v>1000</v>
      </c>
      <c r="L17" s="138"/>
      <c r="M17" s="135"/>
      <c r="N17" s="138"/>
      <c r="O17" s="135">
        <f t="shared" si="2"/>
        <v>1000</v>
      </c>
      <c r="P17" s="138"/>
      <c r="Q17" s="135"/>
      <c r="R17" s="138"/>
      <c r="S17" s="135">
        <f t="shared" si="3"/>
        <v>1000</v>
      </c>
      <c r="T17" s="129"/>
    </row>
    <row r="18" spans="1:20" ht="24.95" customHeight="1" x14ac:dyDescent="0.2">
      <c r="A18" s="135" t="s">
        <v>440</v>
      </c>
      <c r="B18" s="136"/>
      <c r="C18" s="137">
        <v>0</v>
      </c>
      <c r="D18" s="138"/>
      <c r="E18" s="135">
        <v>4172</v>
      </c>
      <c r="F18" s="138"/>
      <c r="G18" s="135">
        <f t="shared" si="0"/>
        <v>4172</v>
      </c>
      <c r="H18" s="138"/>
      <c r="I18" s="135">
        <v>0</v>
      </c>
      <c r="J18" s="138"/>
      <c r="K18" s="135">
        <f t="shared" si="1"/>
        <v>4172</v>
      </c>
      <c r="L18" s="138"/>
      <c r="M18" s="135"/>
      <c r="N18" s="138"/>
      <c r="O18" s="135">
        <f t="shared" si="2"/>
        <v>4172</v>
      </c>
      <c r="P18" s="138"/>
      <c r="Q18" s="135"/>
      <c r="R18" s="138"/>
      <c r="S18" s="135">
        <f t="shared" si="3"/>
        <v>4172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-8992978</v>
      </c>
      <c r="D31" s="129"/>
      <c r="E31" s="142">
        <f>SUM(E15:E28)</f>
        <v>8999771</v>
      </c>
      <c r="F31" s="129"/>
      <c r="G31" s="142">
        <f>SUM(G15:G28)</f>
        <v>6793</v>
      </c>
      <c r="H31" s="129"/>
      <c r="I31" s="142">
        <f>SUM(I15:I28)</f>
        <v>0</v>
      </c>
      <c r="J31" s="129"/>
      <c r="K31" s="142">
        <f>SUM(K15:K28)</f>
        <v>6793</v>
      </c>
      <c r="L31" s="129"/>
      <c r="M31" s="142">
        <f>SUM(M15:M28)</f>
        <v>0</v>
      </c>
      <c r="N31" s="129"/>
      <c r="O31" s="142">
        <f>SUM(O15:O28)</f>
        <v>6793</v>
      </c>
      <c r="P31" s="129"/>
      <c r="Q31" s="142">
        <f>SUM(Q15:Q28)</f>
        <v>0</v>
      </c>
      <c r="R31" s="129"/>
      <c r="S31" s="142">
        <f>SUM(S15:S28)</f>
        <v>6793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031U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D75"/>
  <sheetViews>
    <sheetView showGridLines="0" topLeftCell="A26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415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031U</v>
      </c>
    </row>
    <row r="8" spans="1:29" ht="16.5" thickBot="1" x14ac:dyDescent="0.3">
      <c r="A8" s="143" t="str">
        <f>+'E1.XLS '!A8</f>
        <v>EXTENSION:  3 9690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22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24</v>
      </c>
      <c r="Z9" s="501"/>
      <c r="AA9" s="150"/>
      <c r="AB9" s="501"/>
      <c r="AC9" s="151"/>
    </row>
    <row r="10" spans="1:29" x14ac:dyDescent="0.25">
      <c r="A10" s="152" t="s">
        <v>70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53</v>
      </c>
      <c r="J10" s="522"/>
      <c r="K10" s="153" t="s">
        <v>21</v>
      </c>
      <c r="L10" s="502"/>
      <c r="M10" s="153" t="s">
        <v>71</v>
      </c>
      <c r="N10" s="502"/>
      <c r="O10" s="153"/>
      <c r="P10" s="502"/>
      <c r="Q10" s="153" t="s">
        <v>35</v>
      </c>
      <c r="R10" s="502"/>
      <c r="S10" s="153" t="s">
        <v>23</v>
      </c>
      <c r="T10" s="502"/>
      <c r="U10" s="153" t="s">
        <v>53</v>
      </c>
      <c r="V10" s="502"/>
      <c r="W10" s="153" t="s">
        <v>4</v>
      </c>
      <c r="X10" s="502"/>
      <c r="Y10" s="153" t="s">
        <v>21</v>
      </c>
      <c r="Z10" s="502"/>
      <c r="AA10" s="153" t="s">
        <v>71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73</v>
      </c>
      <c r="F11" s="525"/>
      <c r="G11" s="526" t="s">
        <v>314</v>
      </c>
      <c r="H11" s="525"/>
      <c r="I11" s="155" t="s">
        <v>315</v>
      </c>
      <c r="J11" s="525"/>
      <c r="K11" s="155" t="s">
        <v>74</v>
      </c>
      <c r="L11" s="503"/>
      <c r="M11" s="155" t="s">
        <v>74</v>
      </c>
      <c r="N11" s="503"/>
      <c r="O11" s="155" t="s">
        <v>72</v>
      </c>
      <c r="P11" s="503"/>
      <c r="Q11" s="155" t="s">
        <v>92</v>
      </c>
      <c r="R11" s="503"/>
      <c r="S11" s="155" t="s">
        <v>92</v>
      </c>
      <c r="T11" s="503"/>
      <c r="U11" s="155" t="s">
        <v>92</v>
      </c>
      <c r="V11" s="503"/>
      <c r="W11" s="155"/>
      <c r="X11" s="503"/>
      <c r="Y11" s="155" t="s">
        <v>74</v>
      </c>
      <c r="Z11" s="503"/>
      <c r="AA11" s="155" t="s">
        <v>74</v>
      </c>
      <c r="AB11" s="503"/>
      <c r="AC11" s="156" t="s">
        <v>72</v>
      </c>
    </row>
    <row r="12" spans="1:29" ht="16.5" thickTop="1" x14ac:dyDescent="0.25">
      <c r="A12" s="108" t="s">
        <v>234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75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031U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2001-07-18T21:33:36Z</cp:lastPrinted>
  <dcterms:created xsi:type="dcterms:W3CDTF">1998-03-02T21:51:31Z</dcterms:created>
  <dcterms:modified xsi:type="dcterms:W3CDTF">2014-09-05T09:59:32Z</dcterms:modified>
</cp:coreProperties>
</file>