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6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 s="1"/>
  <c r="S20" i="1" s="1"/>
  <c r="G21" i="1"/>
  <c r="K21" i="1" s="1"/>
  <c r="O21" i="1" s="1"/>
  <c r="S21" i="1" s="1"/>
  <c r="G22" i="1"/>
  <c r="K22" i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G39" i="1" s="1"/>
  <c r="G31" i="1"/>
  <c r="K31" i="1" s="1"/>
  <c r="O31" i="1" s="1"/>
  <c r="S31" i="1" s="1"/>
  <c r="G32" i="1"/>
  <c r="K32" i="1" s="1"/>
  <c r="O32" i="1" s="1"/>
  <c r="S32" i="1" s="1"/>
  <c r="G33" i="1"/>
  <c r="K33" i="1" s="1"/>
  <c r="O33" i="1" s="1"/>
  <c r="S33" i="1" s="1"/>
  <c r="G34" i="1"/>
  <c r="K34" i="1" s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A8" i="8"/>
  <c r="G15" i="8"/>
  <c r="K15" i="8"/>
  <c r="K31" i="8" s="1"/>
  <c r="O15" i="8"/>
  <c r="S15" i="8"/>
  <c r="G16" i="8"/>
  <c r="K16" i="8"/>
  <c r="O16" i="8" s="1"/>
  <c r="S16" i="8" s="1"/>
  <c r="G17" i="8"/>
  <c r="K17" i="8"/>
  <c r="O17" i="8"/>
  <c r="S17" i="8"/>
  <c r="G18" i="8"/>
  <c r="K18" i="8"/>
  <c r="O18" i="8" s="1"/>
  <c r="S18" i="8" s="1"/>
  <c r="G19" i="8"/>
  <c r="K19" i="8"/>
  <c r="O19" i="8"/>
  <c r="S19" i="8"/>
  <c r="G20" i="8"/>
  <c r="K20" i="8"/>
  <c r="O20" i="8" s="1"/>
  <c r="S20" i="8" s="1"/>
  <c r="G21" i="8"/>
  <c r="K21" i="8"/>
  <c r="O21" i="8"/>
  <c r="S21" i="8"/>
  <c r="G22" i="8"/>
  <c r="K22" i="8"/>
  <c r="O22" i="8" s="1"/>
  <c r="S22" i="8" s="1"/>
  <c r="G23" i="8"/>
  <c r="K23" i="8"/>
  <c r="O23" i="8"/>
  <c r="S23" i="8"/>
  <c r="G24" i="8"/>
  <c r="K24" i="8"/>
  <c r="O24" i="8" s="1"/>
  <c r="S24" i="8" s="1"/>
  <c r="G25" i="8"/>
  <c r="K25" i="8"/>
  <c r="O25" i="8"/>
  <c r="S25" i="8"/>
  <c r="G26" i="8"/>
  <c r="K26" i="8"/>
  <c r="O26" i="8" s="1"/>
  <c r="S26" i="8" s="1"/>
  <c r="G27" i="8"/>
  <c r="K27" i="8"/>
  <c r="O27" i="8"/>
  <c r="S27" i="8"/>
  <c r="G28" i="8"/>
  <c r="K28" i="8"/>
  <c r="O28" i="8" s="1"/>
  <c r="S28" i="8" s="1"/>
  <c r="C31" i="8"/>
  <c r="E31" i="8"/>
  <c r="G31" i="8"/>
  <c r="I31" i="8"/>
  <c r="M31" i="8"/>
  <c r="Q31" i="8"/>
  <c r="S35" i="8"/>
  <c r="S36" i="8"/>
  <c r="A7" i="9"/>
  <c r="AC7" i="9"/>
  <c r="A8" i="9"/>
  <c r="O16" i="9"/>
  <c r="Y16" i="9"/>
  <c r="AC16" i="9" s="1"/>
  <c r="AC20" i="9" s="1"/>
  <c r="O18" i="9"/>
  <c r="O20" i="9" s="1"/>
  <c r="Y18" i="9"/>
  <c r="Y20" i="9" s="1"/>
  <c r="Y46" i="9" s="1"/>
  <c r="AC18" i="9"/>
  <c r="K20" i="9"/>
  <c r="Q20" i="9"/>
  <c r="S20" i="9"/>
  <c r="U20" i="9"/>
  <c r="O26" i="9"/>
  <c r="AA26" i="9" s="1"/>
  <c r="AC26" i="9" s="1"/>
  <c r="O27" i="9"/>
  <c r="AA27" i="9"/>
  <c r="AC27" i="9" s="1"/>
  <c r="O28" i="9"/>
  <c r="AA28" i="9"/>
  <c r="AC28" i="9"/>
  <c r="O29" i="9"/>
  <c r="AA29" i="9"/>
  <c r="AC29" i="9" s="1"/>
  <c r="O30" i="9"/>
  <c r="AA30" i="9" s="1"/>
  <c r="AC30" i="9" s="1"/>
  <c r="O31" i="9"/>
  <c r="AA31" i="9"/>
  <c r="AC31" i="9" s="1"/>
  <c r="O32" i="9"/>
  <c r="AA32" i="9" s="1"/>
  <c r="AC32" i="9" s="1"/>
  <c r="O33" i="9"/>
  <c r="AA33" i="9"/>
  <c r="AC33" i="9"/>
  <c r="O34" i="9"/>
  <c r="AA34" i="9" s="1"/>
  <c r="AC34" i="9" s="1"/>
  <c r="O35" i="9"/>
  <c r="AA35" i="9"/>
  <c r="AC35" i="9" s="1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U36" i="9"/>
  <c r="O38" i="9"/>
  <c r="AA38" i="9"/>
  <c r="AC38" i="9"/>
  <c r="O40" i="9"/>
  <c r="AA40" i="9" s="1"/>
  <c r="AC40" i="9" s="1"/>
  <c r="S43" i="9"/>
  <c r="S46" i="9" s="1"/>
  <c r="U43" i="9"/>
  <c r="U46" i="9" s="1"/>
  <c r="K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G15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K34" i="2" s="1"/>
  <c r="O16" i="2"/>
  <c r="S16" i="2"/>
  <c r="G17" i="2"/>
  <c r="K17" i="2"/>
  <c r="O17" i="2" s="1"/>
  <c r="G18" i="2"/>
  <c r="K18" i="2"/>
  <c r="O18" i="2"/>
  <c r="S18" i="2"/>
  <c r="G19" i="2"/>
  <c r="K19" i="2"/>
  <c r="O19" i="2" s="1"/>
  <c r="S19" i="2" s="1"/>
  <c r="G20" i="2"/>
  <c r="K20" i="2"/>
  <c r="O20" i="2"/>
  <c r="S20" i="2"/>
  <c r="G21" i="2"/>
  <c r="K21" i="2"/>
  <c r="O21" i="2" s="1"/>
  <c r="S21" i="2" s="1"/>
  <c r="G22" i="2"/>
  <c r="K22" i="2"/>
  <c r="O22" i="2"/>
  <c r="S22" i="2"/>
  <c r="G23" i="2"/>
  <c r="K23" i="2"/>
  <c r="O23" i="2" s="1"/>
  <c r="S23" i="2" s="1"/>
  <c r="G24" i="2"/>
  <c r="K24" i="2"/>
  <c r="O24" i="2"/>
  <c r="S24" i="2"/>
  <c r="G25" i="2"/>
  <c r="K25" i="2"/>
  <c r="O25" i="2" s="1"/>
  <c r="S25" i="2" s="1"/>
  <c r="G26" i="2"/>
  <c r="K26" i="2"/>
  <c r="O26" i="2"/>
  <c r="S26" i="2"/>
  <c r="G27" i="2"/>
  <c r="K27" i="2"/>
  <c r="O27" i="2" s="1"/>
  <c r="S27" i="2" s="1"/>
  <c r="G28" i="2"/>
  <c r="K28" i="2"/>
  <c r="O28" i="2"/>
  <c r="S28" i="2"/>
  <c r="G29" i="2"/>
  <c r="K29" i="2"/>
  <c r="O29" i="2" s="1"/>
  <c r="S29" i="2" s="1"/>
  <c r="G30" i="2"/>
  <c r="K30" i="2"/>
  <c r="O30" i="2"/>
  <c r="S30" i="2"/>
  <c r="G31" i="2"/>
  <c r="K31" i="2"/>
  <c r="O31" i="2" s="1"/>
  <c r="S31" i="2" s="1"/>
  <c r="G32" i="2"/>
  <c r="K32" i="2"/>
  <c r="O32" i="2"/>
  <c r="S32" i="2"/>
  <c r="C34" i="2"/>
  <c r="E34" i="2"/>
  <c r="G34" i="2"/>
  <c r="I34" i="2"/>
  <c r="M34" i="2"/>
  <c r="Q34" i="2"/>
  <c r="S36" i="2"/>
  <c r="S37" i="2"/>
  <c r="A7" i="13"/>
  <c r="A8" i="13"/>
  <c r="K8" i="13"/>
  <c r="K16" i="13"/>
  <c r="K41" i="13" s="1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I21" i="23"/>
  <c r="I38" i="23" s="1"/>
  <c r="AC21" i="23"/>
  <c r="I22" i="23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3" i="25"/>
  <c r="A7" i="25"/>
  <c r="S7" i="25"/>
  <c r="A8" i="25"/>
  <c r="S14" i="25"/>
  <c r="S15" i="25"/>
  <c r="S16" i="25"/>
  <c r="G17" i="25"/>
  <c r="S17" i="25"/>
  <c r="S23" i="25" s="1"/>
  <c r="S37" i="25" s="1"/>
  <c r="E18" i="25"/>
  <c r="S18" i="25" s="1"/>
  <c r="I18" i="25"/>
  <c r="S19" i="25"/>
  <c r="S20" i="25"/>
  <c r="S21" i="25"/>
  <c r="S22" i="25"/>
  <c r="G23" i="25"/>
  <c r="G37" i="25" s="1"/>
  <c r="I23" i="25"/>
  <c r="K23" i="25"/>
  <c r="M23" i="25"/>
  <c r="O23" i="25"/>
  <c r="S30" i="25"/>
  <c r="S31" i="25"/>
  <c r="S33" i="25" s="1"/>
  <c r="S32" i="25"/>
  <c r="E33" i="25"/>
  <c r="G33" i="25"/>
  <c r="I33" i="25"/>
  <c r="K33" i="25"/>
  <c r="M33" i="25"/>
  <c r="O33" i="25"/>
  <c r="O37" i="25" s="1"/>
  <c r="I37" i="25"/>
  <c r="K37" i="25"/>
  <c r="M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50" i="4" s="1"/>
  <c r="O43" i="4"/>
  <c r="O50" i="4" s="1"/>
  <c r="S43" i="4"/>
  <c r="S44" i="4"/>
  <c r="S45" i="4"/>
  <c r="S46" i="4"/>
  <c r="S47" i="4"/>
  <c r="C50" i="4"/>
  <c r="E50" i="4"/>
  <c r="G50" i="4"/>
  <c r="I50" i="4"/>
  <c r="K50" i="4"/>
  <c r="M50" i="4"/>
  <c r="U56" i="4"/>
  <c r="U57" i="4"/>
  <c r="A7" i="19"/>
  <c r="O7" i="19"/>
  <c r="O37" i="19" s="1"/>
  <c r="A8" i="19"/>
  <c r="O15" i="19"/>
  <c r="O16" i="19"/>
  <c r="O17" i="19"/>
  <c r="O18" i="19"/>
  <c r="O19" i="19"/>
  <c r="O35" i="19" s="1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7" i="21"/>
  <c r="Q7" i="21"/>
  <c r="A8" i="21"/>
  <c r="Q14" i="21"/>
  <c r="Q15" i="21"/>
  <c r="Q16" i="21"/>
  <c r="Q17" i="21"/>
  <c r="Q18" i="21"/>
  <c r="C19" i="21"/>
  <c r="E19" i="21"/>
  <c r="Q19" i="21" s="1"/>
  <c r="Q23" i="21" s="1"/>
  <c r="G19" i="21"/>
  <c r="I19" i="21"/>
  <c r="K19" i="21"/>
  <c r="K23" i="21" s="1"/>
  <c r="M19" i="21"/>
  <c r="O19" i="21"/>
  <c r="Q20" i="21"/>
  <c r="C23" i="21"/>
  <c r="E23" i="21"/>
  <c r="G23" i="21"/>
  <c r="I23" i="21"/>
  <c r="M23" i="21"/>
  <c r="O23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AC46" i="9" s="1"/>
  <c r="S17" i="2"/>
  <c r="O34" i="2"/>
  <c r="S34" i="2"/>
  <c r="S31" i="8"/>
  <c r="K25" i="1"/>
  <c r="O19" i="1"/>
  <c r="O31" i="8"/>
  <c r="K30" i="1"/>
  <c r="G25" i="1"/>
  <c r="E23" i="25"/>
  <c r="E37" i="25" s="1"/>
  <c r="O43" i="9"/>
  <c r="O46" i="9" s="1"/>
  <c r="S19" i="1" l="1"/>
  <c r="S25" i="1" s="1"/>
  <c r="O25" i="1"/>
  <c r="O30" i="1"/>
  <c r="K39" i="1"/>
  <c r="S30" i="1" l="1"/>
  <c r="S39" i="1" s="1"/>
  <c r="O39" i="1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NI
50,801</t>
        </r>
      </text>
    </comment>
  </commentList>
</comments>
</file>

<file path=xl/sharedStrings.xml><?xml version="1.0" encoding="utf-8"?>
<sst xmlns="http://schemas.openxmlformats.org/spreadsheetml/2006/main" count="997" uniqueCount="517">
  <si>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</si>
  <si>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</si>
  <si>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</si>
  <si>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</si>
  <si>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</si>
  <si>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</si>
  <si>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</si>
  <si>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</si>
  <si>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</si>
  <si>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</si>
  <si>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</si>
  <si>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</si>
  <si>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</si>
  <si>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</si>
  <si>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</si>
  <si>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</si>
  <si>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</si>
  <si>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</si>
  <si>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</si>
  <si>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</si>
  <si>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</si>
  <si>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</si>
  <si>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</si>
  <si>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</si>
  <si>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</si>
  <si>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</si>
  <si>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</si>
  <si>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</si>
  <si>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</si>
  <si>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</si>
  <si>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</si>
  <si>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</si>
  <si>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</si>
  <si>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</si>
  <si>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</si>
  <si>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</si>
  <si>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</si>
  <si>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</si>
  <si>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</si>
  <si>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</si>
  <si>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</si>
  <si>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</si>
  <si>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</si>
  <si>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</si>
  <si>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</si>
  <si>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</si>
  <si>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</si>
  <si>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</si>
  <si>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</si>
  <si>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</si>
  <si>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</si>
  <si>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</si>
  <si>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</si>
  <si>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</si>
  <si>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</si>
  <si>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</si>
  <si>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</si>
  <si>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</si>
  <si>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</si>
  <si>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</si>
  <si>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</si>
  <si>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</si>
  <si>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</si>
  <si>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</si>
  <si>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</si>
  <si>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</si>
  <si>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</si>
  <si>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</si>
  <si>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</si>
  <si>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</si>
  <si>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</si>
  <si>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</si>
  <si>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</si>
  <si>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</si>
  <si>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</si>
  <si>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</si>
  <si>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</si>
  <si>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</si>
  <si>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</si>
  <si>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</si>
  <si>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</si>
  <si>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</si>
  <si>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</si>
  <si>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</si>
  <si>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</si>
  <si>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</si>
  <si>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</si>
  <si>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</si>
  <si>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</si>
  <si>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</si>
  <si>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</si>
  <si>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</si>
  <si>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</si>
  <si>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</si>
  <si>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</si>
  <si>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</si>
  <si>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</si>
  <si>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</si>
  <si>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</si>
  <si>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</si>
  <si>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</si>
  <si>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</si>
  <si>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</si>
  <si>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</si>
  <si>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</si>
  <si>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</si>
  <si>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</si>
  <si>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</si>
  <si>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</si>
  <si>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</si>
  <si>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</si>
  <si>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</si>
  <si>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</si>
  <si>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</si>
  <si>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</si>
  <si>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</si>
  <si>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</si>
  <si>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</si>
  <si>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</si>
  <si>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</si>
  <si>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</si>
  <si>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</si>
  <si>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</si>
  <si>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</si>
  <si>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</si>
  <si>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</si>
  <si>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</si>
  <si>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</si>
  <si>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</si>
  <si>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</si>
  <si>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</si>
  <si>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</si>
  <si>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</si>
  <si>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</si>
  <si>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</si>
  <si>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</si>
  <si>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</si>
  <si>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</si>
  <si>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</si>
  <si>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</si>
  <si>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</si>
  <si>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</si>
  <si>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</si>
  <si>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</si>
  <si>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</si>
  <si>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</si>
  <si>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</si>
  <si>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</si>
  <si>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</si>
  <si>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</si>
  <si>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</si>
  <si>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</si>
  <si>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</si>
  <si>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</si>
  <si>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</si>
  <si>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</si>
  <si>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</si>
  <si>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</si>
  <si>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</si>
  <si>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</si>
  <si>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</si>
  <si>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</si>
  <si>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</si>
  <si>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</si>
  <si>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</si>
  <si>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</si>
  <si>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</si>
  <si>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</si>
  <si>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</si>
  <si>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</si>
  <si>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</si>
  <si>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</si>
  <si>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</si>
  <si>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</si>
  <si>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</si>
  <si>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</si>
  <si>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</si>
  <si>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</si>
  <si>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</si>
  <si>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</si>
  <si>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</si>
  <si>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</si>
  <si>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</si>
  <si>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</si>
  <si>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</si>
  <si>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</si>
  <si>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</si>
  <si>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</si>
  <si>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</si>
  <si>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</si>
  <si>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</si>
  <si>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</si>
  <si>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</si>
  <si>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</si>
  <si>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</si>
  <si>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</si>
  <si>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</si>
  <si>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</si>
  <si>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</si>
  <si>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</si>
  <si>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</si>
  <si>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</si>
  <si>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</si>
  <si>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</si>
  <si>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</si>
  <si>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</si>
  <si>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</si>
  <si>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</si>
  <si>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</si>
  <si>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</si>
  <si>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</si>
  <si>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</si>
  <si>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</si>
  <si>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</si>
  <si>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</si>
  <si>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</si>
  <si>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</si>
  <si>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</si>
  <si>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</si>
  <si>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</si>
  <si>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</si>
  <si>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</si>
  <si>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</si>
  <si>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</si>
  <si>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</si>
  <si>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</si>
  <si>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</si>
  <si>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</si>
  <si>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</si>
  <si>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</si>
  <si>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</si>
  <si>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</si>
  <si>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</si>
  <si>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</si>
  <si>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</si>
  <si>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</si>
  <si>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</si>
  <si>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</si>
  <si>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</si>
  <si>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</si>
  <si>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</si>
  <si>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</si>
  <si>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</si>
  <si>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</si>
  <si>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</si>
  <si>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</si>
  <si>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</si>
  <si>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</si>
  <si>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</si>
  <si>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</si>
  <si>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</si>
  <si>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</si>
  <si>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</si>
  <si>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</si>
  <si>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</si>
  <si>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</si>
  <si>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</si>
  <si>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</si>
  <si>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</si>
  <si>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</si>
  <si>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</si>
  <si>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</si>
  <si>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</si>
  <si>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</si>
  <si>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</si>
  <si>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</si>
  <si>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</si>
  <si>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</si>
  <si>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</si>
  <si>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</si>
  <si>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</si>
  <si>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</si>
  <si>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</si>
  <si>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</si>
  <si>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</si>
  <si>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</si>
  <si>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</si>
  <si>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</si>
  <si>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</si>
  <si>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</si>
  <si>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</si>
  <si>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</si>
  <si>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</si>
  <si>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</si>
  <si>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</si>
  <si>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</si>
  <si>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</si>
  <si>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</si>
  <si>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</si>
  <si>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</si>
  <si>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</si>
  <si>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</si>
  <si>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</si>
  <si>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</si>
  <si>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</si>
  <si>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</si>
  <si>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</si>
  <si>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</si>
  <si>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</si>
  <si>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</si>
  <si>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</si>
  <si>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</si>
  <si>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</si>
  <si>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</si>
  <si>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</si>
  <si>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</si>
  <si>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</si>
  <si>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</si>
  <si>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</si>
  <si>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</si>
  <si>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</si>
  <si>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</si>
  <si>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</si>
  <si>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</si>
  <si>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</si>
  <si>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</si>
  <si>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</si>
  <si>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</si>
  <si>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</si>
  <si>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</si>
  <si>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</si>
  <si>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</si>
  <si>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</si>
  <si>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</si>
  <si>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</si>
  <si>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</si>
  <si>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</si>
  <si>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</si>
  <si>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</si>
  <si>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</si>
  <si>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</si>
  <si>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</si>
  <si>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</si>
  <si>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</si>
  <si>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</si>
  <si>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</si>
  <si>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</si>
  <si>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</si>
  <si>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</si>
  <si>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</si>
  <si>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</si>
  <si>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</si>
  <si>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</si>
  <si>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</si>
  <si>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</si>
  <si>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</si>
  <si>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</si>
  <si>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</si>
  <si>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</si>
  <si>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</si>
  <si>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</si>
  <si>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</si>
  <si>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</si>
  <si>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</si>
  <si>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</si>
  <si>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</si>
  <si>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</si>
  <si>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</si>
  <si>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</si>
  <si>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</si>
  <si>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</si>
  <si>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</si>
  <si>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</si>
  <si>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</si>
  <si>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</si>
  <si>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</si>
  <si>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</si>
  <si>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</si>
  <si>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</si>
  <si>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</si>
  <si>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</si>
  <si>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</si>
  <si>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</si>
  <si>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</si>
  <si>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</si>
  <si>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</si>
  <si>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</si>
  <si>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</si>
  <si>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</si>
  <si>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</si>
  <si>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</si>
  <si>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</si>
  <si>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</si>
  <si>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</si>
  <si>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</si>
  <si>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</si>
  <si>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</si>
  <si>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</si>
  <si>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</si>
  <si>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</si>
  <si>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</si>
  <si>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</si>
  <si>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</si>
  <si>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</si>
  <si>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</si>
  <si>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</si>
  <si>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</si>
  <si>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</si>
  <si>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</si>
  <si>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</si>
  <si>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</si>
  <si>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</si>
  <si>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</si>
  <si>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</si>
  <si>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</si>
  <si>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</si>
  <si>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</si>
  <si>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</si>
  <si>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</si>
  <si>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</si>
  <si>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</si>
  <si>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</si>
  <si>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</si>
  <si>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</si>
  <si>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</si>
  <si>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</si>
  <si>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</si>
  <si>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</si>
  <si>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</si>
  <si>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</si>
  <si>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</si>
  <si>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</si>
  <si>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</si>
  <si>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</si>
  <si>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</si>
  <si>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</si>
  <si>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</si>
  <si>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031W</t>
  </si>
  <si>
    <t>COMPANY NAME    Harper Mechanical Corp.</t>
  </si>
  <si>
    <t>Country club deposit</t>
  </si>
  <si>
    <t>Dep w/State of Florida</t>
  </si>
  <si>
    <t>Purchase contract</t>
  </si>
  <si>
    <t>Worker's comp</t>
  </si>
  <si>
    <t>Group insurance</t>
  </si>
  <si>
    <t>Accrued 401(k)</t>
  </si>
  <si>
    <t>Acquisitin payroll clearing</t>
  </si>
  <si>
    <t>Unclaimed wages</t>
  </si>
  <si>
    <t>Post retirement</t>
  </si>
  <si>
    <t>Misc</t>
  </si>
  <si>
    <t>Accrued sales and use tax</t>
  </si>
  <si>
    <t>Payroll taxes</t>
  </si>
  <si>
    <t>Accrued bonus/commissions</t>
  </si>
  <si>
    <t>Post employee</t>
  </si>
  <si>
    <t>Reserve for doubtful accounts</t>
  </si>
  <si>
    <t>LT Notes Receivable</t>
  </si>
  <si>
    <t>Advance Billings</t>
  </si>
  <si>
    <t>(Inc)/Loss From JOV PTR</t>
  </si>
  <si>
    <t>COMPLETED</t>
  </si>
  <si>
    <t>N/A</t>
  </si>
  <si>
    <t>0163</t>
  </si>
  <si>
    <t>0035</t>
  </si>
  <si>
    <t>Felecia Fitzgerald</t>
  </si>
  <si>
    <t>FOR THE 6 MONTHS ENDED 6-30-2001</t>
  </si>
  <si>
    <t>For the period ending: 06/30/2001</t>
  </si>
  <si>
    <t>E-31</t>
  </si>
  <si>
    <t>Equity/Invmt Sub</t>
  </si>
  <si>
    <t>COMPANY 31W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</si>
  <si>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</si>
  <si>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</si>
  <si>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</si>
  <si>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</si>
  <si>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</si>
  <si>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</si>
  <si>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</si>
  <si>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</si>
  <si>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</si>
  <si>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</si>
  <si>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</si>
  <si>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</si>
  <si>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</si>
  <si>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</si>
  <si>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</si>
  <si>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</si>
  <si>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</si>
  <si>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</si>
  <si>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</si>
  <si>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</si>
  <si>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</si>
  <si>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</si>
  <si>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</si>
  <si>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</si>
  <si>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</si>
  <si>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</si>
  <si>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</si>
  <si>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</si>
  <si>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</si>
  <si>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</si>
  <si>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</si>
  <si>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</si>
  <si>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</si>
  <si>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</si>
  <si>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</si>
  <si>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</si>
  <si>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</si>
  <si>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</si>
  <si>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</si>
  <si>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</si>
  <si>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</si>
  <si>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</si>
  <si>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</si>
  <si>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</si>
  <si>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</si>
  <si>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</si>
  <si>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</si>
  <si>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</si>
  <si>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</si>
  <si>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</si>
  <si>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</si>
  <si>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</si>
  <si>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</si>
  <si>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Depr Charged to Jobs</t>
  </si>
  <si>
    <t>1150</t>
  </si>
  <si>
    <t>Deposits paid (remapped to 0050)</t>
  </si>
  <si>
    <t>Reclass from Misc Other Invest - Line 0280</t>
  </si>
  <si>
    <t>PREPARED BY:  Sonya City</t>
  </si>
  <si>
    <t>EXTENSION:  3-9690</t>
  </si>
  <si>
    <t>Sonya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</si>
</sst>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quotePrefix="1" applyNumberFormat="1" applyFont="1" applyBorder="1" applyAlignment="1">
      <alignment horizontal="righ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452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514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031W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515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8"/>
    </row>
    <row r="45" spans="1:19" x14ac:dyDescent="0.2">
      <c r="A45" s="22" t="s">
        <v>16</v>
      </c>
      <c r="Q45" s="124" t="str">
        <f>A2</f>
        <v>COMPANY # 031W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65" workbookViewId="0">
      <selection activeCell="G31" sqref="G31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2" t="s">
        <v>452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031W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3-9690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437</v>
      </c>
      <c r="B21" s="285"/>
      <c r="C21" s="293">
        <v>-32063</v>
      </c>
      <c r="D21" s="295"/>
      <c r="E21" s="293"/>
      <c r="F21" s="66"/>
      <c r="G21" s="293"/>
      <c r="H21" s="295"/>
      <c r="I21" s="293">
        <v>32063</v>
      </c>
      <c r="J21" s="295"/>
      <c r="K21" s="293">
        <v>630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442</v>
      </c>
      <c r="B22" s="294"/>
      <c r="C22" s="293">
        <v>-61500</v>
      </c>
      <c r="D22" s="295"/>
      <c r="E22" s="293"/>
      <c r="F22" s="66"/>
      <c r="G22" s="293"/>
      <c r="H22" s="295"/>
      <c r="I22" s="293">
        <v>61500</v>
      </c>
      <c r="J22" s="295"/>
      <c r="K22" s="293">
        <v>630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80</v>
      </c>
      <c r="C40" s="72">
        <f>SUM(C21:C39)</f>
        <v>-93563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93563</v>
      </c>
      <c r="J40" s="382"/>
      <c r="K40" s="383"/>
      <c r="L40" s="382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031W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031W</v>
      </c>
    </row>
    <row r="8" spans="1:13" ht="15" customHeight="1" thickBot="1" x14ac:dyDescent="0.25">
      <c r="A8" s="1" t="str">
        <f>+'E1.XLS '!A8</f>
        <v>EXTENSION:  3-9690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53</v>
      </c>
      <c r="H10" s="9"/>
      <c r="I10" s="10"/>
      <c r="J10" s="9"/>
      <c r="K10" s="9"/>
      <c r="L10" s="9"/>
      <c r="M10" s="302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6</v>
      </c>
      <c r="F11" s="9"/>
      <c r="G11" s="11" t="s">
        <v>251</v>
      </c>
      <c r="H11" s="9"/>
      <c r="I11" s="393" t="s">
        <v>4</v>
      </c>
      <c r="J11" s="394"/>
      <c r="K11" s="394"/>
      <c r="L11" s="12"/>
      <c r="M11" s="13" t="s">
        <v>6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8</v>
      </c>
      <c r="F12" s="15"/>
      <c r="G12" s="395" t="s">
        <v>253</v>
      </c>
      <c r="H12" s="15"/>
      <c r="I12" s="16" t="s">
        <v>53</v>
      </c>
      <c r="J12" s="15"/>
      <c r="K12" s="395" t="s">
        <v>245</v>
      </c>
      <c r="L12" s="15"/>
      <c r="M12" s="17" t="s">
        <v>8</v>
      </c>
    </row>
    <row r="13" spans="1:13" ht="15" customHeight="1" thickTop="1" x14ac:dyDescent="0.2">
      <c r="A13" s="108" t="s">
        <v>234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031W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3-9690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031W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44</v>
      </c>
      <c r="F14" s="537" t="s">
        <v>89</v>
      </c>
      <c r="G14" s="536" t="s">
        <v>45</v>
      </c>
      <c r="H14" s="538" t="s">
        <v>89</v>
      </c>
      <c r="I14" s="536" t="s">
        <v>325</v>
      </c>
      <c r="J14" s="180"/>
      <c r="K14" s="180"/>
      <c r="L14" s="538" t="s">
        <v>89</v>
      </c>
      <c r="M14" s="539" t="s">
        <v>326</v>
      </c>
      <c r="N14" s="537" t="s">
        <v>89</v>
      </c>
      <c r="O14" s="536" t="s">
        <v>327</v>
      </c>
      <c r="P14" s="538" t="s">
        <v>89</v>
      </c>
      <c r="Q14" s="182" t="s">
        <v>328</v>
      </c>
      <c r="R14" s="540" t="s">
        <v>89</v>
      </c>
      <c r="S14" s="541" t="s">
        <v>329</v>
      </c>
      <c r="T14" s="177"/>
      <c r="U14" s="177"/>
      <c r="V14" s="538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4" t="s">
        <v>89</v>
      </c>
      <c r="G17" s="193" t="s">
        <v>333</v>
      </c>
      <c r="H17" s="545" t="s">
        <v>89</v>
      </c>
      <c r="I17" s="193" t="s">
        <v>53</v>
      </c>
      <c r="J17" s="191"/>
      <c r="K17" s="557" t="s">
        <v>334</v>
      </c>
      <c r="L17" s="545" t="s">
        <v>89</v>
      </c>
      <c r="M17" s="193" t="s">
        <v>335</v>
      </c>
      <c r="N17" s="546" t="s">
        <v>89</v>
      </c>
      <c r="O17" s="193" t="s">
        <v>58</v>
      </c>
      <c r="P17" s="546" t="s">
        <v>89</v>
      </c>
      <c r="Q17" s="193" t="s">
        <v>91</v>
      </c>
      <c r="R17" s="544" t="s">
        <v>89</v>
      </c>
      <c r="S17" s="193" t="s">
        <v>92</v>
      </c>
      <c r="T17" s="191"/>
      <c r="U17" s="193" t="s">
        <v>336</v>
      </c>
      <c r="V17" s="546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3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43</v>
      </c>
      <c r="C47" s="551" t="s">
        <v>11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11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031W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3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3-9690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031W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>
        <v>-100559</v>
      </c>
      <c r="E15" s="236"/>
      <c r="F15" s="235"/>
      <c r="G15" s="236">
        <f>-116781+100559</f>
        <v>-16222</v>
      </c>
      <c r="H15" s="235"/>
      <c r="I15" s="236"/>
      <c r="J15" s="235"/>
      <c r="K15" s="236"/>
      <c r="L15" s="235"/>
      <c r="M15" s="237">
        <f>SUM(C15:K15)</f>
        <v>-116781</v>
      </c>
      <c r="O15" s="238" t="s">
        <v>443</v>
      </c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031W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G31" sqref="G31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2" t="s">
        <v>452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3-9690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031W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446</v>
      </c>
      <c r="B16" s="254"/>
      <c r="C16" s="256">
        <v>-236</v>
      </c>
      <c r="D16" s="242"/>
      <c r="E16" s="256">
        <v>-235</v>
      </c>
      <c r="F16" s="242" t="s">
        <v>11</v>
      </c>
      <c r="G16" s="256"/>
      <c r="H16" s="242"/>
      <c r="I16" s="256"/>
      <c r="J16" s="242"/>
      <c r="K16" s="256">
        <f>SUM(C16:I16)</f>
        <v>-471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/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-236</v>
      </c>
      <c r="D41" s="251"/>
      <c r="E41" s="259">
        <f>SUM(E15:E38)</f>
        <v>-235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-471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031W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127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128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">
        <v>415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+'E1.XLS '!A7</f>
        <v>PREPARED BY:  Sonya City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031W</v>
      </c>
      <c r="AB7" s="335"/>
    </row>
    <row r="8" spans="1:31" ht="20.100000000000001" customHeight="1" x14ac:dyDescent="0.25">
      <c r="A8" s="336" t="str">
        <f>+'E1.XLS '!A8</f>
        <v>EXTENSION:  3-9690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129</v>
      </c>
      <c r="AB8" s="335"/>
    </row>
    <row r="10" spans="1:31" s="363" customFormat="1" ht="20.100000000000001" customHeight="1" x14ac:dyDescent="0.35">
      <c r="A10" s="371" t="s">
        <v>130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131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132</v>
      </c>
      <c r="B15" s="457"/>
      <c r="C15" s="458"/>
      <c r="D15" s="459"/>
      <c r="E15" s="460" t="s">
        <v>133</v>
      </c>
      <c r="F15" s="461"/>
      <c r="G15" s="462"/>
      <c r="H15" s="462"/>
      <c r="I15" s="463"/>
      <c r="J15" s="461"/>
      <c r="K15" s="464" t="s">
        <v>134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135</v>
      </c>
      <c r="B16" s="468"/>
      <c r="C16" s="469" t="s">
        <v>136</v>
      </c>
      <c r="D16" s="470"/>
      <c r="E16" s="471" t="s">
        <v>137</v>
      </c>
      <c r="F16" s="472"/>
      <c r="G16" s="473" t="s">
        <v>138</v>
      </c>
      <c r="H16" s="472"/>
      <c r="I16" s="473" t="s">
        <v>139</v>
      </c>
      <c r="J16" s="474"/>
      <c r="K16" s="475" t="s">
        <v>140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141</v>
      </c>
      <c r="V16" s="476"/>
      <c r="W16" s="476"/>
      <c r="X16" s="476"/>
      <c r="Y16" s="477"/>
      <c r="Z16" s="477"/>
      <c r="AA16" s="478" t="s">
        <v>142</v>
      </c>
      <c r="AB16" s="479"/>
      <c r="AC16" s="480" t="s">
        <v>43</v>
      </c>
      <c r="AE16" s="481" t="s">
        <v>296</v>
      </c>
    </row>
    <row r="17" spans="1:31" s="363" customFormat="1" ht="20.100000000000001" customHeight="1" thickBot="1" x14ac:dyDescent="0.4">
      <c r="A17" s="482" t="s">
        <v>143</v>
      </c>
      <c r="B17" s="483"/>
      <c r="C17" s="484" t="s">
        <v>144</v>
      </c>
      <c r="D17" s="485"/>
      <c r="E17" s="486" t="s">
        <v>145</v>
      </c>
      <c r="F17" s="487"/>
      <c r="G17" s="488" t="s">
        <v>146</v>
      </c>
      <c r="H17" s="487"/>
      <c r="I17" s="488" t="s">
        <v>147</v>
      </c>
      <c r="J17" s="487"/>
      <c r="K17" s="489" t="s">
        <v>149</v>
      </c>
      <c r="L17" s="490"/>
      <c r="M17" s="489" t="s">
        <v>150</v>
      </c>
      <c r="N17" s="490"/>
      <c r="O17" s="489" t="s">
        <v>366</v>
      </c>
      <c r="P17" s="490"/>
      <c r="Q17" s="489" t="s">
        <v>386</v>
      </c>
      <c r="R17" s="490"/>
      <c r="S17" s="489" t="s">
        <v>422</v>
      </c>
      <c r="T17" s="490"/>
      <c r="U17" s="489" t="s">
        <v>423</v>
      </c>
      <c r="V17" s="490"/>
      <c r="W17" s="489" t="s">
        <v>424</v>
      </c>
      <c r="X17" s="490"/>
      <c r="Y17" s="489" t="s">
        <v>425</v>
      </c>
      <c r="Z17" s="491"/>
      <c r="AA17" s="492" t="s">
        <v>426</v>
      </c>
      <c r="AB17" s="493"/>
      <c r="AC17" s="494" t="s">
        <v>151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152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153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43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031W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129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51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3-9690</v>
      </c>
      <c r="B8" s="23"/>
      <c r="C8" s="24"/>
      <c r="D8" s="24"/>
      <c r="E8" s="260" t="str">
        <f>A2</f>
        <v>COMPANY # 031W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162</v>
      </c>
      <c r="B18" s="374"/>
      <c r="C18" s="24"/>
      <c r="D18" s="24"/>
      <c r="E18" s="24"/>
    </row>
    <row r="19" spans="1:5" ht="14.1" customHeight="1" x14ac:dyDescent="0.25">
      <c r="A19" s="374" t="s">
        <v>163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156</v>
      </c>
      <c r="B25" s="375"/>
    </row>
    <row r="26" spans="1:5" ht="15.75" x14ac:dyDescent="0.25">
      <c r="A26" s="375" t="s">
        <v>164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031W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tabSelected="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3.75" style="570" customWidth="1"/>
    <col min="14" max="14" width="1.625" style="570" customWidth="1"/>
    <col min="15" max="15" width="13.375" style="570" customWidth="1"/>
    <col min="16" max="16" width="2" style="570" customWidth="1"/>
    <col min="17" max="17" width="22.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456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tr">
        <f>'E1.XLS '!A3</f>
        <v>COMPANY NAME    Harper Mechanical Corp.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457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452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'E1.XLS '!A7</f>
        <v>PREPARED BY: 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31W</v>
      </c>
    </row>
    <row r="8" spans="1:21" ht="13.5" thickBot="1" x14ac:dyDescent="0.25">
      <c r="A8" s="3" t="str">
        <f>'E1.XLS '!A8</f>
        <v>EXTENSION:  3-9690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454</v>
      </c>
    </row>
    <row r="9" spans="1:21" ht="13.5" thickTop="1" x14ac:dyDescent="0.2">
      <c r="A9" s="576"/>
      <c r="B9" s="577"/>
      <c r="C9" s="577"/>
      <c r="D9" s="578"/>
      <c r="E9" s="579" t="s">
        <v>458</v>
      </c>
      <c r="F9" s="580"/>
      <c r="G9" s="581"/>
      <c r="H9" s="580"/>
      <c r="I9" s="581" t="s">
        <v>459</v>
      </c>
      <c r="J9" s="581"/>
      <c r="K9" s="621" t="s">
        <v>460</v>
      </c>
      <c r="L9" s="621"/>
      <c r="M9" s="621"/>
      <c r="N9" s="581"/>
      <c r="O9" s="621" t="s">
        <v>461</v>
      </c>
      <c r="P9" s="621"/>
      <c r="Q9" s="621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462</v>
      </c>
      <c r="F10" s="580"/>
      <c r="G10" s="588" t="s">
        <v>463</v>
      </c>
      <c r="H10" s="580"/>
      <c r="I10" s="587" t="s">
        <v>464</v>
      </c>
      <c r="J10" s="580"/>
      <c r="K10" s="589"/>
      <c r="L10" s="580"/>
      <c r="M10" s="587"/>
      <c r="N10" s="580"/>
      <c r="O10" s="587" t="s">
        <v>11</v>
      </c>
      <c r="P10" s="580"/>
      <c r="Q10" s="587"/>
      <c r="R10" s="587"/>
      <c r="S10" s="590" t="s">
        <v>462</v>
      </c>
      <c r="U10" s="587"/>
    </row>
    <row r="11" spans="1:21" ht="13.5" thickBot="1" x14ac:dyDescent="0.25">
      <c r="A11" s="591"/>
      <c r="B11" s="592"/>
      <c r="C11" s="593" t="s">
        <v>465</v>
      </c>
      <c r="D11" s="574"/>
      <c r="E11" s="594" t="s">
        <v>466</v>
      </c>
      <c r="F11" s="574"/>
      <c r="G11" s="594" t="s">
        <v>467</v>
      </c>
      <c r="H11" s="574"/>
      <c r="I11" s="594" t="s">
        <v>468</v>
      </c>
      <c r="J11" s="574"/>
      <c r="K11" s="594" t="s">
        <v>469</v>
      </c>
      <c r="L11" s="574"/>
      <c r="M11" s="594" t="s">
        <v>470</v>
      </c>
      <c r="N11" s="574"/>
      <c r="O11" s="594" t="s">
        <v>92</v>
      </c>
      <c r="P11" s="574"/>
      <c r="Q11" s="594" t="s">
        <v>471</v>
      </c>
      <c r="R11" s="594"/>
      <c r="S11" s="595" t="s">
        <v>472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473</v>
      </c>
      <c r="B13" s="599"/>
      <c r="C13" s="322" t="s">
        <v>346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474</v>
      </c>
      <c r="B14" s="599"/>
      <c r="C14" s="602" t="s">
        <v>475</v>
      </c>
      <c r="D14" s="599"/>
      <c r="E14" s="598">
        <v>-40000</v>
      </c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-40000</v>
      </c>
      <c r="U14" s="583"/>
    </row>
    <row r="15" spans="1:21" ht="23.25" customHeight="1" x14ac:dyDescent="0.2">
      <c r="A15" s="598" t="s">
        <v>476</v>
      </c>
      <c r="B15" s="599"/>
      <c r="C15" s="602" t="s">
        <v>477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478</v>
      </c>
      <c r="B16" s="599"/>
      <c r="C16" s="602" t="s">
        <v>479</v>
      </c>
      <c r="D16" s="599"/>
      <c r="E16" s="598">
        <v>-1143428</v>
      </c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-1143428</v>
      </c>
      <c r="U16" s="583"/>
    </row>
    <row r="17" spans="1:21" ht="23.25" customHeight="1" x14ac:dyDescent="0.2">
      <c r="A17" s="598" t="s">
        <v>480</v>
      </c>
      <c r="B17" s="599"/>
      <c r="C17" s="602" t="s">
        <v>481</v>
      </c>
      <c r="D17" s="599"/>
      <c r="E17" s="598">
        <v>-1764000</v>
      </c>
      <c r="F17" s="599"/>
      <c r="G17" s="598">
        <f>-3611104+1764000</f>
        <v>-1847104</v>
      </c>
      <c r="H17" s="599"/>
      <c r="I17" s="598"/>
      <c r="J17" s="599"/>
      <c r="K17" s="598"/>
      <c r="L17" s="599"/>
      <c r="M17" s="598"/>
      <c r="N17" s="599"/>
      <c r="O17" s="598"/>
      <c r="P17" s="599"/>
      <c r="Q17" s="598"/>
      <c r="R17" s="603"/>
      <c r="S17" s="604">
        <f t="shared" si="0"/>
        <v>-3611104</v>
      </c>
      <c r="U17" s="583"/>
    </row>
    <row r="18" spans="1:21" ht="23.25" customHeight="1" x14ac:dyDescent="0.2">
      <c r="A18" s="598" t="s">
        <v>482</v>
      </c>
      <c r="B18" s="599"/>
      <c r="C18" s="602" t="s">
        <v>483</v>
      </c>
      <c r="D18" s="599"/>
      <c r="E18" s="598">
        <f>-1847000-104</f>
        <v>-1847104</v>
      </c>
      <c r="F18" s="599"/>
      <c r="G18" s="598"/>
      <c r="H18" s="599"/>
      <c r="I18" s="598">
        <f>1847104+48198</f>
        <v>1895302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48198</v>
      </c>
    </row>
    <row r="19" spans="1:21" ht="23.25" customHeight="1" x14ac:dyDescent="0.2">
      <c r="A19" s="598" t="s">
        <v>484</v>
      </c>
      <c r="B19" s="599"/>
      <c r="C19" s="602" t="s">
        <v>485</v>
      </c>
      <c r="D19" s="599"/>
      <c r="E19" s="598"/>
      <c r="F19" s="599"/>
      <c r="G19" s="598"/>
      <c r="H19" s="599"/>
      <c r="I19" s="598">
        <v>2604</v>
      </c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2604</v>
      </c>
    </row>
    <row r="20" spans="1:21" ht="23.25" customHeight="1" x14ac:dyDescent="0.2">
      <c r="A20" s="598" t="s">
        <v>486</v>
      </c>
      <c r="B20" s="599"/>
      <c r="C20" s="602" t="s">
        <v>487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488</v>
      </c>
      <c r="B21" s="599"/>
      <c r="C21" s="602" t="s">
        <v>489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490</v>
      </c>
      <c r="B22" s="599"/>
      <c r="C22" s="602" t="s">
        <v>491</v>
      </c>
      <c r="D22" s="599"/>
      <c r="E22" s="598"/>
      <c r="F22" s="599"/>
      <c r="G22" s="598"/>
      <c r="H22" s="599"/>
      <c r="I22" s="598">
        <v>-1</v>
      </c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-1</v>
      </c>
    </row>
    <row r="23" spans="1:21" ht="23.25" customHeight="1" thickBot="1" x14ac:dyDescent="0.25">
      <c r="A23" s="598" t="s">
        <v>492</v>
      </c>
      <c r="B23" s="599"/>
      <c r="C23" s="598" t="s">
        <v>493</v>
      </c>
      <c r="D23" s="599"/>
      <c r="E23" s="605">
        <f>SUM(E14:E22)</f>
        <v>-4794532</v>
      </c>
      <c r="F23" s="599"/>
      <c r="G23" s="605">
        <f>SUM(G14:G22)</f>
        <v>-1847104</v>
      </c>
      <c r="H23" s="599"/>
      <c r="I23" s="605">
        <f>SUM(I14:I22)</f>
        <v>1897905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0</v>
      </c>
      <c r="P23" s="599"/>
      <c r="Q23" s="601"/>
      <c r="R23" s="603"/>
      <c r="S23" s="605">
        <f>SUM(S14:S22)</f>
        <v>-4743731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494</v>
      </c>
      <c r="B25" s="599"/>
      <c r="C25" s="598" t="s">
        <v>495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496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497</v>
      </c>
      <c r="B29" s="600"/>
      <c r="C29" s="601"/>
      <c r="D29" s="600"/>
      <c r="E29" s="609" t="s">
        <v>348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498</v>
      </c>
      <c r="B30" s="599"/>
      <c r="C30" s="602" t="s">
        <v>499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500</v>
      </c>
      <c r="B31" s="599"/>
      <c r="C31" s="602" t="s">
        <v>501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502</v>
      </c>
      <c r="B32" s="599"/>
      <c r="C32" s="602" t="s">
        <v>503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504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505</v>
      </c>
      <c r="B35" s="599"/>
      <c r="C35" s="602" t="s">
        <v>506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507</v>
      </c>
      <c r="B37" s="599"/>
      <c r="C37" s="601"/>
      <c r="D37" s="599"/>
      <c r="E37" s="598">
        <f>+E23+E33</f>
        <v>-4794532</v>
      </c>
      <c r="F37" s="599"/>
      <c r="G37" s="598">
        <f>+G23+G33</f>
        <v>-1847104</v>
      </c>
      <c r="H37" s="599"/>
      <c r="I37" s="598">
        <f>+I23+I33</f>
        <v>1897905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0</v>
      </c>
      <c r="P37" s="599"/>
      <c r="Q37" s="601"/>
      <c r="R37" s="603"/>
      <c r="S37" s="598">
        <f>+S23+S33</f>
        <v>-4743731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508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509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31W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454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39" right="0.22" top="0.23" bottom="0.18" header="0.17" footer="0.18"/>
  <pageSetup scale="6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3" sqref="D3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6" t="s">
        <v>516</v>
      </c>
    </row>
    <row r="3" spans="1:4" x14ac:dyDescent="0.2">
      <c r="A3" s="3" t="s">
        <v>428</v>
      </c>
      <c r="B3" s="265"/>
      <c r="C3" s="266"/>
      <c r="D3" s="392"/>
    </row>
    <row r="4" spans="1:4" x14ac:dyDescent="0.2">
      <c r="A4" s="263" t="s">
        <v>185</v>
      </c>
      <c r="B4" s="263"/>
    </row>
    <row r="5" spans="1:4" x14ac:dyDescent="0.2">
      <c r="A5" s="566" t="s">
        <v>453</v>
      </c>
      <c r="B5" s="265"/>
      <c r="C5" s="266" t="s">
        <v>186</v>
      </c>
      <c r="D5" s="387" t="s">
        <v>451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3" t="str">
        <f>A2</f>
        <v>COMPANY # 031W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448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447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448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447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447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447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448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447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448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447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448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448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447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447</v>
      </c>
    </row>
    <row r="41" spans="1:33" ht="6.75" customHeight="1" x14ac:dyDescent="0.2">
      <c r="A41" s="263"/>
      <c r="B41" s="567"/>
      <c r="C41" s="567"/>
      <c r="D41" s="276"/>
      <c r="E41" s="392"/>
      <c r="F41" s="392"/>
      <c r="G41" s="392"/>
    </row>
    <row r="42" spans="1:33" ht="12.75" customHeight="1" x14ac:dyDescent="0.2">
      <c r="A42" s="274" t="s">
        <v>454</v>
      </c>
      <c r="B42" s="263"/>
      <c r="C42" s="263" t="s">
        <v>455</v>
      </c>
      <c r="D42" s="275" t="s">
        <v>447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448</v>
      </c>
      <c r="AG44"/>
    </row>
    <row r="45" spans="1:33" x14ac:dyDescent="0.2">
      <c r="B45" s="263" t="s">
        <v>201</v>
      </c>
      <c r="C45" s="264" t="s">
        <v>11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448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031W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G31" sqref="G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2" t="s">
        <v>452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031W</v>
      </c>
    </row>
    <row r="8" spans="1:19" ht="15" customHeight="1" thickBot="1" x14ac:dyDescent="0.25">
      <c r="A8" s="1" t="str">
        <f>+'E1.XLS '!A8</f>
        <v>EXTENSION:  3-9690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148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512</v>
      </c>
      <c r="C16" s="18">
        <v>92146</v>
      </c>
      <c r="D16" s="19"/>
      <c r="E16" s="18">
        <v>-92146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92146</v>
      </c>
      <c r="D34" s="19"/>
      <c r="E34" s="21">
        <f>SUM(E15:E32)</f>
        <v>-92146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16</v>
      </c>
      <c r="S36" s="20" t="str">
        <f>S7</f>
        <v>COMPANY # 031W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031W</v>
      </c>
    </row>
    <row r="8" spans="1:21" ht="13.5" thickBot="1" x14ac:dyDescent="0.25">
      <c r="A8" s="23" t="str">
        <f>+'E1.XLS '!A8</f>
        <v>EXTENSION:  3-9690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8"/>
      <c r="B9" s="429"/>
      <c r="C9" s="430" t="s">
        <v>21</v>
      </c>
      <c r="D9" s="431"/>
      <c r="E9" s="432" t="s">
        <v>22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24</v>
      </c>
      <c r="T9" s="32"/>
      <c r="U9" s="439"/>
    </row>
    <row r="10" spans="1:21" x14ac:dyDescent="0.2">
      <c r="A10" s="440" t="s">
        <v>229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11</v>
      </c>
      <c r="N10" s="32"/>
      <c r="O10" s="445"/>
      <c r="P10" s="33"/>
      <c r="Q10" s="446"/>
      <c r="R10" s="33"/>
      <c r="S10" s="442" t="s">
        <v>420</v>
      </c>
      <c r="T10" s="32"/>
      <c r="U10" s="447"/>
    </row>
    <row r="11" spans="1:21" ht="13.5" thickBot="1" x14ac:dyDescent="0.25">
      <c r="A11" s="448" t="s">
        <v>231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232</v>
      </c>
      <c r="J11" s="451"/>
      <c r="K11" s="452" t="s">
        <v>230</v>
      </c>
      <c r="L11" s="451"/>
      <c r="M11" s="450" t="s">
        <v>23</v>
      </c>
      <c r="N11" s="32"/>
      <c r="O11" s="450" t="s">
        <v>53</v>
      </c>
      <c r="P11" s="453"/>
      <c r="Q11" s="454" t="s">
        <v>5</v>
      </c>
      <c r="R11" s="33"/>
      <c r="S11" s="450" t="s">
        <v>293</v>
      </c>
      <c r="T11" s="32"/>
      <c r="U11" s="450" t="s">
        <v>25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7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031W</v>
      </c>
    </row>
    <row r="44" spans="1:21" x14ac:dyDescent="0.2">
      <c r="A44" s="24"/>
      <c r="B44" s="24"/>
      <c r="C44" s="37"/>
      <c r="D44" s="24"/>
      <c r="E44" s="24"/>
      <c r="F44" s="24"/>
      <c r="G44" s="317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G31" sqref="G3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5" t="s">
        <v>452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031W</v>
      </c>
    </row>
    <row r="8" spans="1:21" x14ac:dyDescent="0.2">
      <c r="A8" s="47" t="str">
        <f>+'E1.XLS '!A8</f>
        <v>EXTENSION:  3-9690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17" t="s">
        <v>398</v>
      </c>
      <c r="F10" s="617"/>
      <c r="G10" s="617"/>
      <c r="H10" s="617"/>
      <c r="I10" s="617"/>
      <c r="J10" s="55"/>
      <c r="K10" s="617" t="s">
        <v>401</v>
      </c>
      <c r="L10" s="618"/>
      <c r="M10" s="618"/>
      <c r="N10" s="55"/>
      <c r="O10" s="617" t="s">
        <v>225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226</v>
      </c>
      <c r="P11" s="391"/>
      <c r="Q11" s="60" t="s">
        <v>235</v>
      </c>
      <c r="R11" s="389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8</v>
      </c>
      <c r="N12" s="63"/>
      <c r="O12" s="64" t="s">
        <v>8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/>
      <c r="B18" s="294"/>
      <c r="C18" s="293"/>
      <c r="D18" s="295"/>
      <c r="E18" s="293" t="s">
        <v>11</v>
      </c>
      <c r="F18" s="379"/>
      <c r="G18" s="293" t="s">
        <v>11</v>
      </c>
      <c r="H18" s="379"/>
      <c r="I18" s="293" t="s">
        <v>11</v>
      </c>
      <c r="J18" s="379"/>
      <c r="K18" s="293" t="s">
        <v>11</v>
      </c>
      <c r="L18" s="66"/>
      <c r="M18" s="293" t="s">
        <v>11</v>
      </c>
      <c r="N18" s="295"/>
      <c r="O18" s="293"/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37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444</v>
      </c>
      <c r="B32" s="294"/>
      <c r="C32" s="293">
        <v>0</v>
      </c>
      <c r="D32" s="295"/>
      <c r="E32" s="293">
        <v>-8000</v>
      </c>
      <c r="F32" s="379"/>
      <c r="G32" s="293" t="s">
        <v>11</v>
      </c>
      <c r="H32" s="379"/>
      <c r="I32" s="293" t="s">
        <v>11</v>
      </c>
      <c r="J32" s="379"/>
      <c r="K32" s="293" t="s">
        <v>11</v>
      </c>
      <c r="L32" s="66"/>
      <c r="M32" s="293" t="s">
        <v>11</v>
      </c>
      <c r="N32" s="295"/>
      <c r="O32" s="293">
        <v>72000</v>
      </c>
      <c r="P32" s="295"/>
      <c r="Q32" s="561" t="s">
        <v>450</v>
      </c>
      <c r="R32" s="295"/>
      <c r="S32" s="68">
        <f>SUM(C32:O32)</f>
        <v>64000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-8000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72000</v>
      </c>
      <c r="P37" s="295"/>
      <c r="Q37" s="379"/>
      <c r="R37" s="295"/>
      <c r="S37" s="72">
        <f>SUM(S32:S36)</f>
        <v>64000</v>
      </c>
      <c r="T37" s="48"/>
      <c r="U37" s="293"/>
    </row>
    <row r="38" spans="1:21" ht="12.75" customHeight="1" thickTop="1" x14ac:dyDescent="0.2">
      <c r="A38" s="260" t="s">
        <v>37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 t="s">
        <v>429</v>
      </c>
      <c r="B41" s="294"/>
      <c r="C41" s="293">
        <v>12550</v>
      </c>
      <c r="D41" s="295"/>
      <c r="E41" s="293" t="s">
        <v>11</v>
      </c>
      <c r="F41" s="379"/>
      <c r="G41" s="293" t="s">
        <v>11</v>
      </c>
      <c r="H41" s="379"/>
      <c r="I41" s="293" t="s">
        <v>11</v>
      </c>
      <c r="J41" s="379"/>
      <c r="K41" s="293" t="s">
        <v>11</v>
      </c>
      <c r="L41" s="66"/>
      <c r="M41" s="293" t="s">
        <v>11</v>
      </c>
      <c r="N41" s="295"/>
      <c r="O41" s="293">
        <v>-12550</v>
      </c>
      <c r="P41" s="295"/>
      <c r="Q41" s="561" t="s">
        <v>449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 t="s">
        <v>430</v>
      </c>
      <c r="B42" s="294"/>
      <c r="C42" s="293">
        <v>177991</v>
      </c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>
        <v>-177991</v>
      </c>
      <c r="P42" s="295"/>
      <c r="Q42" s="561" t="s">
        <v>449</v>
      </c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 t="s">
        <v>431</v>
      </c>
      <c r="B43" s="294"/>
      <c r="C43" s="293">
        <v>96494</v>
      </c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>
        <f>-96494-96494</f>
        <v>-192988</v>
      </c>
      <c r="P43" s="295"/>
      <c r="Q43" s="293"/>
      <c r="R43" s="295"/>
      <c r="S43" s="68">
        <f t="shared" si="1"/>
        <v>-96494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287035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-383529</v>
      </c>
      <c r="P50" s="382"/>
      <c r="Q50" s="383"/>
      <c r="R50" s="382"/>
      <c r="S50" s="72">
        <f>SUM(S41:S49)</f>
        <v>-96494</v>
      </c>
      <c r="T50" s="48"/>
      <c r="U50" s="48"/>
    </row>
    <row r="51" spans="1:21" ht="13.5" thickTop="1" x14ac:dyDescent="0.2">
      <c r="A51" s="260" t="s">
        <v>37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11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031W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G31" sqref="G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2" t="s">
        <v>452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031W</v>
      </c>
    </row>
    <row r="8" spans="1:15" ht="15" customHeight="1" thickBot="1" x14ac:dyDescent="0.25">
      <c r="A8" s="1" t="str">
        <f>+'E1.XLS '!A8</f>
        <v>EXTENSION:  3-9690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6</v>
      </c>
      <c r="F11" s="9"/>
      <c r="G11" s="9"/>
      <c r="H11" s="9"/>
      <c r="I11" s="10"/>
      <c r="J11" s="9"/>
      <c r="K11" s="393" t="s">
        <v>4</v>
      </c>
      <c r="L11" s="394"/>
      <c r="M11" s="394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8</v>
      </c>
      <c r="F12" s="15"/>
      <c r="G12" s="395" t="s">
        <v>35</v>
      </c>
      <c r="H12" s="15"/>
      <c r="I12" s="16" t="s">
        <v>244</v>
      </c>
      <c r="J12" s="15"/>
      <c r="K12" s="16" t="s">
        <v>53</v>
      </c>
      <c r="L12" s="15"/>
      <c r="M12" s="395" t="s">
        <v>245</v>
      </c>
      <c r="N12" s="15"/>
      <c r="O12" s="17" t="s">
        <v>8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255</v>
      </c>
      <c r="C15" s="18">
        <v>40</v>
      </c>
      <c r="D15" s="19"/>
      <c r="E15" s="18">
        <v>83954</v>
      </c>
      <c r="F15" s="19"/>
      <c r="G15" s="18">
        <v>611</v>
      </c>
      <c r="H15" s="19"/>
      <c r="I15" s="18">
        <v>-2604</v>
      </c>
      <c r="J15" s="19"/>
      <c r="K15" s="18"/>
      <c r="L15" s="19"/>
      <c r="M15" s="18"/>
      <c r="N15" s="19"/>
      <c r="O15" s="18">
        <f t="shared" ref="O15:O33" si="0">SUM(E15:K15)</f>
        <v>81961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83954</v>
      </c>
      <c r="F35" s="19"/>
      <c r="G35" s="21">
        <f>SUM(G15:G33)</f>
        <v>611</v>
      </c>
      <c r="H35" s="19"/>
      <c r="I35" s="21">
        <f>SUM(I15:I33)</f>
        <v>-2604</v>
      </c>
      <c r="J35" s="397" t="s">
        <v>26</v>
      </c>
      <c r="K35" s="21">
        <f>SUM(K15:K33)</f>
        <v>0</v>
      </c>
      <c r="L35" s="19"/>
      <c r="M35" s="19"/>
      <c r="N35" s="19"/>
      <c r="O35" s="21">
        <f>SUM(O15:O33)</f>
        <v>81961</v>
      </c>
      <c r="P35" s="20" t="s">
        <v>18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031W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G31" sqref="G31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4" t="s">
        <v>452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031W</v>
      </c>
      <c r="R7" s="100"/>
    </row>
    <row r="8" spans="1:18" ht="13.5" thickBot="1" x14ac:dyDescent="0.25">
      <c r="A8" s="77" t="str">
        <f>+'E1.XLS '!A8</f>
        <v>EXTENSION:  3-9690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9" t="s">
        <v>260</v>
      </c>
      <c r="J9" s="619"/>
      <c r="K9" s="619"/>
      <c r="L9" s="619"/>
      <c r="M9" s="619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4</v>
      </c>
      <c r="N11" s="85"/>
      <c r="O11" s="85" t="s">
        <v>36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2138420</v>
      </c>
      <c r="E18" s="96">
        <v>121200</v>
      </c>
      <c r="G18" s="96"/>
      <c r="I18" s="96"/>
      <c r="K18" s="96"/>
      <c r="M18" s="96"/>
      <c r="N18" s="402"/>
      <c r="O18" s="96"/>
      <c r="Q18" s="95">
        <f t="shared" si="0"/>
        <v>2259620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2138420</v>
      </c>
      <c r="E19" s="95">
        <f>SUM(E14:E18)</f>
        <v>121200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2259620</v>
      </c>
      <c r="R19" s="84"/>
    </row>
    <row r="20" spans="1:18" ht="18.75" customHeight="1" x14ac:dyDescent="0.2">
      <c r="A20" s="94" t="s">
        <v>271</v>
      </c>
      <c r="B20" s="94"/>
      <c r="C20" s="95">
        <v>-1299569</v>
      </c>
      <c r="E20" s="96"/>
      <c r="G20" s="96"/>
      <c r="I20" s="96">
        <v>-52519</v>
      </c>
      <c r="K20" s="96"/>
      <c r="M20" s="96">
        <v>-48000</v>
      </c>
      <c r="N20" s="402"/>
      <c r="O20" s="96">
        <v>222988</v>
      </c>
      <c r="Q20" s="95">
        <f t="shared" si="0"/>
        <v>-1177100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838851</v>
      </c>
      <c r="D23" s="403" t="s">
        <v>18</v>
      </c>
      <c r="E23" s="90">
        <f>SUM(E19:E21)</f>
        <v>121200</v>
      </c>
      <c r="F23" s="403" t="s">
        <v>26</v>
      </c>
      <c r="G23" s="90">
        <f>SUM(G19:G21)</f>
        <v>0</v>
      </c>
      <c r="H23" s="403" t="s">
        <v>26</v>
      </c>
      <c r="I23" s="90">
        <f>SUM(I19:I21)</f>
        <v>-52519</v>
      </c>
      <c r="K23" s="90">
        <f>SUM(K19:K21)</f>
        <v>0</v>
      </c>
      <c r="M23" s="90">
        <f>SUM(M19:M21)</f>
        <v>-48000</v>
      </c>
      <c r="N23" s="84"/>
      <c r="O23" s="90">
        <f>SUM(O19:O21)</f>
        <v>222988</v>
      </c>
      <c r="Q23" s="90">
        <f>SUM(Q19:Q21)</f>
        <v>1082520</v>
      </c>
      <c r="R23" s="40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6"/>
      <c r="H31" s="414" t="s">
        <v>54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5</v>
      </c>
      <c r="B33" s="408"/>
      <c r="C33" s="409" t="s">
        <v>274</v>
      </c>
      <c r="D33" s="408"/>
      <c r="E33" s="410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510</v>
      </c>
      <c r="B36" s="75"/>
      <c r="C36" s="615" t="s">
        <v>511</v>
      </c>
      <c r="E36" s="105">
        <v>-48000</v>
      </c>
      <c r="H36" s="73" t="s">
        <v>55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72</v>
      </c>
      <c r="E46" s="419">
        <f>SUM(E36:E44)</f>
        <v>-48000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57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616" t="s">
        <v>513</v>
      </c>
      <c r="J55" s="105"/>
      <c r="K55" s="105"/>
      <c r="L55" s="86"/>
      <c r="M55" s="105"/>
      <c r="N55" s="75"/>
      <c r="O55" s="105">
        <v>222988</v>
      </c>
      <c r="P55" s="86"/>
      <c r="Q55" s="105">
        <v>222988</v>
      </c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72</v>
      </c>
      <c r="L62" s="86"/>
      <c r="M62" s="90">
        <f>SUM(M36:M61)</f>
        <v>0</v>
      </c>
      <c r="N62" s="75"/>
      <c r="O62" s="90">
        <f>SUM(O36:O61)</f>
        <v>222988</v>
      </c>
      <c r="P62" s="86"/>
      <c r="Q62" s="90">
        <f>SUM(Q36:Q61)</f>
        <v>222988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031W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39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031W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3-9690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63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031W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G31" sqref="G3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452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031W</v>
      </c>
      <c r="T7" s="129"/>
    </row>
    <row r="8" spans="1:20" ht="15" customHeight="1" thickBot="1" x14ac:dyDescent="0.25">
      <c r="A8" s="128" t="str">
        <f>+'E1.XLS '!A8</f>
        <v>EXTENSION:  3-9690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148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432</v>
      </c>
      <c r="B15" s="136"/>
      <c r="C15" s="137">
        <v>-30859</v>
      </c>
      <c r="D15" s="138"/>
      <c r="E15" s="135">
        <v>30859</v>
      </c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433</v>
      </c>
      <c r="B16" s="136"/>
      <c r="C16" s="137">
        <v>33825</v>
      </c>
      <c r="D16" s="138"/>
      <c r="E16" s="135">
        <v>-33825</v>
      </c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 t="s">
        <v>441</v>
      </c>
      <c r="B17" s="136"/>
      <c r="C17" s="137">
        <v>-202500</v>
      </c>
      <c r="D17" s="138"/>
      <c r="E17" s="135">
        <v>202500</v>
      </c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 t="s">
        <v>434</v>
      </c>
      <c r="B18" s="136"/>
      <c r="C18" s="137">
        <v>-9823</v>
      </c>
      <c r="D18" s="138"/>
      <c r="E18" s="135">
        <v>9823</v>
      </c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 t="s">
        <v>440</v>
      </c>
      <c r="B19" s="136"/>
      <c r="C19" s="137">
        <v>-74501</v>
      </c>
      <c r="D19" s="138"/>
      <c r="E19" s="135">
        <v>74501</v>
      </c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 t="s">
        <v>439</v>
      </c>
      <c r="B20" s="136"/>
      <c r="C20" s="137">
        <v>-56221</v>
      </c>
      <c r="D20" s="138"/>
      <c r="E20" s="135">
        <v>56221</v>
      </c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 t="s">
        <v>438</v>
      </c>
      <c r="B21" s="136"/>
      <c r="C21" s="137">
        <v>-6054</v>
      </c>
      <c r="D21" s="138"/>
      <c r="E21" s="135">
        <v>6054</v>
      </c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 t="s">
        <v>437</v>
      </c>
      <c r="B22" s="136"/>
      <c r="C22" s="137">
        <v>-14208</v>
      </c>
      <c r="D22" s="138"/>
      <c r="E22" s="135">
        <v>14208</v>
      </c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 t="s">
        <v>435</v>
      </c>
      <c r="B23" s="136"/>
      <c r="C23" s="137">
        <v>-18415</v>
      </c>
      <c r="D23" s="138"/>
      <c r="E23" s="135">
        <v>18415</v>
      </c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 t="s">
        <v>436</v>
      </c>
      <c r="B24" s="136"/>
      <c r="C24" s="137">
        <v>-207</v>
      </c>
      <c r="D24" s="138"/>
      <c r="E24" s="135">
        <v>207</v>
      </c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 t="s">
        <v>445</v>
      </c>
      <c r="B25" s="136"/>
      <c r="C25" s="137">
        <v>0</v>
      </c>
      <c r="D25" s="138"/>
      <c r="E25" s="135">
        <v>-1093143</v>
      </c>
      <c r="F25" s="138"/>
      <c r="G25" s="135">
        <f t="shared" si="0"/>
        <v>-1093143</v>
      </c>
      <c r="H25" s="138"/>
      <c r="I25" s="135">
        <v>4538712</v>
      </c>
      <c r="J25" s="138"/>
      <c r="K25" s="135">
        <f t="shared" si="1"/>
        <v>3445569</v>
      </c>
      <c r="L25" s="138"/>
      <c r="M25" s="135"/>
      <c r="N25" s="138"/>
      <c r="O25" s="135">
        <f t="shared" si="2"/>
        <v>3445569</v>
      </c>
      <c r="P25" s="138"/>
      <c r="Q25" s="135"/>
      <c r="R25" s="138"/>
      <c r="S25" s="135">
        <f t="shared" si="3"/>
        <v>3445569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-378963</v>
      </c>
      <c r="D31" s="129"/>
      <c r="E31" s="142">
        <f>SUM(E15:E28)</f>
        <v>-714180</v>
      </c>
      <c r="F31" s="129"/>
      <c r="G31" s="142">
        <f>SUM(G15:G28)</f>
        <v>-1093143</v>
      </c>
      <c r="H31" s="129"/>
      <c r="I31" s="142">
        <f>SUM(I15:I28)</f>
        <v>4538712</v>
      </c>
      <c r="J31" s="129"/>
      <c r="K31" s="142">
        <f>SUM(K15:K28)</f>
        <v>3445569</v>
      </c>
      <c r="L31" s="129"/>
      <c r="M31" s="142">
        <f>SUM(M15:M28)</f>
        <v>0</v>
      </c>
      <c r="N31" s="129"/>
      <c r="O31" s="142">
        <f>SUM(O15:O28)</f>
        <v>3445569</v>
      </c>
      <c r="P31" s="129"/>
      <c r="Q31" s="142">
        <f>SUM(Q15:Q28)</f>
        <v>0</v>
      </c>
      <c r="R31" s="129"/>
      <c r="S31" s="142">
        <f>SUM(S15:S28)</f>
        <v>3445569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031W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415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031W</v>
      </c>
    </row>
    <row r="8" spans="1:29" ht="16.5" thickBot="1" x14ac:dyDescent="0.3">
      <c r="A8" s="143" t="str">
        <f>+'E1.XLS '!A8</f>
        <v>EXTENSION:  3-9690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22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24</v>
      </c>
      <c r="Z9" s="501"/>
      <c r="AA9" s="150"/>
      <c r="AB9" s="501"/>
      <c r="AC9" s="151"/>
    </row>
    <row r="10" spans="1:29" x14ac:dyDescent="0.25">
      <c r="A10" s="152" t="s">
        <v>70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53</v>
      </c>
      <c r="J10" s="522"/>
      <c r="K10" s="153" t="s">
        <v>21</v>
      </c>
      <c r="L10" s="502"/>
      <c r="M10" s="153" t="s">
        <v>71</v>
      </c>
      <c r="N10" s="502"/>
      <c r="O10" s="153"/>
      <c r="P10" s="502"/>
      <c r="Q10" s="153" t="s">
        <v>35</v>
      </c>
      <c r="R10" s="502"/>
      <c r="S10" s="153" t="s">
        <v>23</v>
      </c>
      <c r="T10" s="502"/>
      <c r="U10" s="153" t="s">
        <v>53</v>
      </c>
      <c r="V10" s="502"/>
      <c r="W10" s="153" t="s">
        <v>5</v>
      </c>
      <c r="X10" s="502"/>
      <c r="Y10" s="153" t="s">
        <v>21</v>
      </c>
      <c r="Z10" s="502"/>
      <c r="AA10" s="153" t="s">
        <v>71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73</v>
      </c>
      <c r="F11" s="525"/>
      <c r="G11" s="526" t="s">
        <v>314</v>
      </c>
      <c r="H11" s="525"/>
      <c r="I11" s="155" t="s">
        <v>315</v>
      </c>
      <c r="J11" s="525"/>
      <c r="K11" s="155" t="s">
        <v>74</v>
      </c>
      <c r="L11" s="503"/>
      <c r="M11" s="155" t="s">
        <v>74</v>
      </c>
      <c r="N11" s="503"/>
      <c r="O11" s="155" t="s">
        <v>72</v>
      </c>
      <c r="P11" s="503"/>
      <c r="Q11" s="155" t="s">
        <v>92</v>
      </c>
      <c r="R11" s="503"/>
      <c r="S11" s="155" t="s">
        <v>92</v>
      </c>
      <c r="T11" s="503"/>
      <c r="U11" s="155" t="s">
        <v>92</v>
      </c>
      <c r="V11" s="503"/>
      <c r="W11" s="155"/>
      <c r="X11" s="503"/>
      <c r="Y11" s="155" t="s">
        <v>74</v>
      </c>
      <c r="Z11" s="503"/>
      <c r="AA11" s="155" t="s">
        <v>74</v>
      </c>
      <c r="AB11" s="503"/>
      <c r="AC11" s="156" t="s">
        <v>72</v>
      </c>
    </row>
    <row r="12" spans="1:29" ht="16.5" thickTop="1" x14ac:dyDescent="0.25">
      <c r="A12" s="108" t="s">
        <v>234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11</v>
      </c>
      <c r="G16" s="528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75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11</v>
      </c>
      <c r="S50" s="144"/>
      <c r="U50" s="144"/>
      <c r="W50" s="144"/>
      <c r="Y50" s="144"/>
      <c r="AA50" s="144"/>
      <c r="AC50" s="161" t="str">
        <f>A2</f>
        <v>COMPANY # 031W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11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2001-07-19T15:25:53Z</cp:lastPrinted>
  <dcterms:created xsi:type="dcterms:W3CDTF">1998-03-02T21:51:31Z</dcterms:created>
  <dcterms:modified xsi:type="dcterms:W3CDTF">2014-09-05T09:59:34Z</dcterms:modified>
</cp:coreProperties>
</file>