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5"/>
  </bookViews>
  <sheets>
    <sheet name="Feb" sheetId="3" r:id="rId1"/>
    <sheet name="Mar" sheetId="4" r:id="rId2"/>
    <sheet name="Apr" sheetId="5" r:id="rId3"/>
    <sheet name="May" sheetId="6" r:id="rId4"/>
    <sheet name="June" sheetId="7" r:id="rId5"/>
    <sheet name="July" sheetId="9" r:id="rId6"/>
  </sheets>
  <calcPr calcId="152511"/>
</workbook>
</file>

<file path=xl/calcChain.xml><?xml version="1.0" encoding="utf-8"?>
<calcChain xmlns="http://schemas.openxmlformats.org/spreadsheetml/2006/main">
  <c r="G10" i="5" l="1"/>
  <c r="J13" i="5" s="1"/>
  <c r="G12" i="5"/>
  <c r="G14" i="5"/>
  <c r="J17" i="5" s="1"/>
  <c r="G16" i="5"/>
  <c r="G18" i="5"/>
  <c r="J21" i="5" s="1"/>
  <c r="G20" i="5"/>
  <c r="G25" i="5" s="1"/>
  <c r="G38" i="5" s="1"/>
  <c r="G22" i="5"/>
  <c r="J23" i="5"/>
  <c r="E25" i="5"/>
  <c r="I25" i="5"/>
  <c r="G32" i="5"/>
  <c r="G35" i="5"/>
  <c r="A47" i="5"/>
  <c r="G10" i="3"/>
  <c r="G12" i="3"/>
  <c r="J13" i="3" s="1"/>
  <c r="G14" i="3"/>
  <c r="J17" i="3" s="1"/>
  <c r="G16" i="3"/>
  <c r="G18" i="3"/>
  <c r="G20" i="3"/>
  <c r="J21" i="3" s="1"/>
  <c r="G22" i="3"/>
  <c r="J23" i="3" s="1"/>
  <c r="E25" i="3"/>
  <c r="G25" i="3"/>
  <c r="G38" i="3" s="1"/>
  <c r="I25" i="3"/>
  <c r="G32" i="3"/>
  <c r="G35" i="3"/>
  <c r="A47" i="3"/>
  <c r="G10" i="9"/>
  <c r="J13" i="9" s="1"/>
  <c r="G12" i="9"/>
  <c r="G28" i="9" s="1"/>
  <c r="G41" i="9" s="1"/>
  <c r="G14" i="9"/>
  <c r="J17" i="9" s="1"/>
  <c r="G16" i="9"/>
  <c r="G18" i="9"/>
  <c r="J21" i="9" s="1"/>
  <c r="G20" i="9"/>
  <c r="G22" i="9"/>
  <c r="J23" i="9" s="1"/>
  <c r="G24" i="9"/>
  <c r="J25" i="9"/>
  <c r="G26" i="9"/>
  <c r="J27" i="9"/>
  <c r="E28" i="9"/>
  <c r="I28" i="9"/>
  <c r="G35" i="9"/>
  <c r="G38" i="9"/>
  <c r="A44" i="9"/>
  <c r="G10" i="7"/>
  <c r="G26" i="7" s="1"/>
  <c r="G39" i="7" s="1"/>
  <c r="G46" i="7" s="1"/>
  <c r="G12" i="7"/>
  <c r="G14" i="7"/>
  <c r="G16" i="7"/>
  <c r="J17" i="7"/>
  <c r="G18" i="7"/>
  <c r="G20" i="7"/>
  <c r="J21" i="7" s="1"/>
  <c r="G22" i="7"/>
  <c r="J23" i="7"/>
  <c r="G24" i="7"/>
  <c r="J25" i="7"/>
  <c r="E26" i="7"/>
  <c r="I26" i="7"/>
  <c r="G33" i="7"/>
  <c r="G36" i="7"/>
  <c r="A48" i="7"/>
  <c r="G10" i="4"/>
  <c r="G12" i="4"/>
  <c r="G25" i="4" s="1"/>
  <c r="G38" i="4" s="1"/>
  <c r="J13" i="4"/>
  <c r="G14" i="4"/>
  <c r="J17" i="4" s="1"/>
  <c r="G16" i="4"/>
  <c r="G18" i="4"/>
  <c r="G20" i="4"/>
  <c r="J21" i="4" s="1"/>
  <c r="G22" i="4"/>
  <c r="J23" i="4"/>
  <c r="E25" i="4"/>
  <c r="I25" i="4"/>
  <c r="G32" i="4"/>
  <c r="G35" i="4"/>
  <c r="A47" i="4"/>
  <c r="G10" i="6"/>
  <c r="J13" i="6" s="1"/>
  <c r="G12" i="6"/>
  <c r="G14" i="6"/>
  <c r="G16" i="6"/>
  <c r="J17" i="6" s="1"/>
  <c r="G18" i="6"/>
  <c r="G25" i="6" s="1"/>
  <c r="G38" i="6" s="1"/>
  <c r="G20" i="6"/>
  <c r="G22" i="6"/>
  <c r="J23" i="6" s="1"/>
  <c r="E25" i="6"/>
  <c r="I25" i="6"/>
  <c r="G32" i="6"/>
  <c r="G35" i="6"/>
  <c r="A47" i="6"/>
  <c r="J25" i="3" l="1"/>
  <c r="J28" i="9"/>
  <c r="J25" i="4"/>
  <c r="J25" i="5"/>
  <c r="J13" i="7"/>
  <c r="J26" i="7" s="1"/>
  <c r="J21" i="6"/>
  <c r="J25" i="6" s="1"/>
</calcChain>
</file>

<file path=xl/sharedStrings.xml><?xml version="1.0" encoding="utf-8"?>
<sst xmlns="http://schemas.openxmlformats.org/spreadsheetml/2006/main" count="195" uniqueCount="38">
  <si>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</si>
  <si>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</si>
  <si>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</si>
  <si>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</si>
  <si>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</si>
  <si>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</si>
  <si>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</si>
  <si>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</si>
  <si>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</si>
  <si>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t>Company 20Q</t>
  </si>
  <si>
    <t>Difference</t>
  </si>
  <si>
    <t>2106-0000 Asset-C</t>
  </si>
  <si>
    <t>3030-0000 Liab-C</t>
  </si>
  <si>
    <t>2510-0200 Prudency</t>
  </si>
  <si>
    <t>2510-0300 Prudency</t>
  </si>
  <si>
    <t>2510-0000 Asset-NC</t>
  </si>
  <si>
    <t>3310-0000 Liab-NC</t>
  </si>
  <si>
    <t>2003-2500 Liquidation</t>
  </si>
  <si>
    <t>4200-0000 MTM Rev</t>
  </si>
  <si>
    <t>2/00</t>
  </si>
  <si>
    <t>3/00</t>
  </si>
  <si>
    <t>4/00</t>
  </si>
  <si>
    <t>5/01</t>
  </si>
  <si>
    <t>21060000 Asset-C</t>
  </si>
  <si>
    <t>30300000 Liab-C</t>
  </si>
  <si>
    <t>25100200 Prudency</t>
  </si>
  <si>
    <t>25100300 Prudency</t>
  </si>
  <si>
    <t>25100000 Asset-NC</t>
  </si>
  <si>
    <t>33100000 Liab-NC</t>
  </si>
  <si>
    <t>20032500 Liquidation</t>
  </si>
  <si>
    <t>42000000 MTM Rev</t>
  </si>
  <si>
    <t>6/01</t>
  </si>
  <si>
    <t>25100100 Credit Rreserve</t>
  </si>
  <si>
    <t>Transfer of MTM Asset - C to 1572</t>
  </si>
  <si>
    <t xml:space="preserve">Incorrect booking by Accounting - corrected </t>
  </si>
  <si>
    <t>next month</t>
  </si>
  <si>
    <t>7/01</t>
  </si>
  <si>
    <t>Assets held on company #1572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</si>
</sst>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2" fillId="0" borderId="0" xfId="0" applyFont="1" applyAlignment="1">
      <alignment horizontal="left"/>
    </xf>
    <xf numFmtId="166" fontId="1" fillId="0" borderId="0" xfId="1" applyNumberFormat="1"/>
    <xf numFmtId="166" fontId="0" fillId="0" borderId="0" xfId="0" applyNumberFormat="1"/>
    <xf numFmtId="166" fontId="2" fillId="0" borderId="7" xfId="0" applyNumberFormat="1" applyFont="1" applyBorder="1"/>
    <xf numFmtId="166" fontId="2" fillId="2" borderId="7" xfId="0" applyNumberFormat="1" applyFont="1" applyFill="1" applyBorder="1"/>
    <xf numFmtId="166" fontId="2" fillId="2" borderId="7" xfId="1" applyNumberFormat="1" applyFont="1" applyFill="1" applyBorder="1"/>
    <xf numFmtId="166" fontId="2" fillId="0" borderId="8" xfId="1" applyNumberFormat="1" applyFont="1" applyBorder="1"/>
    <xf numFmtId="43" fontId="2" fillId="0" borderId="0" xfId="0" applyNumberFormat="1" applyFont="1"/>
    <xf numFmtId="43" fontId="2" fillId="0" borderId="8" xfId="0" applyNumberFormat="1" applyFont="1" applyBorder="1"/>
    <xf numFmtId="41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4" zoomScaleNormal="100" workbookViewId="0">
      <selection activeCell="C6" sqref="C6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19</v>
      </c>
      <c r="C10" s="11" t="s">
        <v>11</v>
      </c>
      <c r="E10" s="8">
        <v>1277047002</v>
      </c>
      <c r="F10" s="8"/>
      <c r="G10" s="8">
        <f>I10-E10</f>
        <v>-1177625784</v>
      </c>
      <c r="H10" s="8"/>
      <c r="I10" s="8">
        <v>99421218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19</v>
      </c>
      <c r="C12" s="11" t="s">
        <v>12</v>
      </c>
      <c r="E12" s="8">
        <v>-1247510983</v>
      </c>
      <c r="F12" s="8"/>
      <c r="G12" s="8">
        <f>I12-E12</f>
        <v>1183349390</v>
      </c>
      <c r="H12" s="8"/>
      <c r="I12" s="8">
        <v>-64161593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5723606</v>
      </c>
    </row>
    <row r="14" spans="1:10" x14ac:dyDescent="0.2">
      <c r="A14" s="7" t="s">
        <v>19</v>
      </c>
      <c r="C14" s="11" t="s">
        <v>13</v>
      </c>
      <c r="E14" s="8">
        <v>12033165</v>
      </c>
      <c r="F14" s="8"/>
      <c r="G14" s="8">
        <f>I14-E14</f>
        <v>-3837761</v>
      </c>
      <c r="H14" s="8"/>
      <c r="I14" s="8">
        <v>8195404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19</v>
      </c>
      <c r="C16" s="11" t="s">
        <v>14</v>
      </c>
      <c r="E16" s="8">
        <v>0</v>
      </c>
      <c r="F16" s="8"/>
      <c r="G16" s="8">
        <f>I16-E16</f>
        <v>322510</v>
      </c>
      <c r="H16" s="8"/>
      <c r="I16" s="8">
        <v>322510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-3515251</v>
      </c>
    </row>
    <row r="18" spans="1:10" x14ac:dyDescent="0.2">
      <c r="A18" s="7" t="s">
        <v>19</v>
      </c>
      <c r="C18" s="11" t="s">
        <v>15</v>
      </c>
      <c r="E18" s="8">
        <v>196011309</v>
      </c>
      <c r="F18" s="8"/>
      <c r="G18" s="8">
        <f>I18-E18</f>
        <v>-81370959</v>
      </c>
      <c r="H18" s="8"/>
      <c r="I18" s="8">
        <v>114640350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19</v>
      </c>
      <c r="C20" s="11" t="s">
        <v>16</v>
      </c>
      <c r="E20" s="8">
        <v>-155003635</v>
      </c>
      <c r="F20" s="8"/>
      <c r="G20" s="8">
        <f>I20-E20</f>
        <v>103827387</v>
      </c>
      <c r="H20" s="8"/>
      <c r="I20" s="8">
        <v>-51176248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22456428</v>
      </c>
    </row>
    <row r="22" spans="1:10" x14ac:dyDescent="0.2">
      <c r="A22" s="7" t="s">
        <v>19</v>
      </c>
      <c r="C22" s="11" t="s">
        <v>17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82576858</v>
      </c>
      <c r="F25" s="11"/>
      <c r="G25" s="12">
        <f>SUM(G10:G23)</f>
        <v>24664783</v>
      </c>
      <c r="H25" s="11"/>
      <c r="I25" s="10">
        <f>SUM(I10:I23)</f>
        <v>107241641</v>
      </c>
      <c r="J25" s="10">
        <f>SUM(J10:J23)</f>
        <v>24664783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19</v>
      </c>
      <c r="C33" s="19" t="s">
        <v>18</v>
      </c>
      <c r="E33" s="15"/>
      <c r="F33" s="8"/>
      <c r="G33" s="8">
        <v>-34699065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-34699065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10</v>
      </c>
      <c r="E38" s="15"/>
      <c r="F38" s="8"/>
      <c r="G38" s="17">
        <f>G25+G35</f>
        <v>-10034282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C:\Users\Felienne\Enron\EnronSpreadsheets\[mary_fischer__25725__20Q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4" zoomScaleNormal="100" workbookViewId="0">
      <selection activeCell="A2" sqref="A2:I2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20</v>
      </c>
      <c r="C10" s="11" t="s">
        <v>11</v>
      </c>
      <c r="E10" s="20">
        <v>1277047002</v>
      </c>
      <c r="F10" s="8"/>
      <c r="G10" s="20">
        <f>I10-E10</f>
        <v>-1150083458</v>
      </c>
      <c r="H10" s="8"/>
      <c r="I10" s="20">
        <v>126963544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20</v>
      </c>
      <c r="C12" s="11" t="s">
        <v>12</v>
      </c>
      <c r="E12" s="20">
        <v>-1247510983</v>
      </c>
      <c r="F12" s="8"/>
      <c r="G12" s="20">
        <f>I12-E12</f>
        <v>1166603971</v>
      </c>
      <c r="H12" s="8"/>
      <c r="I12" s="20">
        <v>-80907012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16520513</v>
      </c>
    </row>
    <row r="14" spans="1:10" x14ac:dyDescent="0.2">
      <c r="A14" s="7" t="s">
        <v>20</v>
      </c>
      <c r="C14" s="11" t="s">
        <v>13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">
      <c r="A15" s="7"/>
      <c r="E15" s="20"/>
      <c r="F15" s="8"/>
      <c r="G15" s="20"/>
      <c r="H15" s="8"/>
      <c r="I15" s="20"/>
    </row>
    <row r="16" spans="1:10" x14ac:dyDescent="0.2">
      <c r="A16" s="7" t="s">
        <v>20</v>
      </c>
      <c r="C16" s="11" t="s">
        <v>14</v>
      </c>
      <c r="E16" s="20">
        <v>0</v>
      </c>
      <c r="F16" s="8"/>
      <c r="G16" s="20">
        <f>I16-E16</f>
        <v>-1839018</v>
      </c>
      <c r="H16" s="8"/>
      <c r="I16" s="20">
        <v>-1839018</v>
      </c>
    </row>
    <row r="17" spans="1:10" x14ac:dyDescent="0.2">
      <c r="A17" s="9"/>
      <c r="E17" s="20"/>
      <c r="F17" s="8"/>
      <c r="G17" s="20"/>
      <c r="H17" s="8"/>
      <c r="I17" s="20"/>
      <c r="J17" s="21">
        <f>SUM(G14:G16)</f>
        <v>-13872183</v>
      </c>
    </row>
    <row r="18" spans="1:10" x14ac:dyDescent="0.2">
      <c r="A18" s="7" t="s">
        <v>20</v>
      </c>
      <c r="C18" s="11" t="s">
        <v>15</v>
      </c>
      <c r="E18" s="20">
        <v>196011309</v>
      </c>
      <c r="F18" s="8"/>
      <c r="G18" s="20">
        <f>I18-E18</f>
        <v>-90072843</v>
      </c>
      <c r="H18" s="8"/>
      <c r="I18" s="20">
        <v>105938466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20</v>
      </c>
      <c r="C20" s="11" t="s">
        <v>16</v>
      </c>
      <c r="E20" s="20">
        <v>-155003635</v>
      </c>
      <c r="F20" s="8"/>
      <c r="G20" s="20">
        <f>I20-E20</f>
        <v>126264350</v>
      </c>
      <c r="H20" s="8"/>
      <c r="I20" s="20">
        <v>-28739285</v>
      </c>
    </row>
    <row r="21" spans="1:10" x14ac:dyDescent="0.2">
      <c r="A21" s="7"/>
      <c r="E21" s="20"/>
      <c r="F21" s="8"/>
      <c r="G21" s="20"/>
      <c r="H21" s="8"/>
      <c r="I21" s="20"/>
      <c r="J21" s="21">
        <f>SUM(G18:G20)</f>
        <v>36191507</v>
      </c>
    </row>
    <row r="22" spans="1:10" x14ac:dyDescent="0.2">
      <c r="A22" s="7" t="s">
        <v>20</v>
      </c>
      <c r="C22" s="11" t="s">
        <v>17</v>
      </c>
      <c r="E22" s="20">
        <v>0</v>
      </c>
      <c r="F22" s="8"/>
      <c r="G22" s="20">
        <f>I22-E22</f>
        <v>0</v>
      </c>
      <c r="H22" s="8"/>
      <c r="I22" s="20">
        <v>0</v>
      </c>
    </row>
    <row r="23" spans="1:10" x14ac:dyDescent="0.2">
      <c r="A23" s="9"/>
      <c r="G23" s="21"/>
      <c r="I23" s="21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22">
        <f>SUM(E10:E23)</f>
        <v>82576858</v>
      </c>
      <c r="F25" s="11"/>
      <c r="G25" s="23">
        <f>SUM(G10:G23)</f>
        <v>38839837</v>
      </c>
      <c r="H25" s="11"/>
      <c r="I25" s="22">
        <f>SUM(I10:I23)</f>
        <v>121416695</v>
      </c>
      <c r="J25" s="22">
        <f>SUM(J10:J23)</f>
        <v>38839837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20">
        <f>I32-E32</f>
        <v>0</v>
      </c>
      <c r="H32" s="14"/>
    </row>
    <row r="33" spans="1:9" x14ac:dyDescent="0.2">
      <c r="A33" s="7" t="s">
        <v>20</v>
      </c>
      <c r="C33" s="19" t="s">
        <v>18</v>
      </c>
      <c r="E33" s="15"/>
      <c r="F33" s="8"/>
      <c r="G33" s="20">
        <v>-47512901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24">
        <f>SUM(G33)</f>
        <v>-47512901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10</v>
      </c>
      <c r="E38" s="15"/>
      <c r="F38" s="8"/>
      <c r="G38" s="25">
        <f>G25+G35</f>
        <v>-8673064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C:\Users\Felienne\Enron\EnronSpreadsheets\[mary_fischer__25725__20Q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zoomScaleNormal="100" workbookViewId="0">
      <selection activeCell="A5" sqref="A5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21</v>
      </c>
      <c r="C10" s="11" t="s">
        <v>11</v>
      </c>
      <c r="E10" s="20">
        <v>1277047002</v>
      </c>
      <c r="F10" s="8"/>
      <c r="G10" s="20">
        <f>I10-E10</f>
        <v>-1161992873</v>
      </c>
      <c r="H10" s="8"/>
      <c r="I10" s="20">
        <v>115054129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21</v>
      </c>
      <c r="C12" s="11" t="s">
        <v>12</v>
      </c>
      <c r="E12" s="20">
        <v>-1247510983</v>
      </c>
      <c r="F12" s="8"/>
      <c r="G12" s="20">
        <f>I12-E12</f>
        <v>1165551950</v>
      </c>
      <c r="H12" s="8"/>
      <c r="I12" s="20">
        <v>-81959033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3559077</v>
      </c>
    </row>
    <row r="14" spans="1:10" x14ac:dyDescent="0.2">
      <c r="A14" s="7" t="s">
        <v>21</v>
      </c>
      <c r="C14" s="11" t="s">
        <v>13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">
      <c r="A15" s="7"/>
      <c r="E15" s="20"/>
      <c r="F15" s="8"/>
      <c r="G15" s="20"/>
      <c r="H15" s="8"/>
      <c r="I15" s="20"/>
    </row>
    <row r="16" spans="1:10" x14ac:dyDescent="0.2">
      <c r="A16" s="7" t="s">
        <v>21</v>
      </c>
      <c r="C16" s="11" t="s">
        <v>14</v>
      </c>
      <c r="E16" s="20">
        <v>0</v>
      </c>
      <c r="F16" s="8"/>
      <c r="G16" s="20">
        <f>I16-E16</f>
        <v>-5219756</v>
      </c>
      <c r="H16" s="8"/>
      <c r="I16" s="20">
        <v>-5219756</v>
      </c>
    </row>
    <row r="17" spans="1:10" x14ac:dyDescent="0.2">
      <c r="A17" s="9"/>
      <c r="E17" s="20"/>
      <c r="F17" s="8"/>
      <c r="G17" s="20"/>
      <c r="H17" s="8"/>
      <c r="I17" s="20"/>
      <c r="J17" s="21">
        <f>SUM(G14:G16)</f>
        <v>-17252921</v>
      </c>
    </row>
    <row r="18" spans="1:10" x14ac:dyDescent="0.2">
      <c r="A18" s="7" t="s">
        <v>21</v>
      </c>
      <c r="C18" s="11" t="s">
        <v>15</v>
      </c>
      <c r="E18" s="20">
        <v>196011309</v>
      </c>
      <c r="F18" s="8"/>
      <c r="G18" s="20">
        <f>I18-E18</f>
        <v>-57716466</v>
      </c>
      <c r="H18" s="8"/>
      <c r="I18" s="20">
        <v>138294843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21</v>
      </c>
      <c r="C20" s="11" t="s">
        <v>16</v>
      </c>
      <c r="E20" s="20">
        <v>-155003635</v>
      </c>
      <c r="F20" s="8"/>
      <c r="G20" s="20">
        <f>I20-E20</f>
        <v>120075899</v>
      </c>
      <c r="H20" s="8"/>
      <c r="I20" s="20">
        <v>-34927736</v>
      </c>
    </row>
    <row r="21" spans="1:10" x14ac:dyDescent="0.2">
      <c r="A21" s="7"/>
      <c r="E21" s="20"/>
      <c r="F21" s="8"/>
      <c r="G21" s="20"/>
      <c r="H21" s="8"/>
      <c r="I21" s="20"/>
      <c r="J21" s="21">
        <f>SUM(G18:G20)</f>
        <v>62359433</v>
      </c>
    </row>
    <row r="22" spans="1:10" x14ac:dyDescent="0.2">
      <c r="A22" s="7" t="s">
        <v>21</v>
      </c>
      <c r="C22" s="11" t="s">
        <v>17</v>
      </c>
      <c r="E22" s="20">
        <v>0</v>
      </c>
      <c r="F22" s="8"/>
      <c r="G22" s="20">
        <f>I22-E22</f>
        <v>0</v>
      </c>
      <c r="H22" s="8"/>
      <c r="I22" s="20">
        <v>0</v>
      </c>
    </row>
    <row r="23" spans="1:10" x14ac:dyDescent="0.2">
      <c r="A23" s="9"/>
      <c r="G23" s="21"/>
      <c r="I23" s="21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22">
        <f>SUM(E10:E23)</f>
        <v>82576858</v>
      </c>
      <c r="F25" s="11"/>
      <c r="G25" s="23">
        <f>SUM(G10:G23)</f>
        <v>48665589</v>
      </c>
      <c r="H25" s="11"/>
      <c r="I25" s="22">
        <f>SUM(I10:I23)</f>
        <v>131242447</v>
      </c>
      <c r="J25" s="22">
        <f>SUM(J10:J23)</f>
        <v>48665589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20">
        <f>I32-E32</f>
        <v>0</v>
      </c>
      <c r="H32" s="14"/>
    </row>
    <row r="33" spans="1:9" x14ac:dyDescent="0.2">
      <c r="A33" s="7" t="s">
        <v>21</v>
      </c>
      <c r="C33" s="19" t="s">
        <v>18</v>
      </c>
      <c r="E33" s="15"/>
      <c r="F33" s="8"/>
      <c r="G33" s="20">
        <v>-57338653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24">
        <f>SUM(G33)</f>
        <v>-57338653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10</v>
      </c>
      <c r="E38" s="15"/>
      <c r="F38" s="8"/>
      <c r="G38" s="25">
        <f>G25+G35</f>
        <v>-8673064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C:\Users\Felienne\Enron\EnronSpreadsheets\[mary_fischer__25725__20Q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zoomScaleNormal="100" workbookViewId="0">
      <selection activeCell="L26" sqref="L26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22</v>
      </c>
      <c r="C10" s="11" t="s">
        <v>23</v>
      </c>
      <c r="E10" s="20">
        <v>1277047002</v>
      </c>
      <c r="F10" s="8"/>
      <c r="G10" s="20">
        <f>I10-E10</f>
        <v>-1169665696</v>
      </c>
      <c r="H10" s="8"/>
      <c r="I10" s="20">
        <v>107381306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22</v>
      </c>
      <c r="C12" s="11" t="s">
        <v>24</v>
      </c>
      <c r="E12" s="20">
        <v>-1247510983</v>
      </c>
      <c r="F12" s="8"/>
      <c r="G12" s="20">
        <f>I12-E12</f>
        <v>1164120161</v>
      </c>
      <c r="H12" s="8"/>
      <c r="I12" s="20">
        <v>-83390822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-5545535</v>
      </c>
    </row>
    <row r="14" spans="1:10" x14ac:dyDescent="0.2">
      <c r="A14" s="7" t="s">
        <v>22</v>
      </c>
      <c r="C14" s="11" t="s">
        <v>25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">
      <c r="E15" s="20"/>
      <c r="F15" s="8"/>
      <c r="G15" s="20"/>
      <c r="H15" s="8"/>
      <c r="I15" s="20"/>
    </row>
    <row r="16" spans="1:10" x14ac:dyDescent="0.2">
      <c r="A16" s="7" t="s">
        <v>22</v>
      </c>
      <c r="C16" s="11" t="s">
        <v>26</v>
      </c>
      <c r="E16" s="20">
        <v>0</v>
      </c>
      <c r="F16" s="8"/>
      <c r="G16" s="20">
        <f>I16-E16</f>
        <v>-16022963</v>
      </c>
      <c r="H16" s="8"/>
      <c r="I16" s="20">
        <v>-16022963</v>
      </c>
    </row>
    <row r="17" spans="1:10" x14ac:dyDescent="0.2">
      <c r="A17" s="7"/>
      <c r="E17" s="20"/>
      <c r="F17" s="8"/>
      <c r="G17" s="20"/>
      <c r="H17" s="8"/>
      <c r="I17" s="20"/>
      <c r="J17" s="21">
        <f>SUM(G14:G16)</f>
        <v>-28056128</v>
      </c>
    </row>
    <row r="18" spans="1:10" x14ac:dyDescent="0.2">
      <c r="A18" s="7" t="s">
        <v>22</v>
      </c>
      <c r="C18" s="11" t="s">
        <v>27</v>
      </c>
      <c r="E18" s="20">
        <v>196011309</v>
      </c>
      <c r="F18" s="8"/>
      <c r="G18" s="20">
        <f>I18-E18</f>
        <v>24110622</v>
      </c>
      <c r="H18" s="8"/>
      <c r="I18" s="20">
        <v>220121931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22</v>
      </c>
      <c r="C20" s="11" t="s">
        <v>28</v>
      </c>
      <c r="E20" s="20">
        <v>-155003635</v>
      </c>
      <c r="F20" s="8"/>
      <c r="G20" s="20">
        <f>I20-E20</f>
        <v>62595489</v>
      </c>
      <c r="H20" s="8"/>
      <c r="I20" s="20">
        <v>-92408146</v>
      </c>
    </row>
    <row r="21" spans="1:10" x14ac:dyDescent="0.2">
      <c r="E21" s="20"/>
      <c r="F21" s="8"/>
      <c r="G21" s="20"/>
      <c r="H21" s="8"/>
      <c r="I21" s="20"/>
      <c r="J21" s="21">
        <f>SUM(G18:G20)</f>
        <v>86706111</v>
      </c>
    </row>
    <row r="22" spans="1:10" x14ac:dyDescent="0.2">
      <c r="A22" s="7" t="s">
        <v>22</v>
      </c>
      <c r="C22" s="11" t="s">
        <v>29</v>
      </c>
      <c r="E22" s="20">
        <v>-8673064</v>
      </c>
      <c r="F22" s="8"/>
      <c r="G22" s="20">
        <f>I22-E22</f>
        <v>8673064</v>
      </c>
      <c r="H22" s="8"/>
      <c r="I22" s="20">
        <v>0</v>
      </c>
    </row>
    <row r="23" spans="1:10" x14ac:dyDescent="0.2">
      <c r="A23" s="7"/>
      <c r="G23" s="21"/>
      <c r="I23" s="21"/>
      <c r="J23" s="21">
        <f>SUM(G22)</f>
        <v>8673064</v>
      </c>
    </row>
    <row r="24" spans="1:10" x14ac:dyDescent="0.2">
      <c r="A24" s="9"/>
      <c r="J24" s="18"/>
    </row>
    <row r="25" spans="1:10" ht="13.5" thickBot="1" x14ac:dyDescent="0.25">
      <c r="E25" s="22">
        <f>SUM(E10:E23)</f>
        <v>73903794</v>
      </c>
      <c r="F25" s="11"/>
      <c r="G25" s="23">
        <f>SUM(G10:G23)</f>
        <v>61777512</v>
      </c>
      <c r="H25" s="11"/>
      <c r="I25" s="22">
        <f>SUM(I10:I23)</f>
        <v>135681306</v>
      </c>
      <c r="J25" s="22">
        <f>SUM(J10:J23)</f>
        <v>61777512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20">
        <f>I32-E32</f>
        <v>0</v>
      </c>
      <c r="H32" s="14"/>
    </row>
    <row r="33" spans="1:9" x14ac:dyDescent="0.2">
      <c r="A33" s="7" t="s">
        <v>22</v>
      </c>
      <c r="C33" s="19" t="s">
        <v>30</v>
      </c>
      <c r="E33" s="15"/>
      <c r="F33" s="8"/>
      <c r="G33" s="20">
        <v>-61777512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24">
        <f>SUM(G33)</f>
        <v>-61777512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10</v>
      </c>
      <c r="E38" s="15"/>
      <c r="F38" s="8"/>
      <c r="G38" s="25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C:\Users\Felienne\Enron\EnronSpreadsheets\[mary_fischer__25725__20Q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1" zoomScaleNormal="100" workbookViewId="0">
      <selection activeCell="I43" sqref="I43"/>
    </sheetView>
  </sheetViews>
  <sheetFormatPr defaultRowHeight="12.75" x14ac:dyDescent="0.2"/>
  <cols>
    <col min="1" max="1" width="6.7109375" customWidth="1"/>
    <col min="2" max="2" width="1.85546875" customWidth="1"/>
    <col min="3" max="3" width="23.5703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31</v>
      </c>
      <c r="C10" s="11" t="s">
        <v>23</v>
      </c>
      <c r="E10" s="20">
        <v>1277047002</v>
      </c>
      <c r="F10" s="8"/>
      <c r="G10" s="20">
        <f>I10-E10</f>
        <v>-1060104279</v>
      </c>
      <c r="H10" s="8"/>
      <c r="I10" s="20">
        <v>216942723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31</v>
      </c>
      <c r="C12" s="11" t="s">
        <v>24</v>
      </c>
      <c r="E12" s="20">
        <v>-1247510983</v>
      </c>
      <c r="F12" s="8"/>
      <c r="G12" s="20">
        <f>I12-E12</f>
        <v>1057245424</v>
      </c>
      <c r="H12" s="8"/>
      <c r="I12" s="20">
        <v>-190265559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-2858855</v>
      </c>
    </row>
    <row r="14" spans="1:10" x14ac:dyDescent="0.2">
      <c r="A14" s="7" t="s">
        <v>31</v>
      </c>
      <c r="C14" s="11" t="s">
        <v>25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">
      <c r="A15" s="7"/>
      <c r="E15" s="20"/>
      <c r="F15" s="8"/>
      <c r="G15" s="20"/>
      <c r="H15" s="8"/>
      <c r="I15" s="20"/>
    </row>
    <row r="16" spans="1:10" x14ac:dyDescent="0.2">
      <c r="A16" s="7" t="s">
        <v>31</v>
      </c>
      <c r="C16" s="11" t="s">
        <v>26</v>
      </c>
      <c r="E16" s="20">
        <v>0</v>
      </c>
      <c r="F16" s="8"/>
      <c r="G16" s="20">
        <f>I16-E16</f>
        <v>-21633621</v>
      </c>
      <c r="H16" s="8"/>
      <c r="I16" s="20">
        <v>-21633621</v>
      </c>
    </row>
    <row r="17" spans="1:10" x14ac:dyDescent="0.2">
      <c r="A17" s="7"/>
      <c r="E17" s="20"/>
      <c r="F17" s="8"/>
      <c r="G17" s="20"/>
      <c r="H17" s="8"/>
      <c r="I17" s="20"/>
      <c r="J17" s="21">
        <f>SUM(G14:G16)</f>
        <v>-33666786</v>
      </c>
    </row>
    <row r="18" spans="1:10" x14ac:dyDescent="0.2">
      <c r="A18" s="7" t="s">
        <v>31</v>
      </c>
      <c r="C18" s="11" t="s">
        <v>27</v>
      </c>
      <c r="E18" s="20">
        <v>196011309</v>
      </c>
      <c r="F18" s="8"/>
      <c r="G18" s="20">
        <f>I18-E18</f>
        <v>22557270</v>
      </c>
      <c r="H18" s="8"/>
      <c r="I18" s="20">
        <v>218568579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31</v>
      </c>
      <c r="C20" s="11" t="s">
        <v>28</v>
      </c>
      <c r="E20" s="20">
        <v>-155003635</v>
      </c>
      <c r="F20" s="8"/>
      <c r="G20" s="20">
        <f>I20-E20</f>
        <v>26167242</v>
      </c>
      <c r="H20" s="8"/>
      <c r="I20" s="20">
        <v>-128836393</v>
      </c>
    </row>
    <row r="21" spans="1:10" x14ac:dyDescent="0.2">
      <c r="E21" s="20"/>
      <c r="F21" s="8"/>
      <c r="G21" s="20"/>
      <c r="H21" s="8"/>
      <c r="I21" s="20"/>
      <c r="J21" s="21">
        <f>SUM(G18:G20)</f>
        <v>48724512</v>
      </c>
    </row>
    <row r="22" spans="1:10" x14ac:dyDescent="0.2">
      <c r="A22" s="7" t="s">
        <v>31</v>
      </c>
      <c r="C22" s="11" t="s">
        <v>29</v>
      </c>
      <c r="E22" s="20">
        <v>-8673064</v>
      </c>
      <c r="F22" s="8"/>
      <c r="G22" s="20">
        <f>I22-E22</f>
        <v>8673064</v>
      </c>
      <c r="H22" s="8"/>
      <c r="I22" s="20">
        <v>0</v>
      </c>
    </row>
    <row r="23" spans="1:10" x14ac:dyDescent="0.2">
      <c r="A23" s="7"/>
      <c r="G23" s="21"/>
      <c r="I23" s="21"/>
      <c r="J23" s="21">
        <f>SUM(G22)</f>
        <v>8673064</v>
      </c>
    </row>
    <row r="24" spans="1:10" x14ac:dyDescent="0.2">
      <c r="A24" s="7" t="s">
        <v>31</v>
      </c>
      <c r="C24" s="11" t="s">
        <v>32</v>
      </c>
      <c r="E24" s="20">
        <v>0</v>
      </c>
      <c r="F24" s="8"/>
      <c r="G24" s="20">
        <f>I24-E24</f>
        <v>5214108</v>
      </c>
      <c r="H24" s="8"/>
      <c r="I24" s="20">
        <v>5214108</v>
      </c>
    </row>
    <row r="25" spans="1:10" x14ac:dyDescent="0.2">
      <c r="A25" s="9"/>
      <c r="G25" s="21"/>
      <c r="I25" s="21"/>
      <c r="J25" s="21">
        <f>SUM(G24)</f>
        <v>5214108</v>
      </c>
    </row>
    <row r="26" spans="1:10" ht="13.5" thickBot="1" x14ac:dyDescent="0.25">
      <c r="E26" s="22">
        <f>SUM(E10:E23)</f>
        <v>73903794</v>
      </c>
      <c r="F26" s="11"/>
      <c r="G26" s="23">
        <f>SUM(G10:G24)</f>
        <v>26086043</v>
      </c>
      <c r="H26" s="11"/>
      <c r="I26" s="22">
        <f>SUM(I10:I23)</f>
        <v>94775729</v>
      </c>
      <c r="J26" s="22">
        <f>SUM(J10:J25)</f>
        <v>26086043</v>
      </c>
    </row>
    <row r="27" spans="1:10" ht="13.5" thickTop="1" x14ac:dyDescent="0.2"/>
    <row r="30" spans="1:10" x14ac:dyDescent="0.2">
      <c r="A30" s="1"/>
      <c r="B30" s="2"/>
      <c r="C30" s="2"/>
      <c r="D30" s="2"/>
      <c r="E30" s="2"/>
      <c r="F30" s="2"/>
      <c r="G30" s="3" t="s">
        <v>3</v>
      </c>
      <c r="H30" s="2"/>
      <c r="I30" s="3"/>
    </row>
    <row r="31" spans="1:10" x14ac:dyDescent="0.2">
      <c r="A31" s="4" t="s">
        <v>4</v>
      </c>
      <c r="B31" s="5"/>
      <c r="C31" s="5" t="s">
        <v>8</v>
      </c>
      <c r="D31" s="5"/>
      <c r="E31" s="5"/>
      <c r="F31" s="5"/>
      <c r="G31" s="6" t="s">
        <v>6</v>
      </c>
      <c r="H31" s="5"/>
      <c r="I31" s="6"/>
    </row>
    <row r="33" spans="1:9" x14ac:dyDescent="0.2">
      <c r="A33" s="7"/>
      <c r="C33" s="13"/>
      <c r="E33" s="15"/>
      <c r="F33" s="8"/>
      <c r="G33" s="20">
        <f>I33-E33</f>
        <v>0</v>
      </c>
      <c r="H33" s="14"/>
    </row>
    <row r="34" spans="1:9" x14ac:dyDescent="0.2">
      <c r="A34" s="7" t="s">
        <v>31</v>
      </c>
      <c r="C34" s="19" t="s">
        <v>30</v>
      </c>
      <c r="E34" s="15"/>
      <c r="F34" s="8"/>
      <c r="G34" s="20">
        <v>-53136009</v>
      </c>
      <c r="H34" s="14"/>
    </row>
    <row r="35" spans="1:9" x14ac:dyDescent="0.2">
      <c r="E35" s="15"/>
      <c r="F35" s="8"/>
      <c r="G35" s="8"/>
      <c r="H35" s="8"/>
      <c r="I35" s="8"/>
    </row>
    <row r="36" spans="1:9" ht="13.5" thickBot="1" x14ac:dyDescent="0.25">
      <c r="E36" s="15"/>
      <c r="F36" s="8"/>
      <c r="G36" s="24">
        <f>SUM(G34)</f>
        <v>-53136009</v>
      </c>
      <c r="H36" s="8"/>
      <c r="I36" s="15"/>
    </row>
    <row r="37" spans="1:9" ht="13.5" thickTop="1" x14ac:dyDescent="0.2">
      <c r="E37" s="15"/>
      <c r="F37" s="8"/>
      <c r="G37" s="15"/>
      <c r="H37" s="8"/>
      <c r="I37" s="15"/>
    </row>
    <row r="38" spans="1:9" x14ac:dyDescent="0.2">
      <c r="E38" s="15"/>
      <c r="F38" s="8"/>
      <c r="G38" s="15"/>
      <c r="H38" s="8"/>
      <c r="I38" s="15"/>
    </row>
    <row r="39" spans="1:9" ht="13.5" thickBot="1" x14ac:dyDescent="0.25">
      <c r="C39" s="11" t="s">
        <v>10</v>
      </c>
      <c r="E39" s="15"/>
      <c r="F39" s="8"/>
      <c r="G39" s="25">
        <f>G26+G36</f>
        <v>-27049966</v>
      </c>
      <c r="H39" s="8"/>
      <c r="I39" s="15"/>
    </row>
    <row r="40" spans="1:9" ht="13.5" thickTop="1" x14ac:dyDescent="0.2">
      <c r="E40" s="8"/>
      <c r="F40" s="8"/>
      <c r="G40" s="8"/>
      <c r="H40" s="8"/>
      <c r="I40" s="8"/>
    </row>
    <row r="41" spans="1:9" x14ac:dyDescent="0.2">
      <c r="C41" s="11" t="s">
        <v>33</v>
      </c>
      <c r="G41" s="28">
        <v>25414240</v>
      </c>
    </row>
    <row r="42" spans="1:9" x14ac:dyDescent="0.2">
      <c r="G42" s="26"/>
    </row>
    <row r="43" spans="1:9" ht="13.5" thickBot="1" x14ac:dyDescent="0.25">
      <c r="B43" s="11"/>
      <c r="C43" s="11" t="s">
        <v>34</v>
      </c>
      <c r="G43" s="27">
        <v>1635726</v>
      </c>
    </row>
    <row r="44" spans="1:9" ht="13.5" thickTop="1" x14ac:dyDescent="0.2">
      <c r="C44" s="11" t="s">
        <v>35</v>
      </c>
      <c r="I44" s="11"/>
    </row>
    <row r="46" spans="1:9" x14ac:dyDescent="0.2">
      <c r="C46" s="11" t="s">
        <v>10</v>
      </c>
      <c r="G46" s="18">
        <f>G39+G41+G43</f>
        <v>0</v>
      </c>
    </row>
    <row r="48" spans="1:9" x14ac:dyDescent="0.2">
      <c r="A48" t="str">
        <f ca="1">CELL("filename")</f>
        <v>C:\Users\Felienne\Enron\EnronSpreadsheets\[mary_fischer__25725__20Q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Normal="100" workbookViewId="0">
      <selection activeCell="J40" sqref="J40"/>
    </sheetView>
  </sheetViews>
  <sheetFormatPr defaultRowHeight="12.75" x14ac:dyDescent="0.2"/>
  <cols>
    <col min="1" max="1" width="6.7109375" customWidth="1"/>
    <col min="2" max="2" width="1.85546875" customWidth="1"/>
    <col min="3" max="3" width="23.5703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36</v>
      </c>
      <c r="C10" s="11" t="s">
        <v>23</v>
      </c>
      <c r="E10" s="20">
        <v>1277047002</v>
      </c>
      <c r="F10" s="8"/>
      <c r="G10" s="20">
        <f>I10-E10</f>
        <v>-1058568410</v>
      </c>
      <c r="H10" s="8"/>
      <c r="I10" s="20">
        <v>218478592</v>
      </c>
    </row>
    <row r="11" spans="1:10" x14ac:dyDescent="0.2">
      <c r="A11" s="7"/>
      <c r="E11" s="20"/>
      <c r="F11" s="8"/>
      <c r="G11" s="20"/>
      <c r="H11" s="8"/>
      <c r="I11" s="20"/>
    </row>
    <row r="12" spans="1:10" x14ac:dyDescent="0.2">
      <c r="A12" s="7" t="s">
        <v>36</v>
      </c>
      <c r="C12" s="11" t="s">
        <v>24</v>
      </c>
      <c r="E12" s="20">
        <v>-1247510983</v>
      </c>
      <c r="F12" s="8"/>
      <c r="G12" s="20">
        <f>I12-E12</f>
        <v>1068486445</v>
      </c>
      <c r="H12" s="8"/>
      <c r="I12" s="20">
        <v>-179024538</v>
      </c>
    </row>
    <row r="13" spans="1:10" x14ac:dyDescent="0.2">
      <c r="A13" s="7"/>
      <c r="E13" s="20"/>
      <c r="F13" s="8"/>
      <c r="G13" s="20"/>
      <c r="H13" s="8"/>
      <c r="I13" s="20"/>
      <c r="J13" s="21">
        <f>SUM(G10:G12)</f>
        <v>9918035</v>
      </c>
    </row>
    <row r="14" spans="1:10" x14ac:dyDescent="0.2">
      <c r="A14" s="7" t="s">
        <v>36</v>
      </c>
      <c r="C14" s="11" t="s">
        <v>25</v>
      </c>
      <c r="E14" s="20">
        <v>12033165</v>
      </c>
      <c r="F14" s="8"/>
      <c r="G14" s="20">
        <f>I14-E14</f>
        <v>-15393902</v>
      </c>
      <c r="H14" s="8"/>
      <c r="I14" s="20">
        <v>-3360737</v>
      </c>
    </row>
    <row r="15" spans="1:10" x14ac:dyDescent="0.2">
      <c r="A15" s="7"/>
      <c r="E15" s="20"/>
      <c r="F15" s="8"/>
      <c r="G15" s="20"/>
      <c r="H15" s="8"/>
      <c r="I15" s="20"/>
    </row>
    <row r="16" spans="1:10" x14ac:dyDescent="0.2">
      <c r="A16" s="7" t="s">
        <v>36</v>
      </c>
      <c r="C16" s="11" t="s">
        <v>26</v>
      </c>
      <c r="E16" s="20">
        <v>0</v>
      </c>
      <c r="F16" s="8"/>
      <c r="G16" s="20">
        <f>I16-E16</f>
        <v>-28818837</v>
      </c>
      <c r="H16" s="8"/>
      <c r="I16" s="20">
        <v>-28818837</v>
      </c>
    </row>
    <row r="17" spans="1:10" x14ac:dyDescent="0.2">
      <c r="A17" s="7"/>
      <c r="E17" s="20"/>
      <c r="F17" s="8"/>
      <c r="G17" s="20"/>
      <c r="H17" s="8"/>
      <c r="I17" s="20"/>
      <c r="J17" s="21">
        <f>SUM(G14:G16)</f>
        <v>-44212739</v>
      </c>
    </row>
    <row r="18" spans="1:10" x14ac:dyDescent="0.2">
      <c r="A18" s="7" t="s">
        <v>36</v>
      </c>
      <c r="C18" s="11" t="s">
        <v>27</v>
      </c>
      <c r="E18" s="20">
        <v>196011309</v>
      </c>
      <c r="F18" s="8"/>
      <c r="G18" s="20">
        <f>I18-E18</f>
        <v>6603351</v>
      </c>
      <c r="H18" s="8"/>
      <c r="I18" s="20">
        <v>202614660</v>
      </c>
    </row>
    <row r="19" spans="1:10" x14ac:dyDescent="0.2">
      <c r="A19" s="7"/>
      <c r="E19" s="20"/>
      <c r="F19" s="8"/>
      <c r="G19" s="20"/>
      <c r="H19" s="8"/>
      <c r="I19" s="20"/>
    </row>
    <row r="20" spans="1:10" x14ac:dyDescent="0.2">
      <c r="A20" s="7" t="s">
        <v>36</v>
      </c>
      <c r="C20" s="11" t="s">
        <v>28</v>
      </c>
      <c r="E20" s="20">
        <v>-155003635</v>
      </c>
      <c r="F20" s="8"/>
      <c r="G20" s="20">
        <f>I20-E20</f>
        <v>45691007</v>
      </c>
      <c r="H20" s="8"/>
      <c r="I20" s="20">
        <v>-109312628</v>
      </c>
    </row>
    <row r="21" spans="1:10" x14ac:dyDescent="0.2">
      <c r="E21" s="20"/>
      <c r="F21" s="8"/>
      <c r="G21" s="20"/>
      <c r="H21" s="8"/>
      <c r="I21" s="20"/>
      <c r="J21" s="21">
        <f>SUM(G18:G20)</f>
        <v>52294358</v>
      </c>
    </row>
    <row r="22" spans="1:10" x14ac:dyDescent="0.2">
      <c r="A22" s="7" t="s">
        <v>36</v>
      </c>
      <c r="C22" s="11" t="s">
        <v>29</v>
      </c>
      <c r="E22" s="20">
        <v>-8673064</v>
      </c>
      <c r="F22" s="8"/>
      <c r="G22" s="20">
        <f>I22-E22</f>
        <v>21140481</v>
      </c>
      <c r="H22" s="8"/>
      <c r="I22" s="20">
        <v>12467417</v>
      </c>
    </row>
    <row r="23" spans="1:10" x14ac:dyDescent="0.2">
      <c r="A23" s="7"/>
      <c r="G23" s="21"/>
      <c r="I23" s="21"/>
      <c r="J23" s="21">
        <f>SUM(G22)</f>
        <v>21140481</v>
      </c>
    </row>
    <row r="24" spans="1:10" x14ac:dyDescent="0.2">
      <c r="A24" s="7" t="s">
        <v>36</v>
      </c>
      <c r="C24" s="11" t="s">
        <v>32</v>
      </c>
      <c r="E24" s="20">
        <v>0</v>
      </c>
      <c r="F24" s="8"/>
      <c r="G24" s="20">
        <f>I24-E24</f>
        <v>-1762590</v>
      </c>
      <c r="H24" s="8"/>
      <c r="I24" s="20">
        <v>-1762590</v>
      </c>
    </row>
    <row r="25" spans="1:10" x14ac:dyDescent="0.2">
      <c r="A25" s="9"/>
      <c r="G25" s="20"/>
      <c r="I25" s="21"/>
      <c r="J25" s="21">
        <f>SUM(G24)</f>
        <v>-1762590</v>
      </c>
    </row>
    <row r="26" spans="1:10" x14ac:dyDescent="0.2">
      <c r="A26" s="13" t="s">
        <v>37</v>
      </c>
      <c r="E26">
        <v>0</v>
      </c>
      <c r="G26" s="20">
        <f>I26-E26</f>
        <v>26570503</v>
      </c>
      <c r="I26" s="21">
        <v>26570503</v>
      </c>
      <c r="J26" s="21"/>
    </row>
    <row r="27" spans="1:10" x14ac:dyDescent="0.2">
      <c r="A27" s="9"/>
      <c r="G27" s="21"/>
      <c r="I27" s="21"/>
      <c r="J27" s="21">
        <f>SUM(G26)</f>
        <v>26570503</v>
      </c>
    </row>
    <row r="28" spans="1:10" ht="13.5" thickBot="1" x14ac:dyDescent="0.25">
      <c r="E28" s="22">
        <f>SUM(E10:E27)</f>
        <v>73903794</v>
      </c>
      <c r="F28" s="11"/>
      <c r="G28" s="23">
        <f>SUM(G10:G27)</f>
        <v>63948048</v>
      </c>
      <c r="H28" s="11"/>
      <c r="I28" s="22">
        <f>SUM(I10:I27)</f>
        <v>137851842</v>
      </c>
      <c r="J28" s="22">
        <f>SUM(J10:J27)</f>
        <v>63948048</v>
      </c>
    </row>
    <row r="29" spans="1:10" ht="13.5" thickTop="1" x14ac:dyDescent="0.2"/>
    <row r="32" spans="1:10" x14ac:dyDescent="0.2">
      <c r="A32" s="1"/>
      <c r="B32" s="2"/>
      <c r="C32" s="2"/>
      <c r="D32" s="2"/>
      <c r="E32" s="2"/>
      <c r="F32" s="2"/>
      <c r="G32" s="3" t="s">
        <v>3</v>
      </c>
      <c r="H32" s="2"/>
      <c r="I32" s="3"/>
    </row>
    <row r="33" spans="1:9" x14ac:dyDescent="0.2">
      <c r="A33" s="4" t="s">
        <v>4</v>
      </c>
      <c r="B33" s="5"/>
      <c r="C33" s="5" t="s">
        <v>8</v>
      </c>
      <c r="D33" s="5"/>
      <c r="E33" s="5"/>
      <c r="F33" s="5"/>
      <c r="G33" s="6" t="s">
        <v>6</v>
      </c>
      <c r="H33" s="5"/>
      <c r="I33" s="6"/>
    </row>
    <row r="35" spans="1:9" x14ac:dyDescent="0.2">
      <c r="A35" s="7"/>
      <c r="C35" s="13"/>
      <c r="E35" s="15"/>
      <c r="F35" s="8"/>
      <c r="G35" s="20">
        <f>I35-E35</f>
        <v>0</v>
      </c>
      <c r="H35" s="14"/>
    </row>
    <row r="36" spans="1:9" x14ac:dyDescent="0.2">
      <c r="A36" s="7" t="s">
        <v>31</v>
      </c>
      <c r="C36" s="19" t="s">
        <v>30</v>
      </c>
      <c r="E36" s="15"/>
      <c r="F36" s="8"/>
      <c r="G36" s="20">
        <v>-58370148</v>
      </c>
      <c r="H36" s="14"/>
    </row>
    <row r="37" spans="1:9" x14ac:dyDescent="0.2">
      <c r="E37" s="15"/>
      <c r="F37" s="8"/>
      <c r="G37" s="8"/>
      <c r="H37" s="8"/>
      <c r="I37" s="8"/>
    </row>
    <row r="38" spans="1:9" ht="13.5" thickBot="1" x14ac:dyDescent="0.25">
      <c r="E38" s="15"/>
      <c r="F38" s="8"/>
      <c r="G38" s="24">
        <f>SUM(G36)</f>
        <v>-58370148</v>
      </c>
      <c r="H38" s="8"/>
      <c r="I38" s="15"/>
    </row>
    <row r="39" spans="1:9" ht="13.5" thickTop="1" x14ac:dyDescent="0.2">
      <c r="E39" s="15"/>
      <c r="F39" s="8"/>
      <c r="G39" s="15"/>
      <c r="H39" s="8"/>
      <c r="I39" s="15"/>
    </row>
    <row r="40" spans="1:9" x14ac:dyDescent="0.2">
      <c r="E40" s="15"/>
      <c r="F40" s="8"/>
      <c r="G40" s="15"/>
      <c r="H40" s="8"/>
      <c r="I40" s="15"/>
    </row>
    <row r="41" spans="1:9" ht="13.5" thickBot="1" x14ac:dyDescent="0.25">
      <c r="C41" s="11" t="s">
        <v>10</v>
      </c>
      <c r="E41" s="15"/>
      <c r="F41" s="8"/>
      <c r="G41" s="25">
        <f>G28+G38</f>
        <v>5577900</v>
      </c>
      <c r="H41" s="8"/>
      <c r="I41" s="15"/>
    </row>
    <row r="42" spans="1:9" ht="13.5" thickTop="1" x14ac:dyDescent="0.2">
      <c r="E42" s="8"/>
      <c r="F42" s="8"/>
      <c r="G42" s="8"/>
      <c r="H42" s="8"/>
      <c r="I42" s="8"/>
    </row>
    <row r="44" spans="1:9" x14ac:dyDescent="0.2">
      <c r="A44" t="str">
        <f ca="1">CELL("filename")</f>
        <v>C:\Users\Felienne\Enron\EnronSpreadsheets\[mary_fischer__25725__20Q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</vt:lpstr>
      <vt:lpstr>Mar</vt:lpstr>
      <vt:lpstr>Apr</vt:lpstr>
      <vt:lpstr>May</vt:lpstr>
      <vt:lpstr>June</vt:lpstr>
      <vt:lpstr>July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Felienne</cp:lastModifiedBy>
  <cp:lastPrinted>2001-08-10T15:30:25Z</cp:lastPrinted>
  <dcterms:created xsi:type="dcterms:W3CDTF">2000-12-08T19:39:36Z</dcterms:created>
  <dcterms:modified xsi:type="dcterms:W3CDTF">2014-09-04T08:25:21Z</dcterms:modified>
</cp:coreProperties>
</file>