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5985"/>
  </bookViews>
  <sheets>
    <sheet name="RETAIL4" sheetId="2" r:id="rId1"/>
    <sheet name="WHSEES4" sheetId="3" r:id="rId2"/>
  </sheets>
  <calcPr calcId="152511"/>
</workbook>
</file>

<file path=xl/calcChain.xml><?xml version="1.0" encoding="utf-8"?>
<calcChain xmlns="http://schemas.openxmlformats.org/spreadsheetml/2006/main">
  <c r="F1" i="2" l="1"/>
  <c r="D10" i="2"/>
  <c r="D13" i="2"/>
  <c r="D14" i="2"/>
  <c r="D15" i="2"/>
  <c r="D21" i="2" s="1"/>
  <c r="D17" i="2"/>
  <c r="D18" i="2"/>
  <c r="D19" i="2"/>
  <c r="D20" i="2"/>
  <c r="B21" i="2"/>
  <c r="B39" i="2" s="1"/>
  <c r="B42" i="2" s="1"/>
  <c r="B45" i="2" s="1"/>
  <c r="B52" i="2" s="1"/>
  <c r="C21" i="2"/>
  <c r="D24" i="2"/>
  <c r="D25" i="2"/>
  <c r="D37" i="2" s="1"/>
  <c r="D26" i="2"/>
  <c r="D27" i="2"/>
  <c r="D28" i="2"/>
  <c r="D29" i="2"/>
  <c r="D30" i="2"/>
  <c r="D31" i="2"/>
  <c r="D32" i="2"/>
  <c r="D33" i="2"/>
  <c r="D34" i="2"/>
  <c r="D35" i="2"/>
  <c r="D36" i="2"/>
  <c r="B37" i="2"/>
  <c r="B55" i="2" s="1"/>
  <c r="C37" i="2"/>
  <c r="C39" i="2"/>
  <c r="D41" i="2"/>
  <c r="C42" i="2"/>
  <c r="C45" i="2" s="1"/>
  <c r="D46" i="2"/>
  <c r="D47" i="2"/>
  <c r="D48" i="2"/>
  <c r="D49" i="2"/>
  <c r="D50" i="2"/>
  <c r="D51" i="2"/>
  <c r="C55" i="2"/>
  <c r="C64" i="2" s="1"/>
  <c r="D56" i="2"/>
  <c r="D57" i="2"/>
  <c r="D58" i="2"/>
  <c r="D59" i="2"/>
  <c r="D60" i="2"/>
  <c r="D61" i="2"/>
  <c r="D62" i="2"/>
  <c r="D63" i="2"/>
  <c r="A74" i="2"/>
  <c r="F1" i="3"/>
  <c r="A2" i="3"/>
  <c r="A3" i="3"/>
  <c r="D10" i="3"/>
  <c r="D13" i="3"/>
  <c r="D14" i="3"/>
  <c r="D15" i="3"/>
  <c r="D20" i="3" s="1"/>
  <c r="D16" i="3"/>
  <c r="D17" i="3"/>
  <c r="D18" i="3"/>
  <c r="D19" i="3"/>
  <c r="B20" i="3"/>
  <c r="C20" i="3"/>
  <c r="D23" i="3"/>
  <c r="D24" i="3"/>
  <c r="D25" i="3"/>
  <c r="D30" i="3" s="1"/>
  <c r="D26" i="3"/>
  <c r="D27" i="3"/>
  <c r="D28" i="3"/>
  <c r="D29" i="3"/>
  <c r="B30" i="3"/>
  <c r="C30" i="3"/>
  <c r="C48" i="3" s="1"/>
  <c r="B32" i="3"/>
  <c r="B35" i="3" s="1"/>
  <c r="B38" i="3" s="1"/>
  <c r="B45" i="3" s="1"/>
  <c r="C32" i="3"/>
  <c r="C35" i="3" s="1"/>
  <c r="C38" i="3" s="1"/>
  <c r="D34" i="3"/>
  <c r="D39" i="3"/>
  <c r="D40" i="3"/>
  <c r="D41" i="3"/>
  <c r="D42" i="3"/>
  <c r="D43" i="3"/>
  <c r="D44" i="3"/>
  <c r="B48" i="3"/>
  <c r="B55" i="3" s="1"/>
  <c r="D49" i="3"/>
  <c r="D50" i="3"/>
  <c r="D51" i="3"/>
  <c r="D52" i="3"/>
  <c r="D53" i="3"/>
  <c r="D54" i="3"/>
  <c r="A64" i="3"/>
  <c r="D38" i="3" l="1"/>
  <c r="D45" i="3" s="1"/>
  <c r="C45" i="3"/>
  <c r="D32" i="3"/>
  <c r="D35" i="3" s="1"/>
  <c r="C52" i="2"/>
  <c r="C66" i="2" s="1"/>
  <c r="D45" i="2"/>
  <c r="D52" i="2" s="1"/>
  <c r="D66" i="2" s="1"/>
  <c r="D48" i="3"/>
  <c r="D55" i="3" s="1"/>
  <c r="C55" i="3"/>
  <c r="B66" i="2"/>
  <c r="D39" i="2"/>
  <c r="D42" i="2" s="1"/>
  <c r="B57" i="3"/>
  <c r="B64" i="2"/>
  <c r="D55" i="2"/>
  <c r="D64" i="2" s="1"/>
  <c r="C68" i="2" l="1"/>
  <c r="C70" i="2"/>
  <c r="B68" i="2"/>
  <c r="B70" i="2"/>
  <c r="B61" i="3"/>
  <c r="B59" i="3"/>
  <c r="C57" i="3"/>
  <c r="D57" i="3"/>
  <c r="C59" i="3" l="1"/>
  <c r="D59" i="3" s="1"/>
  <c r="C61" i="3"/>
  <c r="D61" i="3" s="1"/>
  <c r="D70" i="2"/>
  <c r="D68" i="2"/>
</calcChain>
</file>

<file path=xl/sharedStrings.xml><?xml version="1.0" encoding="utf-8"?>
<sst xmlns="http://schemas.openxmlformats.org/spreadsheetml/2006/main" count="124" uniqueCount="71">
  <si>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</si>
  <si>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</si>
  <si>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</si>
  <si>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</si>
  <si>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</si>
  <si>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</si>
  <si>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</si>
  <si>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</si>
  <si>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</si>
  <si>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</si>
  <si>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</si>
  <si>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</si>
  <si>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</si>
  <si>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</si>
  <si>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</si>
  <si>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</si>
  <si>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</si>
  <si>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</si>
  <si>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</si>
  <si>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</si>
  <si>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</si>
  <si>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</si>
  <si>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</si>
  <si>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</si>
  <si>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</si>
  <si>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</si>
  <si>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</si>
  <si>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</si>
  <si>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</si>
  <si>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</si>
  <si>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</si>
  <si>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</si>
  <si>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</si>
  <si>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</si>
  <si>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</si>
  <si>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</si>
  <si>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</si>
  <si>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</si>
  <si>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t>Other Federal - Return to Accrual</t>
  </si>
  <si>
    <t>Other State - Return to Accrual</t>
  </si>
  <si>
    <t>Analysis of 1st CE to 2nd CE Variances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</si>
  <si>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</si>
  <si>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</si>
  <si>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</si>
  <si>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</si>
  <si>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</si>
  <si>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</si>
  <si>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</si>
  <si>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</si>
  <si>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</si>
  <si>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</si>
  <si>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moved to WHSEES4</t>
  </si>
  <si>
    <t>Computer Development Costs</t>
  </si>
  <si>
    <t>Investments in Subs</t>
  </si>
  <si>
    <t>Project Development</t>
  </si>
  <si>
    <t>Employee Fringe Benefits</t>
  </si>
  <si>
    <t>Contingency Provision</t>
  </si>
  <si>
    <t>Other - FAS 140 Monetization of Warrants</t>
  </si>
  <si>
    <t>Other - Bad Debt Expense</t>
  </si>
  <si>
    <t>Other - Percentage of Completion</t>
  </si>
  <si>
    <t>Other Federal - NOL Prior Year Payment</t>
  </si>
  <si>
    <t>For the Tax Year 2001.</t>
  </si>
  <si>
    <t>Canada $12 m increase</t>
  </si>
  <si>
    <t>in 1CE, the capital charge was not allocated to WHSEES;</t>
  </si>
  <si>
    <t>in 2CE, separate capital charges were calculated.  The combined</t>
  </si>
  <si>
    <t>charge was higher in 2CE due to changes in estimated cash flow.</t>
  </si>
  <si>
    <t>TNPC warrant monetizations planned for Q3 and Q4 in 1CE were</t>
  </si>
  <si>
    <t>removed from 2CE ($16 per quarter)</t>
  </si>
  <si>
    <t>Dara, similar to last time, I do not have Europe's full year</t>
  </si>
  <si>
    <t>estimate for 2CE, but I know the 1CE included $72.2 earnings</t>
  </si>
  <si>
    <t>before interest and tax.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</si>
</sst>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10"/>
      <color indexed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166" fontId="4" fillId="2" borderId="0" xfId="1" applyNumberFormat="1" applyFont="1" applyFill="1"/>
    <xf numFmtId="0" fontId="4" fillId="2" borderId="0" xfId="0" applyFont="1" applyFill="1"/>
    <xf numFmtId="0" fontId="9" fillId="0" borderId="0" xfId="0" applyFont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workbookViewId="0">
      <pane ySplit="9" topLeftCell="A10" activePane="bottomLeft" state="frozen"/>
      <selection pane="bottomLeft" activeCell="F17" sqref="F17:F18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43</v>
      </c>
      <c r="F1" s="3">
        <f ca="1">NOW()</f>
        <v>41886.426880787039</v>
      </c>
    </row>
    <row r="2" spans="1:6" x14ac:dyDescent="0.2">
      <c r="A2" s="4" t="s">
        <v>40</v>
      </c>
    </row>
    <row r="3" spans="1:6" x14ac:dyDescent="0.2">
      <c r="A3" s="4" t="s">
        <v>61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-169</v>
      </c>
      <c r="C10" s="29">
        <v>-189</v>
      </c>
      <c r="D10" s="29">
        <f>+C10-B10</f>
        <v>-20</v>
      </c>
      <c r="F10" s="4" t="s">
        <v>63</v>
      </c>
    </row>
    <row r="11" spans="1:6" x14ac:dyDescent="0.2">
      <c r="F11" s="4" t="s">
        <v>64</v>
      </c>
    </row>
    <row r="12" spans="1:6" x14ac:dyDescent="0.2">
      <c r="A12" s="7" t="s">
        <v>6</v>
      </c>
      <c r="F12" s="4" t="s">
        <v>65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9">
        <v>56</v>
      </c>
      <c r="C15" s="29">
        <v>77</v>
      </c>
      <c r="D15" s="29">
        <f t="shared" si="0"/>
        <v>21</v>
      </c>
      <c r="F15" s="30" t="s">
        <v>62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  <c r="F16" s="31" t="s">
        <v>68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  <c r="F17" s="31" t="s">
        <v>69</v>
      </c>
    </row>
    <row r="18" spans="1:6" x14ac:dyDescent="0.2">
      <c r="A18" s="9" t="s">
        <v>48</v>
      </c>
      <c r="B18" s="2">
        <v>-7</v>
      </c>
      <c r="C18" s="2">
        <v>-7</v>
      </c>
      <c r="D18" s="2">
        <f t="shared" si="0"/>
        <v>0</v>
      </c>
      <c r="F18" s="31" t="s">
        <v>70</v>
      </c>
    </row>
    <row r="19" spans="1:6" x14ac:dyDescent="0.2">
      <c r="A19" s="9" t="s">
        <v>50</v>
      </c>
      <c r="B19" s="2">
        <v>1</v>
      </c>
      <c r="C19" s="2">
        <v>0</v>
      </c>
      <c r="D19" s="2">
        <f t="shared" si="0"/>
        <v>-1</v>
      </c>
    </row>
    <row r="20" spans="1:6" x14ac:dyDescent="0.2">
      <c r="A20" s="9" t="s">
        <v>49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6" si="1">+C24-B24</f>
        <v>2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51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52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53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54</v>
      </c>
      <c r="B31" s="2">
        <v>42</v>
      </c>
      <c r="C31" s="2">
        <v>37</v>
      </c>
      <c r="D31" s="2">
        <f t="shared" si="1"/>
        <v>-5</v>
      </c>
    </row>
    <row r="32" spans="1:6" x14ac:dyDescent="0.2">
      <c r="A32" s="9" t="s">
        <v>55</v>
      </c>
      <c r="B32" s="2">
        <v>-11</v>
      </c>
      <c r="C32" s="2">
        <v>-16</v>
      </c>
      <c r="D32" s="2">
        <f t="shared" si="1"/>
        <v>-5</v>
      </c>
    </row>
    <row r="33" spans="1:6" x14ac:dyDescent="0.2">
      <c r="A33" s="9" t="s">
        <v>56</v>
      </c>
      <c r="B33" s="2">
        <v>0</v>
      </c>
      <c r="C33" s="2">
        <v>0</v>
      </c>
      <c r="D33" s="2">
        <f t="shared" si="1"/>
        <v>0</v>
      </c>
    </row>
    <row r="34" spans="1:6" x14ac:dyDescent="0.2">
      <c r="A34" s="9" t="s">
        <v>57</v>
      </c>
      <c r="B34" s="29">
        <v>82</v>
      </c>
      <c r="C34" s="29">
        <v>50</v>
      </c>
      <c r="D34" s="29">
        <f t="shared" si="1"/>
        <v>-32</v>
      </c>
      <c r="F34" s="4" t="s">
        <v>66</v>
      </c>
    </row>
    <row r="35" spans="1:6" x14ac:dyDescent="0.2">
      <c r="A35" s="9" t="s">
        <v>59</v>
      </c>
      <c r="B35" s="2">
        <v>0</v>
      </c>
      <c r="C35" s="2">
        <v>0</v>
      </c>
      <c r="D35" s="2">
        <f t="shared" si="1"/>
        <v>0</v>
      </c>
      <c r="F35" s="4" t="s">
        <v>67</v>
      </c>
    </row>
    <row r="36" spans="1:6" x14ac:dyDescent="0.2">
      <c r="A36" s="9" t="s">
        <v>58</v>
      </c>
      <c r="B36" s="2">
        <v>-1</v>
      </c>
      <c r="C36" s="2">
        <v>1</v>
      </c>
      <c r="D36" s="2">
        <f t="shared" si="1"/>
        <v>2</v>
      </c>
    </row>
    <row r="37" spans="1:6" x14ac:dyDescent="0.2">
      <c r="A37" s="8" t="s">
        <v>9</v>
      </c>
      <c r="B37" s="10">
        <f>SUM(B24:B36)</f>
        <v>272</v>
      </c>
      <c r="C37" s="10">
        <f>SUM(C24:C36)</f>
        <v>97</v>
      </c>
      <c r="D37" s="10">
        <f>SUM(D24:D36)</f>
        <v>-175</v>
      </c>
      <c r="E37" s="11"/>
    </row>
    <row r="39" spans="1:6" x14ac:dyDescent="0.2">
      <c r="A39" s="8" t="s">
        <v>10</v>
      </c>
      <c r="B39" s="10">
        <f>+B10+B21+B37</f>
        <v>149</v>
      </c>
      <c r="C39" s="10">
        <f>+C10+C21+C37</f>
        <v>-26</v>
      </c>
      <c r="D39" s="10">
        <f>+D10+D21+D37</f>
        <v>-175</v>
      </c>
      <c r="E39" s="11"/>
    </row>
    <row r="41" spans="1:6" x14ac:dyDescent="0.2">
      <c r="A41" s="4" t="s">
        <v>11</v>
      </c>
      <c r="B41" s="2">
        <v>0</v>
      </c>
      <c r="C41" s="2">
        <v>1</v>
      </c>
      <c r="D41" s="2">
        <f>+C41-B41</f>
        <v>1</v>
      </c>
    </row>
    <row r="42" spans="1:6" ht="18.600000000000001" customHeight="1" thickBot="1" x14ac:dyDescent="0.25">
      <c r="A42" s="8" t="s">
        <v>12</v>
      </c>
      <c r="B42" s="14">
        <f>+B39+B41</f>
        <v>149</v>
      </c>
      <c r="C42" s="14">
        <f>+C39+C41</f>
        <v>-25</v>
      </c>
      <c r="D42" s="14">
        <f>+D39+D41</f>
        <v>-174</v>
      </c>
      <c r="E42" s="11"/>
    </row>
    <row r="43" spans="1:6" x14ac:dyDescent="0.2">
      <c r="A43" s="13"/>
      <c r="B43" s="11"/>
      <c r="C43" s="11"/>
      <c r="D43" s="11"/>
      <c r="E43" s="11"/>
    </row>
    <row r="44" spans="1:6" ht="12.6" customHeight="1" x14ac:dyDescent="0.2">
      <c r="A44" s="15" t="s">
        <v>23</v>
      </c>
      <c r="B44" s="11"/>
      <c r="C44" s="11"/>
      <c r="D44" s="11"/>
      <c r="E44" s="11"/>
    </row>
    <row r="45" spans="1:6" x14ac:dyDescent="0.2">
      <c r="A45" s="16" t="s">
        <v>24</v>
      </c>
      <c r="B45" s="11">
        <f>B42*-0.35</f>
        <v>-52.15</v>
      </c>
      <c r="C45" s="11">
        <f>C42*-0.35</f>
        <v>8.75</v>
      </c>
      <c r="D45" s="2">
        <f t="shared" ref="D45:D51" si="2">+C45-B45</f>
        <v>60.9</v>
      </c>
      <c r="E45" s="11"/>
    </row>
    <row r="46" spans="1:6" x14ac:dyDescent="0.2">
      <c r="A46" s="16" t="s">
        <v>25</v>
      </c>
      <c r="B46" s="11">
        <v>0</v>
      </c>
      <c r="C46" s="11">
        <v>0</v>
      </c>
      <c r="D46" s="2">
        <f t="shared" si="2"/>
        <v>0</v>
      </c>
      <c r="E46" s="11"/>
    </row>
    <row r="47" spans="1:6" x14ac:dyDescent="0.2">
      <c r="A47" s="16" t="s">
        <v>26</v>
      </c>
      <c r="B47" s="11">
        <v>0</v>
      </c>
      <c r="C47" s="11">
        <v>0</v>
      </c>
      <c r="D47" s="2">
        <f t="shared" si="2"/>
        <v>0</v>
      </c>
      <c r="E47" s="11"/>
    </row>
    <row r="48" spans="1:6" x14ac:dyDescent="0.2">
      <c r="A48" s="16" t="s">
        <v>27</v>
      </c>
      <c r="B48" s="11">
        <v>0</v>
      </c>
      <c r="C48" s="11">
        <v>0</v>
      </c>
      <c r="D48" s="2">
        <f t="shared" si="2"/>
        <v>0</v>
      </c>
      <c r="E48" s="11"/>
    </row>
    <row r="49" spans="1:5" x14ac:dyDescent="0.2">
      <c r="A49" s="16" t="s">
        <v>60</v>
      </c>
      <c r="B49" s="11">
        <v>-79</v>
      </c>
      <c r="C49" s="11">
        <v>-79</v>
      </c>
      <c r="D49" s="2">
        <f t="shared" si="2"/>
        <v>0</v>
      </c>
      <c r="E49" s="11"/>
    </row>
    <row r="50" spans="1:5" x14ac:dyDescent="0.2">
      <c r="A50" s="16" t="s">
        <v>29</v>
      </c>
      <c r="B50" s="11">
        <v>1</v>
      </c>
      <c r="C50" s="11">
        <v>1</v>
      </c>
      <c r="D50" s="2">
        <f t="shared" si="2"/>
        <v>0</v>
      </c>
    </row>
    <row r="51" spans="1:5" x14ac:dyDescent="0.2">
      <c r="A51" s="16" t="s">
        <v>30</v>
      </c>
      <c r="B51" s="11">
        <v>8</v>
      </c>
      <c r="C51" s="11">
        <v>0</v>
      </c>
      <c r="D51" s="2">
        <f t="shared" si="2"/>
        <v>-8</v>
      </c>
    </row>
    <row r="52" spans="1:5" ht="13.5" thickBot="1" x14ac:dyDescent="0.25">
      <c r="A52" s="15" t="s">
        <v>31</v>
      </c>
      <c r="B52" s="14">
        <f>SUM(B45:B51)</f>
        <v>-122.15</v>
      </c>
      <c r="C52" s="14">
        <f>SUM(C45:C51)</f>
        <v>-69.25</v>
      </c>
      <c r="D52" s="14">
        <f>SUM(D45:D51)</f>
        <v>52.9</v>
      </c>
      <c r="E52" s="14"/>
    </row>
    <row r="53" spans="1:5" x14ac:dyDescent="0.2">
      <c r="A53" s="8"/>
    </row>
    <row r="54" spans="1:5" x14ac:dyDescent="0.2">
      <c r="A54" s="15" t="s">
        <v>32</v>
      </c>
    </row>
    <row r="55" spans="1:5" x14ac:dyDescent="0.2">
      <c r="A55" s="16" t="s">
        <v>24</v>
      </c>
      <c r="B55" s="11">
        <f>B37*0.35</f>
        <v>95.199999999999989</v>
      </c>
      <c r="C55" s="11">
        <f>C37*0.35</f>
        <v>33.949999999999996</v>
      </c>
      <c r="D55" s="2">
        <f t="shared" ref="D55:D63" si="3">+C55-B55</f>
        <v>-61.249999999999993</v>
      </c>
      <c r="E55" s="11"/>
    </row>
    <row r="56" spans="1:5" x14ac:dyDescent="0.2">
      <c r="A56" s="16" t="s">
        <v>25</v>
      </c>
      <c r="B56" s="11">
        <v>0</v>
      </c>
      <c r="C56" s="11">
        <v>0</v>
      </c>
      <c r="D56" s="2">
        <f t="shared" si="3"/>
        <v>0</v>
      </c>
      <c r="E56" s="11"/>
    </row>
    <row r="57" spans="1:5" x14ac:dyDescent="0.2">
      <c r="A57" s="16" t="s">
        <v>26</v>
      </c>
      <c r="B57" s="11">
        <v>0</v>
      </c>
      <c r="C57" s="11">
        <v>0</v>
      </c>
      <c r="D57" s="2">
        <f t="shared" si="3"/>
        <v>0</v>
      </c>
      <c r="E57" s="11"/>
    </row>
    <row r="58" spans="1:5" x14ac:dyDescent="0.2">
      <c r="A58" s="16" t="s">
        <v>27</v>
      </c>
      <c r="B58" s="11">
        <v>0</v>
      </c>
      <c r="C58" s="11">
        <v>0</v>
      </c>
      <c r="D58" s="2">
        <f t="shared" si="3"/>
        <v>0</v>
      </c>
      <c r="E58" s="11"/>
    </row>
    <row r="59" spans="1:5" x14ac:dyDescent="0.2">
      <c r="A59" s="16" t="s">
        <v>38</v>
      </c>
      <c r="B59" s="11">
        <v>0</v>
      </c>
      <c r="C59" s="11">
        <v>0</v>
      </c>
      <c r="D59" s="2">
        <f t="shared" si="3"/>
        <v>0</v>
      </c>
      <c r="E59" s="11"/>
    </row>
    <row r="60" spans="1:5" x14ac:dyDescent="0.2">
      <c r="A60" s="16" t="s">
        <v>60</v>
      </c>
      <c r="B60" s="11">
        <v>79</v>
      </c>
      <c r="C60" s="11">
        <v>79</v>
      </c>
      <c r="D60" s="2">
        <f t="shared" si="3"/>
        <v>0</v>
      </c>
      <c r="E60" s="11"/>
    </row>
    <row r="61" spans="1:5" x14ac:dyDescent="0.2">
      <c r="A61" s="16" t="s">
        <v>39</v>
      </c>
      <c r="B61" s="11">
        <v>0</v>
      </c>
      <c r="C61" s="11">
        <v>0</v>
      </c>
      <c r="D61" s="2">
        <f t="shared" si="3"/>
        <v>0</v>
      </c>
    </row>
    <row r="62" spans="1:5" x14ac:dyDescent="0.2">
      <c r="A62" s="16" t="s">
        <v>29</v>
      </c>
      <c r="B62" s="11">
        <v>5</v>
      </c>
      <c r="C62" s="11">
        <v>5</v>
      </c>
      <c r="D62" s="2">
        <f t="shared" si="3"/>
        <v>0</v>
      </c>
    </row>
    <row r="63" spans="1:5" x14ac:dyDescent="0.2">
      <c r="A63" s="16" t="s">
        <v>30</v>
      </c>
      <c r="B63" s="11">
        <v>10</v>
      </c>
      <c r="C63" s="11">
        <v>27</v>
      </c>
      <c r="D63" s="2">
        <f t="shared" si="3"/>
        <v>17</v>
      </c>
    </row>
    <row r="64" spans="1:5" ht="13.5" thickBot="1" x14ac:dyDescent="0.25">
      <c r="A64" s="15" t="s">
        <v>33</v>
      </c>
      <c r="B64" s="14">
        <f>SUM(B55:B63)</f>
        <v>189.2</v>
      </c>
      <c r="C64" s="14">
        <f>SUM(C55:C63)</f>
        <v>144.94999999999999</v>
      </c>
      <c r="D64" s="14">
        <f>SUM(D55:D63)</f>
        <v>-44.249999999999993</v>
      </c>
      <c r="E64" s="14"/>
    </row>
    <row r="65" spans="1:6" x14ac:dyDescent="0.2">
      <c r="A65" s="17"/>
      <c r="B65" s="11"/>
      <c r="C65" s="11"/>
      <c r="D65" s="11"/>
      <c r="E65" s="11"/>
    </row>
    <row r="66" spans="1:6" x14ac:dyDescent="0.2">
      <c r="A66" s="15" t="s">
        <v>34</v>
      </c>
      <c r="B66" s="11">
        <f>B52+B64</f>
        <v>67.049999999999983</v>
      </c>
      <c r="C66" s="11">
        <f>C52+C64</f>
        <v>75.699999999999989</v>
      </c>
      <c r="D66" s="11">
        <f>D52+D64</f>
        <v>8.6500000000000057</v>
      </c>
      <c r="E66" s="11"/>
    </row>
    <row r="67" spans="1:6" x14ac:dyDescent="0.2">
      <c r="A67" s="18"/>
      <c r="B67" s="11"/>
      <c r="C67" s="11"/>
      <c r="D67" s="11"/>
      <c r="E67" s="11"/>
    </row>
    <row r="68" spans="1:6" s="21" customFormat="1" x14ac:dyDescent="0.2">
      <c r="A68" s="15" t="s">
        <v>35</v>
      </c>
      <c r="B68" s="19">
        <f>B10+B66</f>
        <v>-101.95000000000002</v>
      </c>
      <c r="C68" s="19">
        <f>C10+C66</f>
        <v>-113.30000000000001</v>
      </c>
      <c r="D68" s="2">
        <f>+C68-B68</f>
        <v>-11.349999999999994</v>
      </c>
      <c r="E68" s="20"/>
      <c r="F68" s="4"/>
    </row>
    <row r="69" spans="1:6" x14ac:dyDescent="0.2">
      <c r="A69" s="18"/>
      <c r="B69" s="22"/>
      <c r="C69" s="22"/>
      <c r="D69" s="22"/>
      <c r="E69" s="22"/>
    </row>
    <row r="70" spans="1:6" x14ac:dyDescent="0.2">
      <c r="A70" s="23" t="s">
        <v>36</v>
      </c>
      <c r="B70" s="24">
        <f>-B66/B10</f>
        <v>0.39674556213017742</v>
      </c>
      <c r="C70" s="24">
        <f>-C66/C10</f>
        <v>0.40052910052910046</v>
      </c>
      <c r="D70" s="25">
        <f>+C70-B70</f>
        <v>3.7835383989230364E-3</v>
      </c>
      <c r="E70" s="11"/>
    </row>
    <row r="71" spans="1:6" x14ac:dyDescent="0.2">
      <c r="A71" s="17"/>
      <c r="B71" s="11"/>
      <c r="C71" s="26"/>
      <c r="D71" s="11"/>
      <c r="E71" s="11"/>
    </row>
    <row r="72" spans="1:6" x14ac:dyDescent="0.2">
      <c r="A72" s="17"/>
      <c r="B72" s="26"/>
      <c r="C72" s="11"/>
      <c r="D72" s="11"/>
      <c r="E72" s="11"/>
    </row>
    <row r="73" spans="1:6" x14ac:dyDescent="0.2">
      <c r="A73" s="27"/>
      <c r="B73" s="11"/>
      <c r="C73" s="11"/>
      <c r="D73" s="11"/>
      <c r="E73" s="11"/>
    </row>
    <row r="74" spans="1:6" x14ac:dyDescent="0.2">
      <c r="A74" s="28" t="str">
        <f ca="1">CELL("Filename",A1)</f>
        <v>C:\Users\Felienne\Enron\EnronSpreadsheets\[mary_fischer__25820__KN 2 EES Cons 1CE 2CE variance analysis.xls]RETAIL4</v>
      </c>
    </row>
  </sheetData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pane ySplit="9" topLeftCell="A10" activePane="bottomLeft" state="frozen"/>
      <selection pane="bottomLeft" activeCell="F26" sqref="F26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41</v>
      </c>
      <c r="F1" s="3">
        <f ca="1">NOW()</f>
        <v>41886.426880787039</v>
      </c>
    </row>
    <row r="2" spans="1:6" x14ac:dyDescent="0.2">
      <c r="A2" s="4" t="str">
        <f>+RETAIL4!A2</f>
        <v>Analysis of 1st CE to 2nd CE Variances</v>
      </c>
    </row>
    <row r="3" spans="1:6" x14ac:dyDescent="0.2">
      <c r="A3" s="4" t="str">
        <f>+RETAIL4!A3</f>
        <v>For the Tax Year 2001.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830</v>
      </c>
      <c r="C10" s="29">
        <v>762</v>
      </c>
      <c r="D10" s="29">
        <f>+C10-B10</f>
        <v>-68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44</v>
      </c>
      <c r="B18" s="2">
        <v>0</v>
      </c>
      <c r="C18" s="2">
        <v>-20</v>
      </c>
      <c r="D18" s="2">
        <f t="shared" si="0"/>
        <v>-20</v>
      </c>
    </row>
    <row r="19" spans="1:6" x14ac:dyDescent="0.2">
      <c r="A19" s="9" t="s">
        <v>45</v>
      </c>
      <c r="B19" s="2">
        <v>0</v>
      </c>
      <c r="C19" s="2">
        <v>5</v>
      </c>
      <c r="D19" s="2">
        <f t="shared" si="0"/>
        <v>5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9">
        <v>-249</v>
      </c>
      <c r="C26" s="29">
        <v>165</v>
      </c>
      <c r="D26" s="29">
        <f t="shared" si="1"/>
        <v>414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46</v>
      </c>
      <c r="B28" s="2">
        <v>0</v>
      </c>
      <c r="C28" s="2">
        <v>-8</v>
      </c>
      <c r="D28" s="2">
        <f t="shared" si="1"/>
        <v>-8</v>
      </c>
    </row>
    <row r="29" spans="1:6" x14ac:dyDescent="0.2">
      <c r="A29" s="9" t="s">
        <v>47</v>
      </c>
      <c r="B29" s="29">
        <v>0</v>
      </c>
      <c r="C29" s="29">
        <v>4</v>
      </c>
      <c r="D29" s="29">
        <f t="shared" si="1"/>
        <v>4</v>
      </c>
      <c r="F29" s="12"/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5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5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8" t="str">
        <f ca="1">CELL("Filename",A1)</f>
        <v>C:\Users\Felienne\Enron\EnronSpreadsheets\[mary_fischer__25820__KN 2 EES Cons 1CE 2CE variance analysis.xls]WHSEES4</v>
      </c>
    </row>
  </sheetData>
  <pageMargins left="0.75" right="0.75" top="1" bottom="1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Felienne</cp:lastModifiedBy>
  <cp:lastPrinted>2001-08-01T23:03:22Z</cp:lastPrinted>
  <dcterms:created xsi:type="dcterms:W3CDTF">2000-08-04T14:37:40Z</dcterms:created>
  <dcterms:modified xsi:type="dcterms:W3CDTF">2014-09-04T08:14:42Z</dcterms:modified>
</cp:coreProperties>
</file>