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M18" i="46933" s="1"/>
  <c r="N18" i="46933" s="1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 s="1"/>
  <c r="O13" i="46933"/>
  <c r="P13" i="46933"/>
  <c r="R13" i="46933"/>
  <c r="S13" i="46933"/>
  <c r="T13" i="46933"/>
  <c r="D14" i="46933"/>
  <c r="O14" i="46933" s="1"/>
  <c r="E14" i="46933"/>
  <c r="F14" i="46933"/>
  <c r="G14" i="46933"/>
  <c r="H14" i="46933"/>
  <c r="I14" i="46933"/>
  <c r="J14" i="46933"/>
  <c r="K14" i="46933"/>
  <c r="L14" i="46933"/>
  <c r="N14" i="46933"/>
  <c r="P14" i="46933"/>
  <c r="D15" i="46933"/>
  <c r="E15" i="46933"/>
  <c r="P15" i="46933" s="1"/>
  <c r="F15" i="46933"/>
  <c r="G15" i="46933"/>
  <c r="H15" i="46933"/>
  <c r="I15" i="46933"/>
  <c r="J15" i="46933"/>
  <c r="K15" i="46933"/>
  <c r="L15" i="46933"/>
  <c r="N15" i="46933"/>
  <c r="O15" i="46933"/>
  <c r="D16" i="46933"/>
  <c r="O16" i="46933" s="1"/>
  <c r="E16" i="46933"/>
  <c r="F16" i="46933"/>
  <c r="G16" i="46933"/>
  <c r="H16" i="46933"/>
  <c r="I16" i="46933"/>
  <c r="J16" i="46933"/>
  <c r="K16" i="46933"/>
  <c r="L16" i="46933"/>
  <c r="N16" i="46933"/>
  <c r="P16" i="46933"/>
  <c r="D17" i="46933"/>
  <c r="E17" i="46933"/>
  <c r="P17" i="46933" s="1"/>
  <c r="F17" i="46933"/>
  <c r="G17" i="46933"/>
  <c r="H17" i="46933"/>
  <c r="I17" i="46933"/>
  <c r="J17" i="46933"/>
  <c r="K17" i="46933"/>
  <c r="L17" i="46933"/>
  <c r="N17" i="46933"/>
  <c r="O17" i="46933"/>
  <c r="D18" i="46933"/>
  <c r="O18" i="46933" s="1"/>
  <c r="E18" i="46933"/>
  <c r="F18" i="46933"/>
  <c r="G18" i="46933"/>
  <c r="H18" i="46933"/>
  <c r="I18" i="46933"/>
  <c r="J18" i="46933"/>
  <c r="K18" i="46933"/>
  <c r="P18" i="46933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 s="1"/>
  <c r="P19" i="46933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 s="1"/>
  <c r="P20" i="46933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 s="1"/>
  <c r="P21" i="46933"/>
  <c r="R21" i="46933"/>
  <c r="S21" i="46933"/>
  <c r="T21" i="46933"/>
  <c r="D22" i="46933"/>
  <c r="P22" i="46933" s="1"/>
  <c r="E22" i="46933"/>
  <c r="F22" i="46933"/>
  <c r="G22" i="46933"/>
  <c r="H22" i="46933"/>
  <c r="I22" i="46933"/>
  <c r="J22" i="46933"/>
  <c r="K22" i="46933"/>
  <c r="N22" i="46933" s="1"/>
  <c r="M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/>
  <c r="R24" i="46933"/>
  <c r="S24" i="46933"/>
  <c r="T24" i="46933"/>
  <c r="D25" i="46933"/>
  <c r="P25" i="46933" s="1"/>
  <c r="E25" i="46933"/>
  <c r="F25" i="46933"/>
  <c r="G25" i="46933"/>
  <c r="H25" i="46933"/>
  <c r="I25" i="46933"/>
  <c r="J25" i="46933"/>
  <c r="K25" i="46933"/>
  <c r="M25" i="46933"/>
  <c r="N25" i="46933"/>
  <c r="O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 s="1"/>
  <c r="O27" i="46933"/>
  <c r="P27" i="46933"/>
  <c r="D29" i="46933"/>
  <c r="O29" i="46933" s="1"/>
  <c r="E29" i="46933"/>
  <c r="F29" i="46933"/>
  <c r="G29" i="46933"/>
  <c r="H29" i="46933"/>
  <c r="I29" i="46933"/>
  <c r="J29" i="46933"/>
  <c r="K29" i="46933"/>
  <c r="M29" i="46933"/>
  <c r="N29" i="46933"/>
  <c r="Q29" i="46933"/>
  <c r="R29" i="46933"/>
  <c r="S29" i="46933"/>
  <c r="T29" i="46933"/>
  <c r="D30" i="46933"/>
  <c r="E30" i="46933"/>
  <c r="P30" i="46933" s="1"/>
  <c r="F30" i="46933"/>
  <c r="G30" i="46933"/>
  <c r="H30" i="46933"/>
  <c r="I30" i="46933"/>
  <c r="J30" i="46933"/>
  <c r="K30" i="46933"/>
  <c r="N30" i="46933"/>
  <c r="O30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O32" i="46933"/>
  <c r="P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E34" i="46933"/>
  <c r="F34" i="46933"/>
  <c r="G34" i="46933"/>
  <c r="H34" i="46933"/>
  <c r="I34" i="46933"/>
  <c r="J34" i="46933"/>
  <c r="K34" i="46933"/>
  <c r="L34" i="46933"/>
  <c r="O34" i="46933"/>
  <c r="P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 s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V107" i="1" s="1"/>
  <c r="W64" i="1"/>
  <c r="X64" i="1"/>
  <c r="Y64" i="1"/>
  <c r="Z64" i="1"/>
  <c r="AA64" i="1"/>
  <c r="AB64" i="1"/>
  <c r="AC64" i="1"/>
  <c r="AD64" i="1"/>
  <c r="AD107" i="1" s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T107" i="1" s="1"/>
  <c r="U67" i="1"/>
  <c r="U107" i="1" s="1"/>
  <c r="V67" i="1"/>
  <c r="W67" i="1"/>
  <c r="X67" i="1"/>
  <c r="Y67" i="1"/>
  <c r="Z67" i="1"/>
  <c r="AA67" i="1"/>
  <c r="AB67" i="1"/>
  <c r="AB107" i="1" s="1"/>
  <c r="AC67" i="1"/>
  <c r="AC107" i="1" s="1"/>
  <c r="AD67" i="1"/>
  <c r="AE67" i="1"/>
  <c r="AF67" i="1"/>
  <c r="AG67" i="1"/>
  <c r="AH67" i="1"/>
  <c r="AI67" i="1"/>
  <c r="AJ67" i="1"/>
  <c r="AJ107" i="1" s="1"/>
  <c r="B70" i="1"/>
  <c r="B107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T70" i="1"/>
  <c r="U70" i="1"/>
  <c r="V70" i="1"/>
  <c r="W70" i="1"/>
  <c r="W107" i="1" s="1"/>
  <c r="X70" i="1"/>
  <c r="X107" i="1" s="1"/>
  <c r="Y70" i="1"/>
  <c r="Y107" i="1" s="1"/>
  <c r="Z70" i="1"/>
  <c r="Z107" i="1" s="1"/>
  <c r="AA70" i="1"/>
  <c r="AB70" i="1"/>
  <c r="AC70" i="1"/>
  <c r="AD70" i="1"/>
  <c r="AE70" i="1"/>
  <c r="AE107" i="1" s="1"/>
  <c r="AF70" i="1"/>
  <c r="AF107" i="1" s="1"/>
  <c r="AG70" i="1"/>
  <c r="AG107" i="1" s="1"/>
  <c r="AH70" i="1"/>
  <c r="AH107" i="1" s="1"/>
  <c r="AI70" i="1"/>
  <c r="AJ70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S107" i="1"/>
  <c r="AA107" i="1"/>
  <c r="AI107" i="1"/>
  <c r="B3" i="2"/>
  <c r="E9" i="2"/>
  <c r="E29" i="2" s="1"/>
  <c r="G9" i="2"/>
  <c r="I9" i="2"/>
  <c r="K9" i="2"/>
  <c r="M9" i="2"/>
  <c r="O9" i="2"/>
  <c r="Q9" i="2"/>
  <c r="S9" i="2"/>
  <c r="U9" i="2"/>
  <c r="U29" i="2" s="1"/>
  <c r="W9" i="2"/>
  <c r="Y9" i="2"/>
  <c r="AA9" i="2"/>
  <c r="AC9" i="2"/>
  <c r="AI9" i="2" s="1"/>
  <c r="AE9" i="2"/>
  <c r="AG9" i="2"/>
  <c r="AT9" i="2"/>
  <c r="E12" i="2"/>
  <c r="G12" i="2"/>
  <c r="I12" i="2"/>
  <c r="I24" i="2" s="1"/>
  <c r="I29" i="2" s="1"/>
  <c r="K12" i="2"/>
  <c r="K24" i="2" s="1"/>
  <c r="K29" i="2" s="1"/>
  <c r="M12" i="2"/>
  <c r="O12" i="2"/>
  <c r="O24" i="2" s="1"/>
  <c r="Q12" i="2"/>
  <c r="S12" i="2"/>
  <c r="U12" i="2"/>
  <c r="W12" i="2"/>
  <c r="Y12" i="2"/>
  <c r="Y24" i="2" s="1"/>
  <c r="Y29" i="2" s="1"/>
  <c r="AA12" i="2"/>
  <c r="AA24" i="2" s="1"/>
  <c r="AC12" i="2"/>
  <c r="AI12" i="2" s="1"/>
  <c r="AE12" i="2"/>
  <c r="AE24" i="2" s="1"/>
  <c r="AG12" i="2"/>
  <c r="E13" i="2"/>
  <c r="AA13" i="2" s="1"/>
  <c r="AK13" i="2" s="1"/>
  <c r="G13" i="2"/>
  <c r="I13" i="2"/>
  <c r="K13" i="2"/>
  <c r="M13" i="2"/>
  <c r="O13" i="2"/>
  <c r="Q13" i="2"/>
  <c r="S13" i="2"/>
  <c r="U13" i="2"/>
  <c r="W13" i="2"/>
  <c r="Y13" i="2"/>
  <c r="AC13" i="2"/>
  <c r="AE13" i="2"/>
  <c r="AG13" i="2"/>
  <c r="AI13" i="2"/>
  <c r="E14" i="2"/>
  <c r="AA14" i="2" s="1"/>
  <c r="AK14" i="2" s="1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AA15" i="2" s="1"/>
  <c r="AK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G15" i="2"/>
  <c r="AG24" i="2" s="1"/>
  <c r="AG29" i="2" s="1"/>
  <c r="AI15" i="2"/>
  <c r="E17" i="2"/>
  <c r="AA17" i="2" s="1"/>
  <c r="G17" i="2"/>
  <c r="I17" i="2"/>
  <c r="K17" i="2"/>
  <c r="M17" i="2"/>
  <c r="O17" i="2"/>
  <c r="Q17" i="2"/>
  <c r="S17" i="2"/>
  <c r="U17" i="2"/>
  <c r="W17" i="2"/>
  <c r="Y17" i="2"/>
  <c r="AC17" i="2"/>
  <c r="AE17" i="2"/>
  <c r="AG17" i="2"/>
  <c r="AI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 s="1"/>
  <c r="AK18" i="2" s="1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I19" i="2" s="1"/>
  <c r="AK19" i="2" s="1"/>
  <c r="AE19" i="2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I21" i="2" s="1"/>
  <c r="AK21" i="2" s="1"/>
  <c r="AE21" i="2"/>
  <c r="AG21" i="2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I22" i="2" s="1"/>
  <c r="AG22" i="2"/>
  <c r="AG23" i="2"/>
  <c r="E24" i="2"/>
  <c r="G24" i="2"/>
  <c r="G29" i="2" s="1"/>
  <c r="M24" i="2"/>
  <c r="Q24" i="2"/>
  <c r="S24" i="2"/>
  <c r="S29" i="2" s="1"/>
  <c r="U24" i="2"/>
  <c r="W24" i="2"/>
  <c r="W29" i="2" s="1"/>
  <c r="AC24" i="2"/>
  <c r="E25" i="2"/>
  <c r="AA25" i="2" s="1"/>
  <c r="AK25" i="2" s="1"/>
  <c r="G25" i="2"/>
  <c r="I25" i="2"/>
  <c r="K25" i="2"/>
  <c r="M25" i="2"/>
  <c r="O25" i="2"/>
  <c r="Q25" i="2"/>
  <c r="S25" i="2"/>
  <c r="U25" i="2"/>
  <c r="W25" i="2"/>
  <c r="Y25" i="2"/>
  <c r="AC25" i="2"/>
  <c r="AE25" i="2"/>
  <c r="AG25" i="2"/>
  <c r="AI25" i="2"/>
  <c r="E26" i="2"/>
  <c r="AA26" i="2" s="1"/>
  <c r="AA31" i="2" s="1"/>
  <c r="G26" i="2"/>
  <c r="I26" i="2"/>
  <c r="K26" i="2"/>
  <c r="M26" i="2"/>
  <c r="M31" i="2" s="1"/>
  <c r="M33" i="2" s="1"/>
  <c r="M35" i="2" s="1"/>
  <c r="O26" i="2"/>
  <c r="O31" i="2" s="1"/>
  <c r="O33" i="2" s="1"/>
  <c r="O35" i="2" s="1"/>
  <c r="Q26" i="2"/>
  <c r="Q31" i="2" s="1"/>
  <c r="Q33" i="2" s="1"/>
  <c r="Q35" i="2" s="1"/>
  <c r="S26" i="2"/>
  <c r="S31" i="2" s="1"/>
  <c r="S33" i="2" s="1"/>
  <c r="S35" i="2" s="1"/>
  <c r="U26" i="2"/>
  <c r="W26" i="2"/>
  <c r="Y26" i="2"/>
  <c r="AC26" i="2"/>
  <c r="AC31" i="2" s="1"/>
  <c r="AE26" i="2"/>
  <c r="AE31" i="2" s="1"/>
  <c r="AE35" i="2" s="1"/>
  <c r="AG26" i="2"/>
  <c r="AG31" i="2" s="1"/>
  <c r="AG35" i="2" s="1"/>
  <c r="AI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I27" i="2" s="1"/>
  <c r="AK27" i="2" s="1"/>
  <c r="AE27" i="2"/>
  <c r="AG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I28" i="2" s="1"/>
  <c r="AK28" i="2" s="1"/>
  <c r="AE28" i="2"/>
  <c r="AG28" i="2"/>
  <c r="M29" i="2"/>
  <c r="Q29" i="2"/>
  <c r="AC29" i="2"/>
  <c r="E31" i="2"/>
  <c r="E33" i="2" s="1"/>
  <c r="G31" i="2"/>
  <c r="G33" i="2" s="1"/>
  <c r="G35" i="2" s="1"/>
  <c r="I31" i="2"/>
  <c r="I33" i="2" s="1"/>
  <c r="I35" i="2" s="1"/>
  <c r="K31" i="2"/>
  <c r="K33" i="2" s="1"/>
  <c r="K35" i="2" s="1"/>
  <c r="U31" i="2"/>
  <c r="U33" i="2" s="1"/>
  <c r="U35" i="2" s="1"/>
  <c r="W31" i="2"/>
  <c r="W33" i="2" s="1"/>
  <c r="W35" i="2" s="1"/>
  <c r="Y31" i="2"/>
  <c r="Y33" i="2" s="1"/>
  <c r="Y35" i="2" s="1"/>
  <c r="AA32" i="2"/>
  <c r="AI32" i="2"/>
  <c r="AK32" i="2"/>
  <c r="AA34" i="2"/>
  <c r="AK34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I38" i="2" s="1"/>
  <c r="AE38" i="2"/>
  <c r="AG38" i="2"/>
  <c r="E41" i="2"/>
  <c r="G41" i="2"/>
  <c r="I41" i="2"/>
  <c r="K41" i="2"/>
  <c r="M41" i="2"/>
  <c r="M53" i="2" s="1"/>
  <c r="M58" i="2" s="1"/>
  <c r="O41" i="2"/>
  <c r="O53" i="2" s="1"/>
  <c r="O58" i="2" s="1"/>
  <c r="Q41" i="2"/>
  <c r="S41" i="2"/>
  <c r="S53" i="2" s="1"/>
  <c r="S58" i="2" s="1"/>
  <c r="U41" i="2"/>
  <c r="W41" i="2"/>
  <c r="Y41" i="2"/>
  <c r="AA41" i="2"/>
  <c r="AC41" i="2"/>
  <c r="AC53" i="2" s="1"/>
  <c r="AC58" i="2" s="1"/>
  <c r="AE41" i="2"/>
  <c r="AE53" i="2" s="1"/>
  <c r="AE58" i="2" s="1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K42" i="2" s="1"/>
  <c r="AE42" i="2"/>
  <c r="AG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I43" i="2" s="1"/>
  <c r="AK43" i="2" s="1"/>
  <c r="AE43" i="2"/>
  <c r="AG43" i="2"/>
  <c r="E44" i="2"/>
  <c r="AA44" i="2" s="1"/>
  <c r="AK44" i="2" s="1"/>
  <c r="G44" i="2"/>
  <c r="I44" i="2"/>
  <c r="K44" i="2"/>
  <c r="M44" i="2"/>
  <c r="O44" i="2"/>
  <c r="Q44" i="2"/>
  <c r="S44" i="2"/>
  <c r="U44" i="2"/>
  <c r="W44" i="2"/>
  <c r="Y44" i="2"/>
  <c r="AC44" i="2"/>
  <c r="AE44" i="2"/>
  <c r="AG44" i="2"/>
  <c r="AI44" i="2"/>
  <c r="E46" i="2"/>
  <c r="AA46" i="2" s="1"/>
  <c r="AK46" i="2" s="1"/>
  <c r="G46" i="2"/>
  <c r="I46" i="2"/>
  <c r="K46" i="2"/>
  <c r="M46" i="2"/>
  <c r="O46" i="2"/>
  <c r="Q46" i="2"/>
  <c r="S46" i="2"/>
  <c r="U46" i="2"/>
  <c r="W46" i="2"/>
  <c r="Y46" i="2"/>
  <c r="AC46" i="2"/>
  <c r="AE46" i="2"/>
  <c r="AG46" i="2"/>
  <c r="AG53" i="2" s="1"/>
  <c r="AG58" i="2" s="1"/>
  <c r="AI46" i="2"/>
  <c r="E47" i="2"/>
  <c r="AA47" i="2" s="1"/>
  <c r="AK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E48" i="2"/>
  <c r="AA48" i="2" s="1"/>
  <c r="G48" i="2"/>
  <c r="I48" i="2"/>
  <c r="K48" i="2"/>
  <c r="M48" i="2"/>
  <c r="O48" i="2"/>
  <c r="Q48" i="2"/>
  <c r="S48" i="2"/>
  <c r="U48" i="2"/>
  <c r="W48" i="2"/>
  <c r="Y48" i="2"/>
  <c r="AC48" i="2"/>
  <c r="AE48" i="2"/>
  <c r="AG48" i="2"/>
  <c r="AI48" i="2"/>
  <c r="AK48" i="2" s="1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I49" i="2" s="1"/>
  <c r="AK49" i="2" s="1"/>
  <c r="AE49" i="2"/>
  <c r="AG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I50" i="2" s="1"/>
  <c r="AK50" i="2" s="1"/>
  <c r="AE50" i="2"/>
  <c r="AG50" i="2"/>
  <c r="E51" i="2"/>
  <c r="G51" i="2"/>
  <c r="I51" i="2"/>
  <c r="K51" i="2"/>
  <c r="M51" i="2"/>
  <c r="AA51" i="2" s="1"/>
  <c r="O51" i="2"/>
  <c r="Q51" i="2"/>
  <c r="S51" i="2"/>
  <c r="U51" i="2"/>
  <c r="W51" i="2"/>
  <c r="Y51" i="2"/>
  <c r="AE51" i="2"/>
  <c r="AI51" i="2" s="1"/>
  <c r="AG51" i="2"/>
  <c r="AG52" i="2"/>
  <c r="E53" i="2"/>
  <c r="E58" i="2" s="1"/>
  <c r="G53" i="2"/>
  <c r="G58" i="2" s="1"/>
  <c r="I53" i="2"/>
  <c r="I58" i="2" s="1"/>
  <c r="K53" i="2"/>
  <c r="K58" i="2" s="1"/>
  <c r="Q53" i="2"/>
  <c r="U53" i="2"/>
  <c r="U58" i="2" s="1"/>
  <c r="W53" i="2"/>
  <c r="W58" i="2" s="1"/>
  <c r="Y53" i="2"/>
  <c r="Y58" i="2" s="1"/>
  <c r="AA53" i="2"/>
  <c r="E54" i="2"/>
  <c r="AA54" i="2" s="1"/>
  <c r="AK54" i="2" s="1"/>
  <c r="G54" i="2"/>
  <c r="I54" i="2"/>
  <c r="K54" i="2"/>
  <c r="M54" i="2"/>
  <c r="O54" i="2"/>
  <c r="Q54" i="2"/>
  <c r="S54" i="2"/>
  <c r="U54" i="2"/>
  <c r="W54" i="2"/>
  <c r="Y54" i="2"/>
  <c r="AC54" i="2"/>
  <c r="AE54" i="2"/>
  <c r="AG54" i="2"/>
  <c r="AI54" i="2"/>
  <c r="E55" i="2"/>
  <c r="AA55" i="2" s="1"/>
  <c r="AK55" i="2" s="1"/>
  <c r="G55" i="2"/>
  <c r="G60" i="2" s="1"/>
  <c r="G62" i="2" s="1"/>
  <c r="G64" i="2" s="1"/>
  <c r="I55" i="2"/>
  <c r="K55" i="2"/>
  <c r="M55" i="2"/>
  <c r="O55" i="2"/>
  <c r="Q55" i="2"/>
  <c r="Q60" i="2" s="1"/>
  <c r="Q62" i="2" s="1"/>
  <c r="Q64" i="2" s="1"/>
  <c r="S55" i="2"/>
  <c r="S60" i="2" s="1"/>
  <c r="S62" i="2" s="1"/>
  <c r="S64" i="2" s="1"/>
  <c r="U55" i="2"/>
  <c r="U60" i="2" s="1"/>
  <c r="U62" i="2" s="1"/>
  <c r="U64" i="2" s="1"/>
  <c r="W55" i="2"/>
  <c r="W60" i="2" s="1"/>
  <c r="W62" i="2" s="1"/>
  <c r="W64" i="2" s="1"/>
  <c r="Y55" i="2"/>
  <c r="AC55" i="2"/>
  <c r="AE55" i="2"/>
  <c r="AG55" i="2"/>
  <c r="AG60" i="2" s="1"/>
  <c r="AI55" i="2"/>
  <c r="E56" i="2"/>
  <c r="AA56" i="2" s="1"/>
  <c r="AK56" i="2" s="1"/>
  <c r="G56" i="2"/>
  <c r="I56" i="2"/>
  <c r="K56" i="2"/>
  <c r="M56" i="2"/>
  <c r="O56" i="2"/>
  <c r="Q56" i="2"/>
  <c r="S56" i="2"/>
  <c r="U56" i="2"/>
  <c r="W56" i="2"/>
  <c r="Y56" i="2"/>
  <c r="AC56" i="2"/>
  <c r="AE56" i="2"/>
  <c r="AG56" i="2"/>
  <c r="AI56" i="2"/>
  <c r="E57" i="2"/>
  <c r="AA57" i="2" s="1"/>
  <c r="G57" i="2"/>
  <c r="I57" i="2"/>
  <c r="K57" i="2"/>
  <c r="M57" i="2"/>
  <c r="O57" i="2"/>
  <c r="Q57" i="2"/>
  <c r="S57" i="2"/>
  <c r="U57" i="2"/>
  <c r="W57" i="2"/>
  <c r="Y57" i="2"/>
  <c r="AC57" i="2"/>
  <c r="AE57" i="2"/>
  <c r="AG57" i="2"/>
  <c r="AI57" i="2"/>
  <c r="Q58" i="2"/>
  <c r="I60" i="2"/>
  <c r="I62" i="2" s="1"/>
  <c r="I64" i="2" s="1"/>
  <c r="K60" i="2"/>
  <c r="K62" i="2" s="1"/>
  <c r="K64" i="2" s="1"/>
  <c r="M60" i="2"/>
  <c r="M62" i="2" s="1"/>
  <c r="M64" i="2" s="1"/>
  <c r="O60" i="2"/>
  <c r="O62" i="2" s="1"/>
  <c r="O64" i="2" s="1"/>
  <c r="Y60" i="2"/>
  <c r="Y62" i="2" s="1"/>
  <c r="Y64" i="2" s="1"/>
  <c r="AC60" i="2"/>
  <c r="AI60" i="2" s="1"/>
  <c r="AE60" i="2"/>
  <c r="AA61" i="2"/>
  <c r="AI61" i="2"/>
  <c r="AK61" i="2"/>
  <c r="O63" i="2"/>
  <c r="AA63" i="2"/>
  <c r="AK63" i="2"/>
  <c r="D66" i="2"/>
  <c r="E67" i="2"/>
  <c r="AA67" i="2" s="1"/>
  <c r="G67" i="2"/>
  <c r="G71" i="2" s="1"/>
  <c r="I67" i="2"/>
  <c r="I71" i="2" s="1"/>
  <c r="K67" i="2"/>
  <c r="M67" i="2"/>
  <c r="O67" i="2"/>
  <c r="Q67" i="2"/>
  <c r="S67" i="2"/>
  <c r="S71" i="2" s="1"/>
  <c r="U67" i="2"/>
  <c r="U71" i="2" s="1"/>
  <c r="W67" i="2"/>
  <c r="W71" i="2" s="1"/>
  <c r="Y67" i="2"/>
  <c r="Y71" i="2" s="1"/>
  <c r="AC67" i="2"/>
  <c r="AE67" i="2"/>
  <c r="AG67" i="2"/>
  <c r="AI67" i="2"/>
  <c r="AI71" i="2" s="1"/>
  <c r="E68" i="2"/>
  <c r="AA68" i="2" s="1"/>
  <c r="AK68" i="2" s="1"/>
  <c r="G68" i="2"/>
  <c r="I68" i="2"/>
  <c r="K68" i="2"/>
  <c r="M68" i="2"/>
  <c r="O68" i="2"/>
  <c r="Q68" i="2"/>
  <c r="S68" i="2"/>
  <c r="U68" i="2"/>
  <c r="W68" i="2"/>
  <c r="Y68" i="2"/>
  <c r="AC68" i="2"/>
  <c r="AE68" i="2"/>
  <c r="AG68" i="2"/>
  <c r="AI68" i="2"/>
  <c r="E69" i="2"/>
  <c r="AA69" i="2" s="1"/>
  <c r="AK69" i="2" s="1"/>
  <c r="G69" i="2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AA70" i="2" s="1"/>
  <c r="G70" i="2"/>
  <c r="I70" i="2"/>
  <c r="K70" i="2"/>
  <c r="M70" i="2"/>
  <c r="O70" i="2"/>
  <c r="Q70" i="2"/>
  <c r="S70" i="2"/>
  <c r="U70" i="2"/>
  <c r="W70" i="2"/>
  <c r="Y70" i="2"/>
  <c r="AC70" i="2"/>
  <c r="AE70" i="2"/>
  <c r="AG70" i="2"/>
  <c r="AI70" i="2"/>
  <c r="AK70" i="2" s="1"/>
  <c r="K71" i="2"/>
  <c r="M71" i="2"/>
  <c r="O71" i="2"/>
  <c r="Q71" i="2"/>
  <c r="AC71" i="2"/>
  <c r="AE71" i="2"/>
  <c r="AG71" i="2"/>
  <c r="D73" i="2"/>
  <c r="AG74" i="2"/>
  <c r="E75" i="2"/>
  <c r="E79" i="2" s="1"/>
  <c r="G75" i="2"/>
  <c r="G79" i="2" s="1"/>
  <c r="I75" i="2"/>
  <c r="I79" i="2" s="1"/>
  <c r="K75" i="2"/>
  <c r="K79" i="2" s="1"/>
  <c r="M75" i="2"/>
  <c r="O75" i="2"/>
  <c r="Q75" i="2"/>
  <c r="S75" i="2"/>
  <c r="U75" i="2"/>
  <c r="U79" i="2" s="1"/>
  <c r="W75" i="2"/>
  <c r="W79" i="2" s="1"/>
  <c r="Y75" i="2"/>
  <c r="Y79" i="2" s="1"/>
  <c r="AA75" i="2"/>
  <c r="AA79" i="2" s="1"/>
  <c r="AC75" i="2"/>
  <c r="AI75" i="2" s="1"/>
  <c r="AE75" i="2"/>
  <c r="AG75" i="2"/>
  <c r="E76" i="2"/>
  <c r="AA76" i="2" s="1"/>
  <c r="AK76" i="2" s="1"/>
  <c r="G76" i="2"/>
  <c r="I76" i="2"/>
  <c r="K76" i="2"/>
  <c r="M76" i="2"/>
  <c r="O76" i="2"/>
  <c r="Q76" i="2"/>
  <c r="S76" i="2"/>
  <c r="U76" i="2"/>
  <c r="W76" i="2"/>
  <c r="Y76" i="2"/>
  <c r="AC76" i="2"/>
  <c r="AE76" i="2"/>
  <c r="AG76" i="2"/>
  <c r="AI76" i="2"/>
  <c r="E77" i="2"/>
  <c r="AA77" i="2" s="1"/>
  <c r="AK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I77" i="2"/>
  <c r="E78" i="2"/>
  <c r="AA78" i="2" s="1"/>
  <c r="AK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M79" i="2"/>
  <c r="O79" i="2"/>
  <c r="Q79" i="2"/>
  <c r="S79" i="2"/>
  <c r="AC79" i="2"/>
  <c r="AE79" i="2"/>
  <c r="AG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I83" i="2" s="1"/>
  <c r="AK83" i="2" s="1"/>
  <c r="AE83" i="2"/>
  <c r="AG83" i="2"/>
  <c r="E85" i="2"/>
  <c r="G85" i="2"/>
  <c r="I85" i="2"/>
  <c r="K85" i="2"/>
  <c r="K87" i="2" s="1"/>
  <c r="M85" i="2"/>
  <c r="M87" i="2" s="1"/>
  <c r="O85" i="2"/>
  <c r="Q85" i="2"/>
  <c r="S85" i="2"/>
  <c r="U85" i="2"/>
  <c r="W85" i="2"/>
  <c r="Y85" i="2"/>
  <c r="AA85" i="2"/>
  <c r="AA87" i="2" s="1"/>
  <c r="AC85" i="2"/>
  <c r="AC87" i="2" s="1"/>
  <c r="AE85" i="2"/>
  <c r="AG85" i="2"/>
  <c r="AG87" i="2" s="1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I86" i="2" s="1"/>
  <c r="AK86" i="2" s="1"/>
  <c r="AE86" i="2"/>
  <c r="AG86" i="2"/>
  <c r="E87" i="2"/>
  <c r="G87" i="2"/>
  <c r="I87" i="2"/>
  <c r="O87" i="2"/>
  <c r="Q87" i="2"/>
  <c r="S87" i="2"/>
  <c r="U87" i="2"/>
  <c r="W87" i="2"/>
  <c r="Y87" i="2"/>
  <c r="AE87" i="2"/>
  <c r="AK38" i="2" l="1"/>
  <c r="AE29" i="2"/>
  <c r="O29" i="2"/>
  <c r="E35" i="2"/>
  <c r="AA33" i="2"/>
  <c r="AK12" i="2"/>
  <c r="AK24" i="2" s="1"/>
  <c r="AI24" i="2"/>
  <c r="AI29" i="2" s="1"/>
  <c r="AK9" i="2"/>
  <c r="AA29" i="2"/>
  <c r="AK75" i="2"/>
  <c r="AK79" i="2" s="1"/>
  <c r="AI79" i="2"/>
  <c r="AK51" i="2"/>
  <c r="AK26" i="2"/>
  <c r="AK22" i="2"/>
  <c r="AK17" i="2"/>
  <c r="AA71" i="2"/>
  <c r="AK67" i="2"/>
  <c r="AK71" i="2" s="1"/>
  <c r="AK57" i="2"/>
  <c r="AI64" i="2"/>
  <c r="AI31" i="2"/>
  <c r="AC35" i="2"/>
  <c r="AA58" i="2"/>
  <c r="A23" i="1"/>
  <c r="A28" i="1"/>
  <c r="M32" i="46933"/>
  <c r="AI85" i="2"/>
  <c r="E60" i="2"/>
  <c r="A72" i="1"/>
  <c r="A38" i="1"/>
  <c r="P23" i="46933"/>
  <c r="O22" i="46933"/>
  <c r="A32" i="1"/>
  <c r="E71" i="2"/>
  <c r="AI41" i="2"/>
  <c r="A59" i="1"/>
  <c r="P29" i="46933"/>
  <c r="P24" i="46933"/>
  <c r="AK31" i="2" l="1"/>
  <c r="AI35" i="2"/>
  <c r="AA60" i="2"/>
  <c r="AK60" i="2" s="1"/>
  <c r="E62" i="2"/>
  <c r="AK33" i="2"/>
  <c r="AK35" i="2" s="1"/>
  <c r="AA35" i="2"/>
  <c r="AK41" i="2"/>
  <c r="AK53" i="2" s="1"/>
  <c r="AK58" i="2" s="1"/>
  <c r="AI53" i="2"/>
  <c r="AI58" i="2" s="1"/>
  <c r="AI87" i="2"/>
  <c r="AK85" i="2"/>
  <c r="AK87" i="2" s="1"/>
  <c r="N32" i="46933"/>
  <c r="M34" i="46933"/>
  <c r="AK29" i="2"/>
  <c r="AA62" i="2" l="1"/>
  <c r="E64" i="2"/>
  <c r="AA64" i="2" l="1"/>
  <c r="AK62" i="2"/>
  <c r="AK64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<sst xmlns="http://schemas.openxmlformats.org/spreadsheetml/2006/main" count="329" uniqueCount="219">
  <si>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</si>
  <si>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</si>
  <si>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</si>
  <si>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</si>
  <si>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</si>
  <si>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</si>
  <si>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</si>
  <si>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</si>
  <si>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</si>
  <si>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</si>
  <si>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</si>
  <si>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</si>
  <si>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</si>
  <si>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</si>
  <si>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</si>
  <si>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</si>
  <si>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</si>
  <si>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</si>
  <si>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</si>
  <si>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</si>
  <si>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</si>
  <si>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</si>
  <si>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</si>
  <si>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</si>
  <si>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</si>
  <si>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</si>
  <si>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</si>
  <si>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</si>
  <si>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</si>
  <si>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</si>
  <si>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</si>
  <si>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</si>
  <si>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</si>
  <si>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</si>
  <si>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</si>
  <si>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</si>
  <si>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</si>
  <si>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</si>
  <si>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</si>
  <si>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</si>
  <si>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</si>
  <si>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</si>
  <si>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</si>
  <si>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</si>
  <si>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</si>
  <si>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</si>
  <si>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</si>
  <si>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</si>
  <si>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</si>
  <si>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</si>
  <si>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</si>
  <si>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</si>
  <si>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</si>
  <si>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</si>
  <si>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</si>
  <si>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</si>
  <si>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</si>
  <si>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</si>
  <si>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</si>
  <si>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</si>
  <si>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</si>
  <si>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</si>
  <si>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</si>
  <si>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</si>
  <si>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</si>
  <si>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</si>
  <si>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</si>
  <si>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</si>
  <si>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</si>
  <si>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</si>
  <si>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</si>
  <si>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</si>
  <si>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</si>
  <si>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</si>
  <si>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</si>
  <si>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</si>
  <si>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</si>
  <si>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</si>
  <si>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</si>
  <si>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</si>
  <si>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</si>
  <si>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</si>
  <si>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</si>
  <si>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</si>
  <si>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</si>
  <si>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</si>
  <si>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</si>
  <si>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</si>
  <si>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</si>
  <si>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</si>
  <si>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</si>
  <si>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</si>
  <si>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</si>
  <si>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</si>
  <si>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</si>
  <si>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</si>
  <si>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</si>
  <si>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</si>
  <si>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</si>
  <si>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</si>
  <si>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</si>
  <si>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</si>
  <si>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</si>
  <si>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</si>
  <si>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</si>
  <si>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</si>
  <si>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</si>
  <si>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</si>
  <si>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</si>
  <si>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</si>
  <si>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</si>
  <si>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</si>
  <si>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</si>
  <si>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</si>
  <si>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</si>
  <si>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</si>
  <si>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</si>
  <si>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</si>
  <si>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</si>
  <si>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</si>
  <si>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</si>
  <si>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</si>
  <si>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</si>
  <si>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</si>
  <si>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</si>
  <si>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</si>
  <si>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</si>
  <si>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</si>
  <si>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</si>
  <si>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</si>
  <si>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</si>
  <si>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</si>
  <si>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</si>
  <si>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</si>
  <si>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</si>
  <si>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</si>
  <si>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</si>
  <si>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</si>
  <si>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</si>
  <si>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</si>
  <si>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</si>
  <si>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</si>
  <si>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</si>
  <si>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</si>
  <si>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</si>
  <si>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</si>
  <si>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</si>
  <si>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</si>
  <si>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</si>
  <si>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</si>
  <si>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</si>
  <si>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</si>
  <si>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</si>
  <si>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</si>
  <si>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</si>
  <si>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</si>
  <si>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</si>
  <si>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</si>
  <si>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</si>
  <si>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</si>
  <si>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</si>
  <si>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</si>
  <si>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</si>
  <si>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</si>
  <si>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</si>
  <si>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</si>
  <si>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</si>
  <si>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</si>
  <si>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</si>
  <si>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</si>
  <si>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</si>
  <si>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</si>
  <si>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</si>
  <si>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</si>
  <si>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</si>
  <si>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</si>
  <si>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</si>
  <si>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</si>
  <si>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</si>
  <si>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</si>
  <si>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</si>
  <si>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</si>
  <si>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</si>
  <si>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</si>
  <si>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</si>
  <si>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</si>
  <si>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</si>
  <si>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</si>
  <si>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</si>
  <si>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</si>
  <si>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</si>
  <si>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</si>
  <si>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</si>
  <si>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</si>
  <si>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</si>
  <si>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</si>
  <si>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</si>
  <si>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</si>
  <si>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</si>
  <si>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</si>
  <si>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</si>
  <si>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</si>
  <si>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</si>
  <si>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</si>
  <si>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</si>
  <si>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</si>
  <si>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</si>
  <si>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</si>
  <si>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</si>
  <si>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</si>
  <si>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</si>
  <si>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</si>
  <si>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</si>
  <si>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</si>
  <si>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</si>
  <si>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</si>
  <si>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</si>
  <si>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</si>
  <si>
    <t>W-CALIFORNIA SERVICES (Jeff Richter)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</si>
</sst>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  <xf numFmtId="167" fontId="4" fillId="0" borderId="0" xfId="1" applyNumberFormat="1" applyFont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4" fillId="9" borderId="0" xfId="0" applyNumberFormat="1" applyFont="1" applyFill="1"/>
    <xf numFmtId="167" fontId="14" fillId="1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10490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west%20Preli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Report/west%20pwrdpr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">
          <cell r="B3">
            <v>37207</v>
          </cell>
        </row>
      </sheetData>
      <sheetData sheetId="1"/>
      <sheetData sheetId="2"/>
      <sheetData sheetId="3"/>
      <sheetData sheetId="4"/>
      <sheetData sheetId="5">
        <row r="68">
          <cell r="CP68">
            <v>3240346.6020097714</v>
          </cell>
        </row>
        <row r="104">
          <cell r="CP104">
            <v>3344535.2540087253</v>
          </cell>
        </row>
      </sheetData>
      <sheetData sheetId="6">
        <row r="7">
          <cell r="K7" t="str">
            <v>YTD</v>
          </cell>
        </row>
        <row r="8">
          <cell r="D8">
            <v>3982.9359983367613</v>
          </cell>
          <cell r="E8">
            <v>253898.5595885748</v>
          </cell>
          <cell r="F8">
            <v>864048.18908648088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5437163.2539278055</v>
          </cell>
          <cell r="K8">
            <v>79547690.45294401</v>
          </cell>
        </row>
        <row r="9">
          <cell r="D9">
            <v>1590702.1882702734</v>
          </cell>
          <cell r="E9">
            <v>-3833339.4353302065</v>
          </cell>
          <cell r="F9">
            <v>-1316614.4876520294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18811538.223113965</v>
          </cell>
          <cell r="K9">
            <v>206021422.81290337</v>
          </cell>
        </row>
        <row r="10">
          <cell r="D10">
            <v>776973.7827729464</v>
          </cell>
          <cell r="E10">
            <v>168591.60627814627</v>
          </cell>
          <cell r="F10">
            <v>766972.86488016869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604887.00326846796</v>
          </cell>
          <cell r="K10">
            <v>131830650.20832326</v>
          </cell>
        </row>
        <row r="11">
          <cell r="D11">
            <v>1319262.5221616551</v>
          </cell>
          <cell r="E11">
            <v>-2694909.9721854967</v>
          </cell>
          <cell r="F11">
            <v>8322570.7514440706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-14316168.263135025</v>
          </cell>
          <cell r="K11">
            <v>157691021.25808576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-5455.4389422348759</v>
          </cell>
          <cell r="E13">
            <v>9766.9480801750688</v>
          </cell>
          <cell r="F13">
            <v>9030.8569398730506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231994.32289464914</v>
          </cell>
          <cell r="K13">
            <v>-128097.31472009839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3685465.9902609764</v>
          </cell>
          <cell r="E18">
            <v>-6095992.2935688077</v>
          </cell>
          <cell r="F18">
            <v>8646008.1746985633</v>
          </cell>
          <cell r="G18">
            <v>241794561.08330464</v>
          </cell>
          <cell r="H18">
            <v>193407707.45410809</v>
          </cell>
          <cell r="I18">
            <v>128991004.81698304</v>
          </cell>
          <cell r="J18">
            <v>10769414.540069871</v>
          </cell>
          <cell r="K18">
            <v>574962687.89446568</v>
          </cell>
        </row>
        <row r="19">
          <cell r="D19">
            <v>108609.37534324639</v>
          </cell>
          <cell r="E19">
            <v>-30842.56860433612</v>
          </cell>
          <cell r="F19">
            <v>2314.5730763250031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-2218926.3389097261</v>
          </cell>
          <cell r="K19">
            <v>72173020.199008495</v>
          </cell>
        </row>
        <row r="20">
          <cell r="D20">
            <v>22545.413776563946</v>
          </cell>
          <cell r="E20">
            <v>-109113.21519045113</v>
          </cell>
          <cell r="F20">
            <v>138412.22723508257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-486535.28578691662</v>
          </cell>
          <cell r="K20">
            <v>31617037.07142581</v>
          </cell>
        </row>
        <row r="21">
          <cell r="D21">
            <v>-7599.4751298816263</v>
          </cell>
          <cell r="E21">
            <v>-133744.29452225321</v>
          </cell>
          <cell r="F21">
            <v>645198.86227680079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559057.21014071011</v>
          </cell>
          <cell r="K21">
            <v>30716022.426581431</v>
          </cell>
        </row>
        <row r="22">
          <cell r="D22">
            <v>0</v>
          </cell>
          <cell r="E22">
            <v>27394.097257134737</v>
          </cell>
          <cell r="F22">
            <v>89205.24475713732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710770.30444848817</v>
          </cell>
          <cell r="K22">
            <v>22362781.148988348</v>
          </cell>
        </row>
        <row r="23">
          <cell r="D23">
            <v>50.430878575600218</v>
          </cell>
          <cell r="E23">
            <v>-110.86264209100045</v>
          </cell>
          <cell r="F23">
            <v>-138.74338902118541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-2045.8873336119564</v>
          </cell>
          <cell r="K23">
            <v>-611976.45758827752</v>
          </cell>
        </row>
        <row r="24">
          <cell r="D24">
            <v>0</v>
          </cell>
          <cell r="E24">
            <v>1063.2123628351837</v>
          </cell>
          <cell r="F24">
            <v>2630.798429689843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515.46779983621036</v>
          </cell>
          <cell r="K24">
            <v>1151456.1437131115</v>
          </cell>
        </row>
        <row r="25">
          <cell r="D25">
            <v>1990.4546742031816</v>
          </cell>
          <cell r="E25">
            <v>12639.021804918535</v>
          </cell>
          <cell r="F25">
            <v>155228.04602093494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749201.56850861933</v>
          </cell>
          <cell r="K25">
            <v>9106979.5226335134</v>
          </cell>
        </row>
        <row r="26">
          <cell r="D26">
            <v>105.70256942838023</v>
          </cell>
          <cell r="E26">
            <v>1378.8173305869568</v>
          </cell>
          <cell r="F26">
            <v>1296.955638625863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49254.479051717324</v>
          </cell>
          <cell r="K26">
            <v>785167.07829047868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9">
          <cell r="D29">
            <v>319144.1977486235</v>
          </cell>
          <cell r="E29">
            <v>-99091.375063003914</v>
          </cell>
          <cell r="F29">
            <v>3344535.2540087253</v>
          </cell>
          <cell r="G29">
            <v>0</v>
          </cell>
          <cell r="H29">
            <v>0</v>
          </cell>
          <cell r="I29">
            <v>0</v>
          </cell>
          <cell r="J29">
            <v>3344535.2540087253</v>
          </cell>
          <cell r="K29">
            <v>3344535.2540087253</v>
          </cell>
        </row>
        <row r="32">
          <cell r="D32">
            <v>444846.09986075934</v>
          </cell>
          <cell r="E32">
            <v>-330427.16726670228</v>
          </cell>
          <cell r="F32">
            <v>4378683.2180543002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2705826.7719278419</v>
          </cell>
          <cell r="K32">
            <v>170645022.38706166</v>
          </cell>
        </row>
        <row r="33">
          <cell r="E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189224</v>
          </cell>
          <cell r="K33">
            <v>52604854</v>
          </cell>
        </row>
        <row r="34">
          <cell r="D34">
            <v>4130312.0901217358</v>
          </cell>
          <cell r="E34">
            <v>-6426419.4608355118</v>
          </cell>
          <cell r="F34">
            <v>13024691.392752863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13664465.311997717</v>
          </cell>
          <cell r="K34">
            <v>798212564.28152728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4130312.0901217358</v>
          </cell>
          <cell r="E36">
            <v>-6426419.4608355118</v>
          </cell>
          <cell r="F36">
            <v>13024691.392752863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13674825.311997717</v>
          </cell>
          <cell r="K36">
            <v>806846849.28152728</v>
          </cell>
        </row>
        <row r="38">
          <cell r="D38">
            <v>224549.96305750698</v>
          </cell>
          <cell r="E38">
            <v>2986.5623640391859</v>
          </cell>
          <cell r="F38">
            <v>-67894.155179804307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-310355.79302068171</v>
          </cell>
          <cell r="K38">
            <v>-1235826.7770475131</v>
          </cell>
        </row>
        <row r="39">
          <cell r="D39">
            <v>64319.14637995149</v>
          </cell>
          <cell r="E39">
            <v>87195.131528505954</v>
          </cell>
          <cell r="F39">
            <v>156246.77035068959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227847.27506215553</v>
          </cell>
          <cell r="K39">
            <v>660889.84946851502</v>
          </cell>
        </row>
        <row r="40">
          <cell r="D40">
            <v>-121.2493547833859</v>
          </cell>
          <cell r="E40">
            <v>960.00578409978527</v>
          </cell>
          <cell r="F40">
            <v>1162.8668665129239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7630.11922360075</v>
          </cell>
          <cell r="K40">
            <v>61572.963589414285</v>
          </cell>
        </row>
        <row r="41">
          <cell r="D41">
            <v>0</v>
          </cell>
          <cell r="E41">
            <v>1507.5987511311225</v>
          </cell>
          <cell r="F41">
            <v>3051.2234109745091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660981.17773979378</v>
          </cell>
          <cell r="K41">
            <v>80208542.577061668</v>
          </cell>
        </row>
        <row r="42">
          <cell r="D42">
            <v>694923.50573256204</v>
          </cell>
          <cell r="E42">
            <v>2388675.7818506118</v>
          </cell>
          <cell r="F42">
            <v>2691243.4770170143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7107673.4503159663</v>
          </cell>
          <cell r="K42">
            <v>244884034.01623574</v>
          </cell>
        </row>
        <row r="43">
          <cell r="D43">
            <v>983671.36581523716</v>
          </cell>
          <cell r="E43">
            <v>2481325.0802783878</v>
          </cell>
          <cell r="F43">
            <v>2783810.182465387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7693776.2293208344</v>
          </cell>
          <cell r="K43">
            <v>324579212.62930781</v>
          </cell>
        </row>
        <row r="44">
          <cell r="D44">
            <v>5113983.455936973</v>
          </cell>
          <cell r="E44">
            <v>-3945094.380557124</v>
          </cell>
          <cell r="F44">
            <v>15808501.575218251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21368601.541318551</v>
          </cell>
          <cell r="K44">
            <v>1131426061.910835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9">
          <cell r="F29">
            <v>0</v>
          </cell>
          <cell r="K29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5" activePane="bottomRight" state="frozen"/>
      <selection activeCell="B2" sqref="B2"/>
      <selection pane="topRight" activeCell="D2" sqref="D2"/>
      <selection pane="bottomLeft" activeCell="B8" sqref="B8"/>
      <selection pane="bottomRight" activeCell="D5" sqref="D5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37207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3982.9359983367613</v>
      </c>
      <c r="E8" s="171">
        <f>'[28]Power West P&amp;L'!E8</f>
        <v>253898.5595885748</v>
      </c>
      <c r="F8" s="171">
        <f>'[28]Power West P&amp;L'!F8</f>
        <v>864048.18908648088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5437163.2539278055</v>
      </c>
      <c r="K8" s="171">
        <f>'[28]Power West P&amp;L'!K8</f>
        <v>79547690.45294401</v>
      </c>
      <c r="L8" s="165">
        <f>'[28]Power West P&amp;L'!$K$8</f>
        <v>79547690.45294401</v>
      </c>
      <c r="M8" s="138">
        <f>+[25]WEST_DPR!BB71-[25]WEST_DPR!BB67</f>
        <v>75538505.774925128</v>
      </c>
      <c r="N8" s="155">
        <f>M8-K8+37229*0</f>
        <v>-4009184.6780188829</v>
      </c>
      <c r="O8" s="154">
        <f>'[27]Power West P&amp;L'!J8+D8-K8</f>
        <v>-8071908.533153221</v>
      </c>
      <c r="P8" s="154">
        <f>'[27]Power West P&amp;L'!F8+D8-F8</f>
        <v>-978798.90204647253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1590702.1882702734</v>
      </c>
      <c r="E9" s="171">
        <f>'[28]Power West P&amp;L'!E9</f>
        <v>-3833339.4353302065</v>
      </c>
      <c r="F9" s="171">
        <f>'[28]Power West P&amp;L'!F9</f>
        <v>-1316614.4876520294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18811538.223113965</v>
      </c>
      <c r="K9" s="171">
        <f>'[28]Power West P&amp;L'!K9</f>
        <v>206021422.81290337</v>
      </c>
      <c r="L9" s="165">
        <f>'[28]Power West P&amp;L'!$K$9</f>
        <v>206021422.81290337</v>
      </c>
      <c r="M9" s="138">
        <f>+[25]WEST_DPR!BJ71-[25]WEST_DPR!BJ67</f>
        <v>158420500.42941776</v>
      </c>
      <c r="N9" s="155">
        <f>M9-K9+450636</f>
        <v>-47150286.383485615</v>
      </c>
      <c r="O9" s="154">
        <f>'[27]Power West P&amp;L'!J9+D9-K9</f>
        <v>-69869774.024459988</v>
      </c>
      <c r="P9" s="154">
        <f>'[27]Power West P&amp;L'!F9+D9-F9</f>
        <v>-1375819.7453282974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776973.7827729464</v>
      </c>
      <c r="E10" s="171">
        <f>'[28]Power West P&amp;L'!E10</f>
        <v>168591.60627814627</v>
      </c>
      <c r="F10" s="171">
        <f>'[28]Power West P&amp;L'!F10</f>
        <v>766972.86488016869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604887.00326846796</v>
      </c>
      <c r="K10" s="171">
        <f>'[28]Power West P&amp;L'!K10</f>
        <v>131830650.20832326</v>
      </c>
      <c r="L10" s="165">
        <f>'[28]Power West P&amp;L'!$K$10</f>
        <v>131830650.20832326</v>
      </c>
      <c r="M10" s="138">
        <f>+[25]WEST_DPR!BR71-[25]WEST_DPR!BR67</f>
        <v>124822750.37166366</v>
      </c>
      <c r="N10" s="155">
        <f>M10-K10</f>
        <v>-7007899.8366595954</v>
      </c>
      <c r="O10" s="154">
        <f>'[27]Power West P&amp;L'!J10+D10-K10</f>
        <v>-11127072.275266111</v>
      </c>
      <c r="P10" s="154">
        <f>'[27]Power West P&amp;L'!F10+D10-F10</f>
        <v>-820963.11070374865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1319262.5221616551</v>
      </c>
      <c r="E11" s="171">
        <f>'[28]Power West P&amp;L'!E11</f>
        <v>-2694909.9721854967</v>
      </c>
      <c r="F11" s="171">
        <f>'[28]Power West P&amp;L'!F11</f>
        <v>8322570.7514440706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-14316168.263135025</v>
      </c>
      <c r="K11" s="171">
        <f>'[28]Power West P&amp;L'!K11</f>
        <v>157691021.25808576</v>
      </c>
      <c r="L11" s="165">
        <f>'[28]Power West P&amp;L'!$K$11</f>
        <v>157691021.25808576</v>
      </c>
      <c r="M11" s="138">
        <f>+[25]WEST_DPR!BZ71-[25]WEST_DPR!BZ67</f>
        <v>121561554.88213903</v>
      </c>
      <c r="N11" s="155">
        <f>M11-K11-98453</f>
        <v>-36227919.37594673</v>
      </c>
      <c r="O11" s="154">
        <f>'[27]Power West P&amp;L'!J11+D11-K11</f>
        <v>-54248848.711858511</v>
      </c>
      <c r="P11" s="154">
        <f>'[27]Power West P&amp;L'!F11+D11-F11</f>
        <v>-7689420.0551265795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0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-9184.4833443057141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-5455.4389422348759</v>
      </c>
      <c r="E13" s="171">
        <f>'[28]Power West P&amp;L'!E13</f>
        <v>9766.9480801750688</v>
      </c>
      <c r="F13" s="171">
        <f>'[28]Power West P&amp;L'!F13</f>
        <v>9030.8569398730506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231994.32289464914</v>
      </c>
      <c r="K13" s="171">
        <f>'[28]Power West P&amp;L'!K13</f>
        <v>-128097.31472009839</v>
      </c>
      <c r="L13" s="165"/>
      <c r="M13" s="166">
        <f>+[25]WEST_DPR!CB71-[25]WEST_DPR!CB67</f>
        <v>-407500.83352071734</v>
      </c>
      <c r="N13" s="155">
        <f>M13-K13</f>
        <v>-279403.51880061894</v>
      </c>
      <c r="O13" s="154">
        <f>'[27]Power West P&amp;L'!J13+D13-K13</f>
        <v>1278006.543142776</v>
      </c>
      <c r="P13" s="154">
        <f>'[27]Power West P&amp;L'!F13+D13-F13</f>
        <v>-60184.399926672573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79547690.45294401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-79547690.45294401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79547690.45294401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-79547690.45294401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79547690.45294401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-79547690.45294401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79547690.45294401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-79547690.45294401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3685465.9902609764</v>
      </c>
      <c r="E18" s="173">
        <f>'[28]Power West P&amp;L'!E18</f>
        <v>-6095992.2935688077</v>
      </c>
      <c r="F18" s="173">
        <f>'[28]Power West P&amp;L'!F18</f>
        <v>8646008.1746985633</v>
      </c>
      <c r="G18" s="173">
        <f>'[28]Power West P&amp;L'!G18</f>
        <v>241794561.08330464</v>
      </c>
      <c r="H18" s="173">
        <f>'[28]Power West P&amp;L'!H18</f>
        <v>193407707.45410809</v>
      </c>
      <c r="I18" s="173">
        <f>'[28]Power West P&amp;L'!I18</f>
        <v>128991004.81698304</v>
      </c>
      <c r="J18" s="173">
        <f>'[28]Power West P&amp;L'!J18</f>
        <v>10769414.540069871</v>
      </c>
      <c r="K18" s="174">
        <f>'[28]Power West P&amp;L'!K18</f>
        <v>574962687.89446568</v>
      </c>
      <c r="L18" s="165"/>
      <c r="M18" s="167">
        <f>SUM(M8:M13)</f>
        <v>475430702.37172645</v>
      </c>
      <c r="N18" s="155">
        <f>M18-K18+508218-37230</f>
        <v>-99060997.522739232</v>
      </c>
      <c r="O18" s="154">
        <f>'[27]Power West P&amp;L'!J18+D18-K18</f>
        <v>-142048781.87883055</v>
      </c>
      <c r="P18" s="154">
        <f>'[27]Power West P&amp;L'!F18+D18-F18</f>
        <v>-10934370.696476076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108609.37534324639</v>
      </c>
      <c r="E19" s="171">
        <f>'[28]Power West P&amp;L'!E19</f>
        <v>-30842.56860433612</v>
      </c>
      <c r="F19" s="171">
        <f>'[28]Power West P&amp;L'!F19</f>
        <v>2314.5730763250031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-2218926.3389097261</v>
      </c>
      <c r="K19" s="171">
        <f>'[28]Power West P&amp;L'!K19</f>
        <v>72173020.199008495</v>
      </c>
      <c r="L19" s="165">
        <f>'[28]Power West P&amp;L'!$K$19</f>
        <v>72173020.199008495</v>
      </c>
      <c r="M19" s="138">
        <f>[25]WEST_DPR!E71-[25]WEST_DPR!E67</f>
        <v>68589266.355120391</v>
      </c>
      <c r="N19" s="155">
        <f>M19-K19-8810</f>
        <v>-3592563.843888104</v>
      </c>
      <c r="O19" s="154">
        <f>'[27]Power West P&amp;L'!J19+D19-K19</f>
        <v>-12556898.232705623</v>
      </c>
      <c r="P19" s="154">
        <f>'[27]Power West P&amp;L'!F19+D19-F19</f>
        <v>-77061.43658398441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22545.413776563946</v>
      </c>
      <c r="E20" s="171">
        <f>'[28]Power West P&amp;L'!E20</f>
        <v>-109113.21519045113</v>
      </c>
      <c r="F20" s="171">
        <f>'[28]Power West P&amp;L'!F20</f>
        <v>138412.22723508257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-486535.28578691662</v>
      </c>
      <c r="K20" s="171">
        <f>'[28]Power West P&amp;L'!K20</f>
        <v>31617037.07142581</v>
      </c>
      <c r="L20" s="165">
        <f>'[28]Power West P&amp;L'!$K$20</f>
        <v>31617037.07142581</v>
      </c>
      <c r="M20" s="138">
        <f>+[25]WEST_DPR!P71-[25]WEST_DPR!P67</f>
        <v>31206704.55262021</v>
      </c>
      <c r="N20" s="155">
        <f>M20-K20-1218</f>
        <v>-411550.5188056007</v>
      </c>
      <c r="O20" s="154">
        <f>'[27]Power West P&amp;L'!J20+D20-K20</f>
        <v>-3050876.656477619</v>
      </c>
      <c r="P20" s="154">
        <f>'[27]Power West P&amp;L'!F20+D20-F20</f>
        <v>-213713.29627960239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-7599.4751298816263</v>
      </c>
      <c r="E21" s="171">
        <f>'[28]Power West P&amp;L'!E21</f>
        <v>-133744.29452225321</v>
      </c>
      <c r="F21" s="171">
        <f>'[28]Power West P&amp;L'!F21</f>
        <v>645198.86227680079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559057.21014071011</v>
      </c>
      <c r="K21" s="171">
        <f>'[28]Power West P&amp;L'!K21</f>
        <v>30716022.426581431</v>
      </c>
      <c r="L21" s="165">
        <f>'[28]Power West P&amp;L'!$K$21</f>
        <v>30716022.426581431</v>
      </c>
      <c r="M21" s="138">
        <f>+[25]WEST_DPR!AF71-[25]WEST_DPR!AF67</f>
        <v>27837071.475512806</v>
      </c>
      <c r="N21" s="155">
        <f>M21-K21</f>
        <v>-2878950.9510686249</v>
      </c>
      <c r="O21" s="154">
        <f>'[27]Power West P&amp;L'!J21+D21-K21</f>
        <v>-4458632.6297760569</v>
      </c>
      <c r="P21" s="154">
        <f>'[27]Power West P&amp;L'!F21+D21-F21</f>
        <v>-1538319.8269431316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27394.097257134737</v>
      </c>
      <c r="F22" s="171">
        <f>'[28]Power West P&amp;L'!F22</f>
        <v>89205.24475713732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710770.30444848817</v>
      </c>
      <c r="K22" s="171">
        <f>'[28]Power West P&amp;L'!K22</f>
        <v>22362781.148988348</v>
      </c>
      <c r="L22" s="165"/>
      <c r="M22" s="138">
        <f>+[25]WEST_DPR!AL71-[25]WEST_DPR!AL67</f>
        <v>20184501.923615593</v>
      </c>
      <c r="N22" s="155">
        <f>M22-K22-1016</f>
        <v>-2179295.225372754</v>
      </c>
      <c r="O22" s="154">
        <f>'[27]Power West P&amp;L'!J22+D22-K22</f>
        <v>-2813659.9598699436</v>
      </c>
      <c r="P22" s="154">
        <f>'[27]Power West P&amp;L'!F22+D22-F22</f>
        <v>-66426.564053230308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50.430878575600218</v>
      </c>
      <c r="E23" s="171">
        <f>'[28]Power West P&amp;L'!E23</f>
        <v>-110.86264209100045</v>
      </c>
      <c r="F23" s="171">
        <f>'[28]Power West P&amp;L'!F23</f>
        <v>-138.74338902118541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-2045.8873336119564</v>
      </c>
      <c r="K23" s="171">
        <f>'[28]Power West P&amp;L'!K23</f>
        <v>-611976.45758827752</v>
      </c>
      <c r="L23" s="138"/>
      <c r="M23" s="138">
        <f>+[25]WEST_DPR!X71-[25]WEST_DPR!X67</f>
        <v>-295771.89968011307</v>
      </c>
      <c r="N23" s="155">
        <f t="shared" ref="N23:N31" si="0">M23-K23</f>
        <v>316204.55790816445</v>
      </c>
      <c r="O23" s="154">
        <f>'[27]Power West P&amp;L'!J23+D23-K23</f>
        <v>-11248.994134526467</v>
      </c>
      <c r="P23" s="154">
        <f>'[27]Power West P&amp;L'!F23+D23-F23</f>
        <v>693.32582100759487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0</v>
      </c>
      <c r="E24" s="171">
        <f>'[28]Power West P&amp;L'!E24</f>
        <v>1063.2123628351837</v>
      </c>
      <c r="F24" s="171">
        <f>'[28]Power West P&amp;L'!F24</f>
        <v>2630.798429689843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515.46779983621036</v>
      </c>
      <c r="K24" s="171">
        <f>'[28]Power West P&amp;L'!K24</f>
        <v>1151456.1437131115</v>
      </c>
      <c r="L24" s="138"/>
      <c r="M24" s="166">
        <f>+[25]WEST_DPR!AN71-[25]WEST_DPR!AN67</f>
        <v>842405.22951942624</v>
      </c>
      <c r="N24" s="155">
        <f t="shared" si="0"/>
        <v>-309050.91419368528</v>
      </c>
      <c r="O24" s="154">
        <f>'[27]Power West P&amp;L'!J24+D24-K24</f>
        <v>-423371.0361042429</v>
      </c>
      <c r="P24" s="154">
        <f>'[27]Power West P&amp;L'!F24+D24-F24</f>
        <v>-2630.798429689843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1990.4546742031816</v>
      </c>
      <c r="E25" s="171">
        <f>'[28]Power West P&amp;L'!E25</f>
        <v>12639.021804918535</v>
      </c>
      <c r="F25" s="171">
        <f>'[28]Power West P&amp;L'!F25</f>
        <v>155228.04602093494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749201.56850861933</v>
      </c>
      <c r="K25" s="171">
        <f>'[28]Power West P&amp;L'!K25</f>
        <v>9106979.5226335134</v>
      </c>
      <c r="L25" s="138"/>
      <c r="M25" s="138">
        <f>+[25]WEST_DPR!AM71-[25]WEST_DPR!AM67</f>
        <v>6331303.5281975279</v>
      </c>
      <c r="N25" s="155">
        <f t="shared" si="0"/>
        <v>-2775675.9944359856</v>
      </c>
      <c r="O25" s="154">
        <f>'[27]Power West P&amp;L'!J25+D25-K25</f>
        <v>-3454238.0545068895</v>
      </c>
      <c r="P25" s="154">
        <f>'[27]Power West P&amp;L'!F25+D25-F25</f>
        <v>-193729.85953393742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x14ac:dyDescent="0.2">
      <c r="A26" s="134"/>
      <c r="B26" s="134"/>
      <c r="C26" s="123" t="s">
        <v>205</v>
      </c>
      <c r="D26" s="171">
        <f>'[28]Power West P&amp;L'!D26</f>
        <v>105.70256942838023</v>
      </c>
      <c r="E26" s="171">
        <f>'[28]Power West P&amp;L'!E26</f>
        <v>1378.8173305869568</v>
      </c>
      <c r="F26" s="171">
        <f>'[28]Power West P&amp;L'!F26</f>
        <v>1296.955638625863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49254.479051717324</v>
      </c>
      <c r="K26" s="171">
        <f>'[28]Power West P&amp;L'!K26</f>
        <v>785167.07829047868</v>
      </c>
      <c r="L26" s="138"/>
      <c r="M26" s="138">
        <f>+[25]WEST_DPR!G71-[25]WEST_DPR!G67</f>
        <v>660244.87892071577</v>
      </c>
      <c r="N26" s="155">
        <f t="shared" si="0"/>
        <v>-124922.19936976291</v>
      </c>
      <c r="O26" s="154">
        <f>'[27]Power West P&amp;L'!J26+D26-K26</f>
        <v>-669648.45913202711</v>
      </c>
      <c r="P26" s="154">
        <f>'[27]Power West P&amp;L'!F26+D26-F26</f>
        <v>-412.29697416399267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idden="1" x14ac:dyDescent="0.2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x14ac:dyDescent="0.2">
      <c r="A28" s="134"/>
      <c r="B28" s="134"/>
      <c r="C28" s="136"/>
      <c r="D28" s="171"/>
      <c r="E28" s="171"/>
      <c r="F28" s="171"/>
      <c r="G28" s="171"/>
      <c r="H28" s="171"/>
      <c r="I28" s="171"/>
      <c r="J28" s="171"/>
      <c r="K28" s="171"/>
      <c r="L28" s="138"/>
      <c r="M28" s="138"/>
      <c r="N28" s="155"/>
      <c r="O28" s="154"/>
      <c r="P28" s="154"/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x14ac:dyDescent="0.2">
      <c r="A29" s="1"/>
      <c r="B29" s="1"/>
      <c r="C29" s="123" t="s">
        <v>218</v>
      </c>
      <c r="D29" s="175">
        <f>'[28]Power West P&amp;L'!$D$29</f>
        <v>319144.1977486235</v>
      </c>
      <c r="E29" s="175">
        <f>'[28]Power West P&amp;L'!$E$29</f>
        <v>-99091.375063003914</v>
      </c>
      <c r="F29" s="175">
        <f>'[28]Power West P&amp;L'!$F$29</f>
        <v>3344535.2540087253</v>
      </c>
      <c r="G29" s="175">
        <f>'[28]Power West P&amp;L'!$G$29</f>
        <v>0</v>
      </c>
      <c r="H29" s="175">
        <f>'[28]Power West P&amp;L'!$H$29</f>
        <v>0</v>
      </c>
      <c r="I29" s="175">
        <f>'[28]Power West P&amp;L'!$I$29</f>
        <v>0</v>
      </c>
      <c r="J29" s="175">
        <f>'[28]Power West P&amp;L'!$J$29</f>
        <v>3344535.2540087253</v>
      </c>
      <c r="K29" s="175">
        <f>'[28]Power West P&amp;L'!$K$29</f>
        <v>3344535.2540087253</v>
      </c>
      <c r="L29" s="176"/>
      <c r="M29" s="114">
        <f>+[28]WEST_DPR!CP72-[28]WEST_DPR!CP68</f>
        <v>-3240346.6020097714</v>
      </c>
      <c r="N29" s="177">
        <f>M29-K29</f>
        <v>-6584881.8560184967</v>
      </c>
      <c r="O29" s="178">
        <f>'[29]Power West P&amp;L'!K29+D29-K29</f>
        <v>-3025391.056260102</v>
      </c>
      <c r="P29" s="178">
        <f>'[29]Power West P&amp;L'!F29+D29-F29</f>
        <v>-3025391.056260102</v>
      </c>
      <c r="Q29" s="175">
        <f>+[28]WEST_DPR!$G105-[28]WEST_DPR!$G113</f>
        <v>0</v>
      </c>
      <c r="R29" s="114">
        <f>[28]WEST_DPR!CP104-[28]WEST_DPR!CP112</f>
        <v>3344535.2540087253</v>
      </c>
      <c r="S29" s="114">
        <f>[28]WEST_DPR!CP103-[28]WEST_DPR!CP111</f>
        <v>0</v>
      </c>
      <c r="T29" s="114">
        <f>[28]WEST_DPR!CP102-[28]WEST_DPR!CP110</f>
        <v>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hidden="1" x14ac:dyDescent="0.2">
      <c r="A30" s="134"/>
      <c r="B30" s="134"/>
      <c r="C30" s="123"/>
      <c r="D30" s="171">
        <f>'[28]Power West P&amp;L'!D29</f>
        <v>319144.1977486235</v>
      </c>
      <c r="E30" s="171">
        <f>'[28]Power West P&amp;L'!E29</f>
        <v>-99091.375063003914</v>
      </c>
      <c r="F30" s="171">
        <f>'[28]Power West P&amp;L'!F29</f>
        <v>3344535.2540087253</v>
      </c>
      <c r="G30" s="171">
        <f>'[28]Power West P&amp;L'!G29</f>
        <v>0</v>
      </c>
      <c r="H30" s="171">
        <f>'[28]Power West P&amp;L'!H29</f>
        <v>0</v>
      </c>
      <c r="I30" s="171">
        <f>'[28]Power West P&amp;L'!I29</f>
        <v>0</v>
      </c>
      <c r="J30" s="171">
        <f>'[28]Power West P&amp;L'!J29</f>
        <v>3344535.2540087253</v>
      </c>
      <c r="K30" s="171">
        <f>'[28]Power West P&amp;L'!K29</f>
        <v>3344535.2540087253</v>
      </c>
      <c r="L30" s="138"/>
      <c r="M30" s="138"/>
      <c r="N30" s="155">
        <f t="shared" si="0"/>
        <v>-3344535.2540087253</v>
      </c>
      <c r="O30" s="154">
        <f>'[27]Power West P&amp;L'!H29+D30+I30-K30</f>
        <v>-3025391.056260102</v>
      </c>
      <c r="P30" s="154">
        <f>'[27]Power West P&amp;L'!I29+E30-L30</f>
        <v>-99091.375063003914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thickBot="1" x14ac:dyDescent="0.25">
      <c r="A31" s="134"/>
      <c r="B31" s="134"/>
      <c r="C31" s="123"/>
      <c r="D31" s="171"/>
      <c r="E31" s="171"/>
      <c r="F31" s="171"/>
      <c r="G31" s="171"/>
      <c r="H31" s="171"/>
      <c r="I31" s="171"/>
      <c r="J31" s="171"/>
      <c r="K31" s="171"/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444846.09986075934</v>
      </c>
      <c r="E32" s="173">
        <f>'[28]Power West P&amp;L'!E32</f>
        <v>-330427.16726670228</v>
      </c>
      <c r="F32" s="173">
        <f>'[28]Power West P&amp;L'!F32</f>
        <v>4378683.2180543002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2705826.7719278419</v>
      </c>
      <c r="K32" s="174">
        <f>'[28]Power West P&amp;L'!K32</f>
        <v>170645022.38706166</v>
      </c>
      <c r="L32" s="167"/>
      <c r="M32" s="167">
        <f>SUM(M19:M26)</f>
        <v>155355726.04382655</v>
      </c>
      <c r="N32" s="155">
        <f>M32-K32-11044</f>
        <v>-15300340.343235105</v>
      </c>
      <c r="O32" s="154">
        <f>'[27]Power West P&amp;L'!J32+D32-K32</f>
        <v>-30463965.078967035</v>
      </c>
      <c r="P32" s="154">
        <f>'[27]Power West P&amp;L'!F32+D32-F32</f>
        <v>-5116991.8092368338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189224</v>
      </c>
      <c r="K33" s="171">
        <f>'[28]Power West P&amp;L'!K33</f>
        <v>52604854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4130312.0901217358</v>
      </c>
      <c r="E34" s="173">
        <f>'[28]Power West P&amp;L'!E34</f>
        <v>-6426419.4608355118</v>
      </c>
      <c r="F34" s="173">
        <f>'[28]Power West P&amp;L'!F34</f>
        <v>13024691.392752863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13664465.311997717</v>
      </c>
      <c r="K34" s="174">
        <f>'[28]Power West P&amp;L'!K34</f>
        <v>798212564.28152728</v>
      </c>
      <c r="L34" s="157">
        <f>'[28]Power West P&amp;L'!$K$34</f>
        <v>798212564.28152728</v>
      </c>
      <c r="M34" s="167">
        <f>M32+M18</f>
        <v>630786428.41555297</v>
      </c>
      <c r="N34" s="155"/>
      <c r="O34" s="154">
        <f>'[27]Power West P&amp;L'!J34+D34-K34</f>
        <v>-187475572.95779753</v>
      </c>
      <c r="P34" s="154">
        <f>'[27]Power West P&amp;L'!F34+D34-F34</f>
        <v>-16051362.50571291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4130312.0901217358</v>
      </c>
      <c r="E36" s="173">
        <f>'[28]Power West P&amp;L'!E36</f>
        <v>-6426419.4608355118</v>
      </c>
      <c r="F36" s="173">
        <f>'[28]Power West P&amp;L'!F36</f>
        <v>13024691.392752863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13674825.311997717</v>
      </c>
      <c r="K36" s="174">
        <f>'[28]Power West P&amp;L'!K36</f>
        <v>806846849.28152728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224549.96305750698</v>
      </c>
      <c r="E37" s="171">
        <f>'[28]Power West P&amp;L'!E38</f>
        <v>2986.5623640391859</v>
      </c>
      <c r="F37" s="171">
        <f>'[28]Power West P&amp;L'!F38</f>
        <v>-67894.155179804307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-310355.79302068171</v>
      </c>
      <c r="K37" s="171">
        <f>'[28]Power West P&amp;L'!K38</f>
        <v>-1235826.7770475131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64319.14637995149</v>
      </c>
      <c r="E38" s="171">
        <f>'[28]Power West P&amp;L'!E39</f>
        <v>87195.131528505954</v>
      </c>
      <c r="F38" s="171">
        <f>'[28]Power West P&amp;L'!F39</f>
        <v>156246.77035068959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227847.27506215553</v>
      </c>
      <c r="K38" s="171">
        <f>'[28]Power West P&amp;L'!K39</f>
        <v>660889.84946851502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-121.2493547833859</v>
      </c>
      <c r="E39" s="171">
        <f>'[28]Power West P&amp;L'!E40</f>
        <v>960.00578409978527</v>
      </c>
      <c r="F39" s="171">
        <f>'[28]Power West P&amp;L'!F40</f>
        <v>1162.8668665129239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7630.11922360075</v>
      </c>
      <c r="K39" s="171">
        <f>'[28]Power West P&amp;L'!K40</f>
        <v>61572.963589414285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1507.5987511311225</v>
      </c>
      <c r="F40" s="171">
        <f>'[28]Power West P&amp;L'!F41</f>
        <v>3051.2234109745091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660981.17773979378</v>
      </c>
      <c r="K40" s="171">
        <f>'[28]Power West P&amp;L'!K41</f>
        <v>80208542.577061668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694923.50573256204</v>
      </c>
      <c r="E41" s="171">
        <f>'[28]Power West P&amp;L'!E42</f>
        <v>2388675.7818506118</v>
      </c>
      <c r="F41" s="171">
        <f>'[28]Power West P&amp;L'!F42</f>
        <v>2691243.4770170143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7107673.4503159663</v>
      </c>
      <c r="K41" s="171">
        <f>'[28]Power West P&amp;L'!K42</f>
        <v>244884034.01623574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983671.36581523716</v>
      </c>
      <c r="E42" s="173">
        <f>'[28]Power West P&amp;L'!E43</f>
        <v>2481325.0802783878</v>
      </c>
      <c r="F42" s="173">
        <f>'[28]Power West P&amp;L'!F43</f>
        <v>2783810.182465387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7693776.2293208344</v>
      </c>
      <c r="K42" s="174">
        <f>'[28]Power West P&amp;L'!K43</f>
        <v>324579212.62930781</v>
      </c>
      <c r="L42" s="157">
        <f>'[28]Power West P&amp;L'!$K$39</f>
        <v>660889.84946851502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5113983.455936973</v>
      </c>
      <c r="E43" s="173">
        <f>'[28]Power West P&amp;L'!E44</f>
        <v>-3945094.380557124</v>
      </c>
      <c r="F43" s="173">
        <f>'[28]Power West P&amp;L'!F44</f>
        <v>15808501.575218251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21368601.541318551</v>
      </c>
      <c r="K43" s="174">
        <f>'[28]Power West P&amp;L'!K44</f>
        <v>1131426061.910835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2001-11-09T22:37:47Z</cp:lastPrinted>
  <dcterms:created xsi:type="dcterms:W3CDTF">1996-09-06T18:47:52Z</dcterms:created>
  <dcterms:modified xsi:type="dcterms:W3CDTF">2014-09-05T10:00:41Z</dcterms:modified>
</cp:coreProperties>
</file>