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1295" windowHeight="6195" activeTab="1"/>
  </bookViews>
  <sheets>
    <sheet name="31_12_98" sheetId="2" r:id="rId1"/>
    <sheet name="18_01_99" sheetId="5" r:id="rId2"/>
    <sheet name="29_01_99" sheetId="3" r:id="rId3"/>
    <sheet name="18_02_99" sheetId="4" r:id="rId4"/>
  </sheets>
  <definedNames>
    <definedName name="_xlnm.Print_Area" localSheetId="1">'18_01_99'!$A$1:$L$20</definedName>
    <definedName name="_xlnm.Print_Area" localSheetId="3">'18_02_99'!$A$1:$L$21</definedName>
    <definedName name="_xlnm.Print_Area" localSheetId="2">'29_01_99'!$A$1:$L$21</definedName>
    <definedName name="_xlnm.Print_Area" localSheetId="0">'31_12_98'!$A$1:$L$22</definedName>
  </definedNames>
  <calcPr calcId="152511"/>
</workbook>
</file>

<file path=xl/calcChain.xml><?xml version="1.0" encoding="utf-8"?>
<calcChain xmlns="http://schemas.openxmlformats.org/spreadsheetml/2006/main">
  <c r="I5" i="5" l="1"/>
  <c r="I6" i="5"/>
  <c r="E7" i="5"/>
  <c r="I7" i="5"/>
  <c r="I8" i="5"/>
  <c r="C9" i="5"/>
  <c r="E6" i="5" s="1"/>
  <c r="E9" i="5" s="1"/>
  <c r="F9" i="5"/>
  <c r="H5" i="5" s="1"/>
  <c r="K9" i="5"/>
  <c r="E10" i="5"/>
  <c r="H10" i="5"/>
  <c r="H15" i="5" s="1"/>
  <c r="I10" i="5"/>
  <c r="K10" i="5" s="1"/>
  <c r="H11" i="5"/>
  <c r="I11" i="5"/>
  <c r="E12" i="5"/>
  <c r="H12" i="5"/>
  <c r="I12" i="5"/>
  <c r="K12" i="5" s="1"/>
  <c r="H13" i="5"/>
  <c r="I13" i="5"/>
  <c r="E14" i="5"/>
  <c r="H14" i="5"/>
  <c r="I14" i="5"/>
  <c r="K14" i="5" s="1"/>
  <c r="C15" i="5"/>
  <c r="E11" i="5" s="1"/>
  <c r="F15" i="5"/>
  <c r="I15" i="5"/>
  <c r="K11" i="5" s="1"/>
  <c r="H5" i="4"/>
  <c r="H9" i="4" s="1"/>
  <c r="I5" i="4"/>
  <c r="H6" i="4"/>
  <c r="I6" i="4"/>
  <c r="E7" i="4"/>
  <c r="I7" i="4"/>
  <c r="I8" i="4"/>
  <c r="C9" i="4"/>
  <c r="E6" i="4" s="1"/>
  <c r="E9" i="4" s="1"/>
  <c r="F9" i="4"/>
  <c r="K9" i="4"/>
  <c r="I10" i="4"/>
  <c r="I11" i="4"/>
  <c r="C12" i="4"/>
  <c r="I12" i="4" s="1"/>
  <c r="I13" i="4"/>
  <c r="F14" i="4"/>
  <c r="C15" i="4"/>
  <c r="F15" i="4"/>
  <c r="I15" i="4" s="1"/>
  <c r="H5" i="3"/>
  <c r="H9" i="3" s="1"/>
  <c r="I5" i="3"/>
  <c r="H6" i="3"/>
  <c r="I6" i="3"/>
  <c r="E7" i="3"/>
  <c r="I7" i="3"/>
  <c r="I8" i="3"/>
  <c r="C9" i="3"/>
  <c r="E6" i="3" s="1"/>
  <c r="E9" i="3" s="1"/>
  <c r="F9" i="3"/>
  <c r="K9" i="3"/>
  <c r="I10" i="3"/>
  <c r="I11" i="3"/>
  <c r="C12" i="3"/>
  <c r="I12" i="3" s="1"/>
  <c r="F13" i="3"/>
  <c r="I13" i="3"/>
  <c r="I14" i="3"/>
  <c r="C15" i="3"/>
  <c r="F15" i="3"/>
  <c r="I15" i="3" s="1"/>
  <c r="E5" i="2"/>
  <c r="H5" i="2"/>
  <c r="K5" i="2"/>
  <c r="E6" i="2"/>
  <c r="H6" i="2"/>
  <c r="K6" i="2"/>
  <c r="H7" i="2"/>
  <c r="I7" i="2"/>
  <c r="I8" i="2"/>
  <c r="I9" i="2"/>
  <c r="I10" i="2"/>
  <c r="C11" i="2"/>
  <c r="E8" i="2" s="1"/>
  <c r="F11" i="2"/>
  <c r="H8" i="2" s="1"/>
  <c r="K11" i="2"/>
  <c r="I12" i="2"/>
  <c r="E13" i="2"/>
  <c r="H13" i="2"/>
  <c r="I13" i="2"/>
  <c r="I14" i="2"/>
  <c r="I15" i="2"/>
  <c r="C16" i="2"/>
  <c r="E14" i="2" s="1"/>
  <c r="F16" i="2"/>
  <c r="I16" i="2" s="1"/>
  <c r="K16" i="2"/>
  <c r="E16" i="2" l="1"/>
  <c r="H11" i="2"/>
  <c r="E15" i="5"/>
  <c r="H12" i="2"/>
  <c r="H16" i="2" s="1"/>
  <c r="F16" i="3"/>
  <c r="I9" i="3"/>
  <c r="F16" i="4"/>
  <c r="I9" i="4"/>
  <c r="I9" i="5"/>
  <c r="K13" i="5"/>
  <c r="K15" i="5" s="1"/>
  <c r="H6" i="5"/>
  <c r="H9" i="5" s="1"/>
  <c r="E9" i="2"/>
  <c r="E11" i="2" s="1"/>
  <c r="I11" i="2"/>
  <c r="C16" i="3"/>
  <c r="C16" i="4"/>
  <c r="I14" i="4"/>
  <c r="E13" i="5"/>
  <c r="H12" i="3" l="1"/>
  <c r="H14" i="3"/>
  <c r="H11" i="3"/>
  <c r="H10" i="3"/>
  <c r="H15" i="3"/>
  <c r="H13" i="3"/>
  <c r="E14" i="3"/>
  <c r="E12" i="3"/>
  <c r="E13" i="3"/>
  <c r="E10" i="3"/>
  <c r="I16" i="3"/>
  <c r="E11" i="3"/>
  <c r="E15" i="3"/>
  <c r="I16" i="4"/>
  <c r="K14" i="4" s="1"/>
  <c r="E11" i="4"/>
  <c r="E10" i="4"/>
  <c r="E12" i="4"/>
  <c r="E13" i="4"/>
  <c r="E14" i="4"/>
  <c r="E15" i="4"/>
  <c r="H12" i="4"/>
  <c r="H15" i="4"/>
  <c r="H11" i="4"/>
  <c r="H10" i="4"/>
  <c r="H13" i="4"/>
  <c r="H14" i="4"/>
  <c r="K11" i="4" l="1"/>
  <c r="K13" i="4"/>
  <c r="K15" i="4"/>
  <c r="K10" i="4"/>
  <c r="K12" i="4"/>
  <c r="H16" i="3"/>
  <c r="K11" i="3"/>
  <c r="K13" i="3"/>
  <c r="K14" i="3"/>
  <c r="K10" i="3"/>
  <c r="K12" i="3"/>
  <c r="K15" i="3"/>
  <c r="E16" i="3"/>
  <c r="H16" i="4"/>
  <c r="E16" i="4"/>
  <c r="K16" i="3" l="1"/>
  <c r="K16" i="4"/>
</calcChain>
</file>

<file path=xl/sharedStrings.xml><?xml version="1.0" encoding="utf-8"?>
<sst xmlns="http://schemas.openxmlformats.org/spreadsheetml/2006/main" count="150" uniqueCount="36">
  <si>
    <t>Posição em:</t>
  </si>
  <si>
    <t>DATA</t>
  </si>
  <si>
    <t>Valor em R$</t>
  </si>
  <si>
    <t>%</t>
  </si>
  <si>
    <t>Ações Ordinárias</t>
  </si>
  <si>
    <t>Ações Preferenciais</t>
  </si>
  <si>
    <t>Observações</t>
  </si>
  <si>
    <t>Quantidade</t>
  </si>
  <si>
    <t>Total Ações</t>
  </si>
  <si>
    <t>Composição do Capital Social</t>
  </si>
  <si>
    <t>Acionistas</t>
  </si>
  <si>
    <t>Constituição subsidiária integral da CESP.</t>
  </si>
  <si>
    <t>CESP - Companhia Energética de São Paulo</t>
  </si>
  <si>
    <t>Homologação do aumento de Capital.</t>
  </si>
  <si>
    <t>Terraço Participações Ltda</t>
  </si>
  <si>
    <t>Acionistas Minoritários, inclusive Conselheiros.</t>
  </si>
  <si>
    <t>TOTAL</t>
  </si>
  <si>
    <t>Nota: As informações contidas na parte cinza representam a posição atual da empresa, para efeito comparativo com posições anteriores.</t>
  </si>
  <si>
    <t>Ações não incluídas no leilão e nem exercidas no direito de preferência.</t>
  </si>
  <si>
    <t>Transferência de controle do Capital Votante ocorrida às 14:48 no Banco Itau S.A.</t>
  </si>
  <si>
    <t>Ações destinadas à Oferta aos Empregados.</t>
  </si>
  <si>
    <t>Direitos exercidos pelos acionistas CESP incluindo ações dos Conselheiros.</t>
  </si>
  <si>
    <t>Capital Social composto por ações Nominativas Escriturais, sem valor nominal.</t>
  </si>
  <si>
    <t>ELEKTRO Eletricidade e Serviços S/A</t>
  </si>
  <si>
    <t>EPC - EMPRESA PARANAENSE COMERCIALIZADORA LTDA.</t>
  </si>
  <si>
    <t>ENRON BRAZIL POWER INVESTMENTS V LTD.</t>
  </si>
  <si>
    <t>ELEKTRO Eletricidade e Serviços S/A  (EXTRA OFICIAL - PRELIMINAR)</t>
  </si>
  <si>
    <t>29/01/1999</t>
  </si>
  <si>
    <t>Acionistas Minoritários</t>
  </si>
  <si>
    <t>18/02/1999</t>
  </si>
  <si>
    <t>EIE - ENRON INVESTIMENTOS ENERGÉTICOS LTDA.</t>
  </si>
  <si>
    <t>ETB - ENERGIA TOTAL BRASIL LTDA.</t>
  </si>
  <si>
    <t>18/01/1999</t>
  </si>
  <si>
    <t>Conforme informação recebida de Edson Pavão (ENRON's Lawyer) e/ou J.P.Morgan através de telefone/Fax/E-Mail.</t>
  </si>
  <si>
    <t>Conforme determina Edital da CESP, estas ações foram destinadas à Oferta aos empregados, com liquidação prevista para 27/01/99.</t>
  </si>
  <si>
    <t>Ações livres para venda, em princípio no Leilão marcado para 18/02/99, conforme oferta da ENRON Serviços do Brasil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</si>
</sst>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3" formatCode="dd\-mmm\-yy"/>
    <numFmt numFmtId="176" formatCode="0.000;[Red]0.000"/>
    <numFmt numFmtId="177" formatCode="#,##0.00;[Red]#,##0.00"/>
    <numFmt numFmtId="178" formatCode="#,##0;[Red]#,##0"/>
  </numFmts>
  <fonts count="12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mediumGray">
        <fgColor indexed="9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9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/>
      <right style="medium">
        <color indexed="64"/>
      </right>
      <top style="hair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1" xfId="0" applyBorder="1"/>
    <xf numFmtId="178" fontId="0" fillId="0" borderId="2" xfId="0" applyNumberFormat="1" applyBorder="1" applyAlignment="1">
      <alignment horizontal="right" vertical="center"/>
    </xf>
    <xf numFmtId="0" fontId="0" fillId="0" borderId="2" xfId="0" applyBorder="1"/>
    <xf numFmtId="176" fontId="3" fillId="0" borderId="3" xfId="0" applyNumberFormat="1" applyFont="1" applyBorder="1"/>
    <xf numFmtId="177" fontId="0" fillId="0" borderId="1" xfId="0" applyNumberFormat="1" applyBorder="1" applyAlignment="1">
      <alignment horizontal="right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176" fontId="3" fillId="0" borderId="9" xfId="0" applyNumberFormat="1" applyFont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2" xfId="0" applyBorder="1" applyAlignment="1">
      <alignment horizontal="right" vertical="center" wrapText="1"/>
    </xf>
    <xf numFmtId="177" fontId="0" fillId="0" borderId="12" xfId="0" applyNumberFormat="1" applyBorder="1" applyAlignment="1">
      <alignment horizontal="right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173" fontId="0" fillId="0" borderId="22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4" fontId="0" fillId="0" borderId="24" xfId="0" applyNumberFormat="1" applyBorder="1" applyAlignment="1">
      <alignment vertical="center"/>
    </xf>
    <xf numFmtId="177" fontId="0" fillId="0" borderId="24" xfId="0" applyNumberFormat="1" applyBorder="1" applyAlignment="1">
      <alignment horizontal="right" vertical="center" wrapText="1"/>
    </xf>
    <xf numFmtId="176" fontId="3" fillId="0" borderId="25" xfId="0" applyNumberFormat="1" applyFont="1" applyBorder="1" applyAlignment="1">
      <alignment horizontal="center" vertical="center" wrapText="1"/>
    </xf>
    <xf numFmtId="173" fontId="0" fillId="0" borderId="26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left" vertical="center" wrapText="1"/>
    </xf>
    <xf numFmtId="178" fontId="0" fillId="0" borderId="28" xfId="0" applyNumberFormat="1" applyBorder="1" applyAlignment="1">
      <alignment horizontal="right" vertical="center" wrapText="1"/>
    </xf>
    <xf numFmtId="4" fontId="0" fillId="0" borderId="29" xfId="0" applyNumberFormat="1" applyBorder="1" applyAlignment="1">
      <alignment horizontal="right" vertical="center" wrapText="1"/>
    </xf>
    <xf numFmtId="10" fontId="3" fillId="0" borderId="30" xfId="0" applyNumberFormat="1" applyFont="1" applyBorder="1" applyAlignment="1">
      <alignment vertical="center"/>
    </xf>
    <xf numFmtId="3" fontId="0" fillId="0" borderId="28" xfId="0" applyNumberFormat="1" applyBorder="1" applyAlignment="1">
      <alignment horizontal="right" vertical="center" wrapText="1"/>
    </xf>
    <xf numFmtId="177" fontId="0" fillId="0" borderId="29" xfId="0" applyNumberFormat="1" applyBorder="1" applyAlignment="1">
      <alignment horizontal="right" vertical="center" wrapText="1"/>
    </xf>
    <xf numFmtId="176" fontId="3" fillId="0" borderId="31" xfId="0" applyNumberFormat="1" applyFont="1" applyBorder="1" applyAlignment="1">
      <alignment horizontal="center" vertical="center" wrapText="1"/>
    </xf>
    <xf numFmtId="10" fontId="3" fillId="0" borderId="32" xfId="0" applyNumberFormat="1" applyFont="1" applyBorder="1" applyAlignment="1">
      <alignment vertical="center"/>
    </xf>
    <xf numFmtId="10" fontId="3" fillId="0" borderId="3" xfId="0" applyNumberFormat="1" applyFont="1" applyBorder="1"/>
    <xf numFmtId="10" fontId="0" fillId="0" borderId="0" xfId="0" applyNumberFormat="1"/>
    <xf numFmtId="173" fontId="0" fillId="0" borderId="33" xfId="0" applyNumberFormat="1" applyBorder="1" applyAlignment="1">
      <alignment horizontal="center" vertical="center" wrapText="1"/>
    </xf>
    <xf numFmtId="4" fontId="0" fillId="0" borderId="12" xfId="0" applyNumberFormat="1" applyBorder="1" applyAlignment="1">
      <alignment horizontal="right" vertical="center" wrapText="1"/>
    </xf>
    <xf numFmtId="10" fontId="3" fillId="0" borderId="34" xfId="0" applyNumberFormat="1" applyFont="1" applyBorder="1" applyAlignment="1">
      <alignment vertical="center"/>
    </xf>
    <xf numFmtId="3" fontId="0" fillId="0" borderId="35" xfId="0" applyNumberFormat="1" applyBorder="1" applyAlignment="1">
      <alignment horizontal="right" vertical="center" wrapText="1"/>
    </xf>
    <xf numFmtId="176" fontId="3" fillId="0" borderId="36" xfId="0" applyNumberFormat="1" applyFont="1" applyBorder="1" applyAlignment="1">
      <alignment horizontal="center" vertical="center" wrapText="1"/>
    </xf>
    <xf numFmtId="10" fontId="3" fillId="0" borderId="3" xfId="0" applyNumberFormat="1" applyFont="1" applyBorder="1" applyAlignment="1">
      <alignment vertical="center"/>
    </xf>
    <xf numFmtId="0" fontId="0" fillId="0" borderId="6" xfId="0" applyNumberFormat="1" applyBorder="1" applyAlignment="1">
      <alignment horizontal="left" vertical="center"/>
    </xf>
    <xf numFmtId="178" fontId="0" fillId="0" borderId="37" xfId="0" applyNumberFormat="1" applyBorder="1" applyAlignment="1">
      <alignment horizontal="right" vertical="center" wrapText="1"/>
    </xf>
    <xf numFmtId="3" fontId="0" fillId="0" borderId="37" xfId="0" applyNumberFormat="1" applyBorder="1" applyAlignment="1">
      <alignment horizontal="right" vertical="center" wrapText="1"/>
    </xf>
    <xf numFmtId="10" fontId="3" fillId="0" borderId="38" xfId="0" applyNumberFormat="1" applyFont="1" applyBorder="1" applyAlignment="1">
      <alignment vertical="center"/>
    </xf>
    <xf numFmtId="173" fontId="8" fillId="2" borderId="39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left" vertical="center" wrapText="1"/>
    </xf>
    <xf numFmtId="178" fontId="8" fillId="2" borderId="4" xfId="0" applyNumberFormat="1" applyFont="1" applyFill="1" applyBorder="1" applyAlignment="1">
      <alignment horizontal="right" vertical="center" wrapText="1"/>
    </xf>
    <xf numFmtId="4" fontId="8" fillId="2" borderId="16" xfId="0" applyNumberFormat="1" applyFont="1" applyFill="1" applyBorder="1" applyAlignment="1">
      <alignment horizontal="right" vertical="center" wrapText="1"/>
    </xf>
    <xf numFmtId="10" fontId="3" fillId="2" borderId="17" xfId="0" applyNumberFormat="1" applyFont="1" applyFill="1" applyBorder="1" applyAlignment="1">
      <alignment vertical="center"/>
    </xf>
    <xf numFmtId="3" fontId="8" fillId="2" borderId="4" xfId="0" applyNumberFormat="1" applyFont="1" applyFill="1" applyBorder="1" applyAlignment="1">
      <alignment horizontal="right" vertical="center" wrapText="1"/>
    </xf>
    <xf numFmtId="177" fontId="8" fillId="2" borderId="16" xfId="0" applyNumberFormat="1" applyFont="1" applyFill="1" applyBorder="1" applyAlignment="1">
      <alignment horizontal="right" vertical="center" wrapText="1"/>
    </xf>
    <xf numFmtId="176" fontId="3" fillId="2" borderId="40" xfId="0" applyNumberFormat="1" applyFont="1" applyFill="1" applyBorder="1" applyAlignment="1">
      <alignment horizontal="center" vertical="center" wrapText="1"/>
    </xf>
    <xf numFmtId="0" fontId="9" fillId="0" borderId="0" xfId="0" applyFont="1"/>
    <xf numFmtId="10" fontId="9" fillId="0" borderId="0" xfId="0" applyNumberFormat="1" applyFont="1"/>
    <xf numFmtId="0" fontId="0" fillId="3" borderId="6" xfId="0" applyNumberFormat="1" applyFill="1" applyBorder="1" applyAlignment="1">
      <alignment horizontal="left" vertical="center"/>
    </xf>
    <xf numFmtId="178" fontId="0" fillId="3" borderId="37" xfId="0" applyNumberFormat="1" applyFill="1" applyBorder="1" applyAlignment="1">
      <alignment horizontal="right" vertical="center" wrapText="1"/>
    </xf>
    <xf numFmtId="4" fontId="0" fillId="3" borderId="24" xfId="0" applyNumberFormat="1" applyFill="1" applyBorder="1" applyAlignment="1">
      <alignment horizontal="right" vertical="center" wrapText="1"/>
    </xf>
    <xf numFmtId="10" fontId="3" fillId="3" borderId="38" xfId="0" applyNumberFormat="1" applyFont="1" applyFill="1" applyBorder="1" applyAlignment="1">
      <alignment vertical="center"/>
    </xf>
    <xf numFmtId="3" fontId="0" fillId="3" borderId="37" xfId="0" applyNumberFormat="1" applyFill="1" applyBorder="1" applyAlignment="1">
      <alignment horizontal="right" vertical="center" wrapText="1"/>
    </xf>
    <xf numFmtId="177" fontId="0" fillId="3" borderId="24" xfId="0" applyNumberFormat="1" applyFill="1" applyBorder="1" applyAlignment="1">
      <alignment horizontal="right" vertical="center" wrapText="1"/>
    </xf>
    <xf numFmtId="0" fontId="0" fillId="3" borderId="27" xfId="0" applyFill="1" applyBorder="1" applyAlignment="1">
      <alignment horizontal="left" vertical="center" wrapText="1"/>
    </xf>
    <xf numFmtId="178" fontId="0" fillId="3" borderId="28" xfId="0" applyNumberFormat="1" applyFill="1" applyBorder="1" applyAlignment="1">
      <alignment horizontal="right" vertical="center" wrapText="1"/>
    </xf>
    <xf numFmtId="4" fontId="0" fillId="3" borderId="29" xfId="0" applyNumberFormat="1" applyFill="1" applyBorder="1" applyAlignment="1">
      <alignment horizontal="right" vertical="center" wrapText="1"/>
    </xf>
    <xf numFmtId="10" fontId="3" fillId="3" borderId="30" xfId="0" applyNumberFormat="1" applyFont="1" applyFill="1" applyBorder="1" applyAlignment="1">
      <alignment vertical="center"/>
    </xf>
    <xf numFmtId="3" fontId="0" fillId="3" borderId="28" xfId="0" applyNumberFormat="1" applyFill="1" applyBorder="1" applyAlignment="1">
      <alignment horizontal="right" vertical="center" wrapText="1"/>
    </xf>
    <xf numFmtId="177" fontId="0" fillId="3" borderId="29" xfId="0" applyNumberFormat="1" applyFill="1" applyBorder="1" applyAlignment="1">
      <alignment horizontal="right" vertical="center" wrapText="1"/>
    </xf>
    <xf numFmtId="176" fontId="3" fillId="3" borderId="31" xfId="0" applyNumberFormat="1" applyFont="1" applyFill="1" applyBorder="1" applyAlignment="1">
      <alignment horizontal="center" vertical="center" wrapText="1"/>
    </xf>
    <xf numFmtId="0" fontId="1" fillId="3" borderId="23" xfId="0" applyNumberFormat="1" applyFont="1" applyFill="1" applyBorder="1" applyAlignment="1">
      <alignment horizontal="left" vertical="center"/>
    </xf>
    <xf numFmtId="178" fontId="0" fillId="3" borderId="0" xfId="0" applyNumberFormat="1" applyFill="1" applyBorder="1" applyAlignment="1">
      <alignment horizontal="right" vertical="center" wrapText="1"/>
    </xf>
    <xf numFmtId="4" fontId="0" fillId="3" borderId="41" xfId="0" applyNumberFormat="1" applyFill="1" applyBorder="1" applyAlignment="1">
      <alignment horizontal="right" vertical="center" wrapText="1"/>
    </xf>
    <xf numFmtId="10" fontId="3" fillId="3" borderId="32" xfId="0" applyNumberFormat="1" applyFont="1" applyFill="1" applyBorder="1" applyAlignment="1">
      <alignment vertical="center"/>
    </xf>
    <xf numFmtId="3" fontId="0" fillId="3" borderId="0" xfId="0" applyNumberFormat="1" applyFill="1" applyBorder="1" applyAlignment="1">
      <alignment horizontal="right" vertical="center" wrapText="1"/>
    </xf>
    <xf numFmtId="177" fontId="0" fillId="3" borderId="41" xfId="0" applyNumberFormat="1" applyFill="1" applyBorder="1" applyAlignment="1">
      <alignment horizontal="right" vertical="center" wrapText="1"/>
    </xf>
    <xf numFmtId="176" fontId="3" fillId="3" borderId="25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Border="1"/>
    <xf numFmtId="0" fontId="0" fillId="0" borderId="0" xfId="0" applyBorder="1" applyAlignment="1">
      <alignment horizontal="right" vertical="center" wrapText="1"/>
    </xf>
    <xf numFmtId="177" fontId="0" fillId="0" borderId="0" xfId="0" applyNumberFormat="1" applyBorder="1" applyAlignment="1">
      <alignment horizontal="right" vertical="center" wrapText="1"/>
    </xf>
    <xf numFmtId="10" fontId="3" fillId="0" borderId="0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 wrapText="1"/>
    </xf>
    <xf numFmtId="0" fontId="1" fillId="0" borderId="0" xfId="0" applyFont="1" applyBorder="1"/>
    <xf numFmtId="178" fontId="1" fillId="0" borderId="0" xfId="0" applyNumberFormat="1" applyFont="1" applyBorder="1" applyAlignment="1">
      <alignment horizontal="right" vertical="center"/>
    </xf>
    <xf numFmtId="10" fontId="10" fillId="0" borderId="0" xfId="0" applyNumberFormat="1" applyFont="1" applyBorder="1"/>
    <xf numFmtId="176" fontId="3" fillId="3" borderId="42" xfId="0" quotePrefix="1" applyNumberFormat="1" applyFont="1" applyFill="1" applyBorder="1" applyAlignment="1">
      <alignment horizontal="center" vertical="center" wrapText="1"/>
    </xf>
    <xf numFmtId="176" fontId="3" fillId="3" borderId="31" xfId="0" quotePrefix="1" applyNumberFormat="1" applyFont="1" applyFill="1" applyBorder="1" applyAlignment="1">
      <alignment horizontal="center" vertical="center" wrapText="1"/>
    </xf>
    <xf numFmtId="0" fontId="1" fillId="0" borderId="0" xfId="0" quotePrefix="1" applyFont="1" applyBorder="1" applyAlignment="1">
      <alignment horizontal="left" vertical="center"/>
    </xf>
    <xf numFmtId="0" fontId="6" fillId="0" borderId="43" xfId="0" quotePrefix="1" applyFont="1" applyBorder="1" applyAlignment="1">
      <alignment horizontal="left" vertical="center"/>
    </xf>
    <xf numFmtId="173" fontId="0" fillId="4" borderId="11" xfId="0" applyNumberFormat="1" applyFill="1" applyBorder="1" applyAlignment="1">
      <alignment horizontal="center" vertical="center" wrapText="1"/>
    </xf>
    <xf numFmtId="0" fontId="0" fillId="4" borderId="6" xfId="0" applyNumberFormat="1" applyFill="1" applyBorder="1" applyAlignment="1">
      <alignment horizontal="left" vertical="center"/>
    </xf>
    <xf numFmtId="178" fontId="0" fillId="4" borderId="37" xfId="0" applyNumberFormat="1" applyFill="1" applyBorder="1" applyAlignment="1">
      <alignment horizontal="right" vertical="center" wrapText="1"/>
    </xf>
    <xf numFmtId="4" fontId="0" fillId="4" borderId="24" xfId="0" applyNumberFormat="1" applyFill="1" applyBorder="1" applyAlignment="1">
      <alignment horizontal="right" vertical="center" wrapText="1"/>
    </xf>
    <xf numFmtId="10" fontId="3" fillId="4" borderId="38" xfId="0" applyNumberFormat="1" applyFont="1" applyFill="1" applyBorder="1" applyAlignment="1">
      <alignment vertical="center"/>
    </xf>
    <xf numFmtId="3" fontId="0" fillId="4" borderId="37" xfId="0" applyNumberFormat="1" applyFill="1" applyBorder="1" applyAlignment="1">
      <alignment horizontal="right" vertical="center" wrapText="1"/>
    </xf>
    <xf numFmtId="177" fontId="0" fillId="4" borderId="24" xfId="0" applyNumberFormat="1" applyFill="1" applyBorder="1" applyAlignment="1">
      <alignment horizontal="right" vertical="center" wrapText="1"/>
    </xf>
    <xf numFmtId="176" fontId="3" fillId="4" borderId="42" xfId="0" quotePrefix="1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left" vertical="center" wrapText="1"/>
    </xf>
    <xf numFmtId="178" fontId="0" fillId="4" borderId="28" xfId="0" applyNumberFormat="1" applyFill="1" applyBorder="1" applyAlignment="1">
      <alignment horizontal="right" vertical="center" wrapText="1"/>
    </xf>
    <xf numFmtId="4" fontId="0" fillId="4" borderId="29" xfId="0" applyNumberFormat="1" applyFill="1" applyBorder="1" applyAlignment="1">
      <alignment horizontal="right" vertical="center" wrapText="1"/>
    </xf>
    <xf numFmtId="10" fontId="3" fillId="4" borderId="30" xfId="0" applyNumberFormat="1" applyFont="1" applyFill="1" applyBorder="1" applyAlignment="1">
      <alignment vertical="center"/>
    </xf>
    <xf numFmtId="3" fontId="0" fillId="4" borderId="28" xfId="0" applyNumberFormat="1" applyFill="1" applyBorder="1" applyAlignment="1">
      <alignment horizontal="right" vertical="center" wrapText="1"/>
    </xf>
    <xf numFmtId="177" fontId="0" fillId="4" borderId="29" xfId="0" applyNumberFormat="1" applyFill="1" applyBorder="1" applyAlignment="1">
      <alignment horizontal="right" vertical="center" wrapText="1"/>
    </xf>
    <xf numFmtId="176" fontId="3" fillId="4" borderId="31" xfId="0" quotePrefix="1" applyNumberFormat="1" applyFont="1" applyFill="1" applyBorder="1" applyAlignment="1">
      <alignment horizontal="center" vertical="center" wrapText="1"/>
    </xf>
    <xf numFmtId="176" fontId="3" fillId="4" borderId="31" xfId="0" applyNumberFormat="1" applyFont="1" applyFill="1" applyBorder="1" applyAlignment="1">
      <alignment horizontal="center" vertical="center" wrapText="1"/>
    </xf>
    <xf numFmtId="0" fontId="1" fillId="4" borderId="23" xfId="0" applyNumberFormat="1" applyFont="1" applyFill="1" applyBorder="1" applyAlignment="1">
      <alignment horizontal="left" vertical="center"/>
    </xf>
    <xf numFmtId="178" fontId="0" fillId="4" borderId="0" xfId="0" applyNumberFormat="1" applyFill="1" applyBorder="1" applyAlignment="1">
      <alignment horizontal="right" vertical="center" wrapText="1"/>
    </xf>
    <xf numFmtId="4" fontId="0" fillId="4" borderId="41" xfId="0" applyNumberFormat="1" applyFill="1" applyBorder="1" applyAlignment="1">
      <alignment horizontal="right" vertical="center" wrapText="1"/>
    </xf>
    <xf numFmtId="10" fontId="3" fillId="4" borderId="32" xfId="0" applyNumberFormat="1" applyFont="1" applyFill="1" applyBorder="1" applyAlignment="1">
      <alignment vertical="center"/>
    </xf>
    <xf numFmtId="3" fontId="0" fillId="4" borderId="0" xfId="0" applyNumberFormat="1" applyFill="1" applyBorder="1" applyAlignment="1">
      <alignment horizontal="right" vertical="center" wrapText="1"/>
    </xf>
    <xf numFmtId="177" fontId="0" fillId="4" borderId="41" xfId="0" applyNumberFormat="1" applyFill="1" applyBorder="1" applyAlignment="1">
      <alignment horizontal="right" vertical="center" wrapText="1"/>
    </xf>
    <xf numFmtId="176" fontId="3" fillId="4" borderId="25" xfId="0" applyNumberFormat="1" applyFont="1" applyFill="1" applyBorder="1" applyAlignment="1">
      <alignment horizontal="center" vertical="center" wrapText="1"/>
    </xf>
    <xf numFmtId="173" fontId="0" fillId="3" borderId="22" xfId="0" applyNumberFormat="1" applyFill="1" applyBorder="1" applyAlignment="1">
      <alignment horizontal="center" vertical="center" wrapText="1"/>
    </xf>
    <xf numFmtId="173" fontId="0" fillId="3" borderId="44" xfId="0" applyNumberFormat="1" applyFill="1" applyBorder="1" applyAlignment="1">
      <alignment horizontal="center" vertical="center" wrapText="1"/>
    </xf>
    <xf numFmtId="173" fontId="0" fillId="3" borderId="26" xfId="0" applyNumberFormat="1" applyFill="1" applyBorder="1" applyAlignment="1">
      <alignment horizontal="center" vertical="center" wrapText="1"/>
    </xf>
    <xf numFmtId="173" fontId="0" fillId="4" borderId="22" xfId="0" applyNumberFormat="1" applyFill="1" applyBorder="1" applyAlignment="1">
      <alignment horizontal="center" vertical="center" wrapText="1"/>
    </xf>
    <xf numFmtId="173" fontId="0" fillId="4" borderId="26" xfId="0" applyNumberFormat="1" applyFill="1" applyBorder="1" applyAlignment="1">
      <alignment horizontal="center" vertical="center" wrapText="1"/>
    </xf>
    <xf numFmtId="0" fontId="0" fillId="3" borderId="6" xfId="0" applyNumberFormat="1" applyFill="1" applyBorder="1" applyAlignment="1">
      <alignment horizontal="left" vertical="center" wrapText="1"/>
    </xf>
    <xf numFmtId="14" fontId="2" fillId="0" borderId="4" xfId="0" quotePrefix="1" applyNumberFormat="1" applyFont="1" applyBorder="1" applyAlignment="1">
      <alignment horizontal="center" vertical="center"/>
    </xf>
    <xf numFmtId="173" fontId="0" fillId="4" borderId="44" xfId="0" applyNumberFormat="1" applyFill="1" applyBorder="1" applyAlignment="1">
      <alignment horizontal="center" vertical="center" wrapText="1"/>
    </xf>
    <xf numFmtId="176" fontId="11" fillId="3" borderId="42" xfId="0" quotePrefix="1" applyNumberFormat="1" applyFont="1" applyFill="1" applyBorder="1" applyAlignment="1">
      <alignment horizontal="center" vertical="center" wrapText="1"/>
    </xf>
    <xf numFmtId="0" fontId="0" fillId="3" borderId="45" xfId="0" applyFill="1" applyBorder="1" applyAlignment="1">
      <alignment horizontal="left" vertical="center" wrapText="1"/>
    </xf>
    <xf numFmtId="176" fontId="11" fillId="3" borderId="31" xfId="0" quotePrefix="1" applyNumberFormat="1" applyFont="1" applyFill="1" applyBorder="1" applyAlignment="1">
      <alignment horizontal="center" vertical="center" wrapText="1"/>
    </xf>
    <xf numFmtId="0" fontId="0" fillId="3" borderId="27" xfId="0" applyNumberFormat="1" applyFill="1" applyBorder="1" applyAlignment="1">
      <alignment horizontal="left" vertical="center" wrapText="1"/>
    </xf>
    <xf numFmtId="0" fontId="0" fillId="3" borderId="27" xfId="0" quotePrefix="1" applyFill="1" applyBorder="1" applyAlignment="1">
      <alignment horizontal="left" vertical="center" wrapText="1"/>
    </xf>
    <xf numFmtId="173" fontId="0" fillId="3" borderId="46" xfId="0" applyNumberFormat="1" applyFill="1" applyBorder="1" applyAlignment="1">
      <alignment horizontal="center" vertical="center" wrapText="1"/>
    </xf>
    <xf numFmtId="0" fontId="1" fillId="3" borderId="47" xfId="0" applyNumberFormat="1" applyFont="1" applyFill="1" applyBorder="1" applyAlignment="1">
      <alignment horizontal="left" vertical="center"/>
    </xf>
    <xf numFmtId="178" fontId="0" fillId="3" borderId="48" xfId="0" applyNumberFormat="1" applyFill="1" applyBorder="1" applyAlignment="1">
      <alignment horizontal="right" vertical="center" wrapText="1"/>
    </xf>
    <xf numFmtId="4" fontId="0" fillId="3" borderId="49" xfId="0" applyNumberFormat="1" applyFill="1" applyBorder="1" applyAlignment="1">
      <alignment horizontal="right" vertical="center" wrapText="1"/>
    </xf>
    <xf numFmtId="10" fontId="3" fillId="3" borderId="50" xfId="0" applyNumberFormat="1" applyFont="1" applyFill="1" applyBorder="1" applyAlignment="1">
      <alignment vertical="center"/>
    </xf>
    <xf numFmtId="3" fontId="0" fillId="3" borderId="48" xfId="0" applyNumberFormat="1" applyFill="1" applyBorder="1" applyAlignment="1">
      <alignment horizontal="right" vertical="center" wrapText="1"/>
    </xf>
    <xf numFmtId="177" fontId="0" fillId="3" borderId="49" xfId="0" applyNumberFormat="1" applyFill="1" applyBorder="1" applyAlignment="1">
      <alignment horizontal="right" vertical="center" wrapText="1"/>
    </xf>
    <xf numFmtId="176" fontId="3" fillId="3" borderId="51" xfId="0" applyNumberFormat="1" applyFont="1" applyFill="1" applyBorder="1" applyAlignment="1">
      <alignment horizontal="center" vertical="center" wrapText="1"/>
    </xf>
    <xf numFmtId="173" fontId="0" fillId="0" borderId="52" xfId="0" applyNumberFormat="1" applyBorder="1" applyAlignment="1">
      <alignment horizontal="center" vertical="center" wrapText="1"/>
    </xf>
    <xf numFmtId="0" fontId="0" fillId="0" borderId="53" xfId="0" applyBorder="1" applyAlignment="1">
      <alignment horizontal="left" vertical="center" wrapText="1"/>
    </xf>
    <xf numFmtId="178" fontId="0" fillId="0" borderId="54" xfId="0" applyNumberFormat="1" applyBorder="1" applyAlignment="1">
      <alignment horizontal="right" vertical="center" wrapText="1"/>
    </xf>
    <xf numFmtId="4" fontId="0" fillId="0" borderId="55" xfId="0" applyNumberFormat="1" applyBorder="1" applyAlignment="1">
      <alignment horizontal="right" vertical="center" wrapText="1"/>
    </xf>
    <xf numFmtId="10" fontId="3" fillId="0" borderId="56" xfId="0" applyNumberFormat="1" applyFont="1" applyBorder="1" applyAlignment="1">
      <alignment vertical="center"/>
    </xf>
    <xf numFmtId="3" fontId="0" fillId="0" borderId="54" xfId="0" applyNumberFormat="1" applyBorder="1" applyAlignment="1">
      <alignment horizontal="right" vertical="center" wrapText="1"/>
    </xf>
    <xf numFmtId="177" fontId="0" fillId="0" borderId="55" xfId="0" applyNumberFormat="1" applyBorder="1" applyAlignment="1">
      <alignment horizontal="right" vertical="center" wrapText="1"/>
    </xf>
    <xf numFmtId="176" fontId="3" fillId="0" borderId="57" xfId="0" applyNumberFormat="1" applyFont="1" applyBorder="1" applyAlignment="1">
      <alignment horizontal="center" vertical="center" wrapText="1"/>
    </xf>
    <xf numFmtId="0" fontId="0" fillId="3" borderId="23" xfId="0" applyNumberFormat="1" applyFill="1" applyBorder="1" applyAlignment="1">
      <alignment horizontal="left" vertical="center" wrapText="1"/>
    </xf>
    <xf numFmtId="178" fontId="0" fillId="0" borderId="0" xfId="0" applyNumberFormat="1" applyBorder="1" applyAlignment="1">
      <alignment horizontal="right" vertical="center" wrapText="1"/>
    </xf>
    <xf numFmtId="4" fontId="0" fillId="0" borderId="41" xfId="0" applyNumberFormat="1" applyBorder="1" applyAlignment="1">
      <alignment horizontal="right" vertical="center" wrapText="1"/>
    </xf>
    <xf numFmtId="3" fontId="0" fillId="0" borderId="0" xfId="0" applyNumberFormat="1" applyBorder="1" applyAlignment="1">
      <alignment horizontal="right" vertical="center" wrapText="1"/>
    </xf>
    <xf numFmtId="177" fontId="0" fillId="0" borderId="41" xfId="0" applyNumberFormat="1" applyBorder="1" applyAlignment="1">
      <alignment horizontal="right" vertical="center" wrapText="1"/>
    </xf>
    <xf numFmtId="176" fontId="3" fillId="0" borderId="58" xfId="0" applyNumberFormat="1" applyFont="1" applyBorder="1" applyAlignment="1">
      <alignment horizontal="center" vertical="center" wrapText="1"/>
    </xf>
    <xf numFmtId="176" fontId="11" fillId="3" borderId="31" xfId="0" applyNumberFormat="1" applyFont="1" applyFill="1" applyBorder="1" applyAlignment="1">
      <alignment horizontal="center" vertical="center" wrapText="1"/>
    </xf>
    <xf numFmtId="176" fontId="11" fillId="3" borderId="42" xfId="0" applyNumberFormat="1" applyFont="1" applyFill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/>
  </sheetViews>
  <sheetFormatPr defaultRowHeight="12.75" x14ac:dyDescent="0.2"/>
  <cols>
    <col min="1" max="1" width="10.7109375" customWidth="1"/>
    <col min="2" max="2" width="23.28515625" customWidth="1"/>
    <col min="3" max="4" width="15.7109375" customWidth="1"/>
    <col min="5" max="5" width="8.28515625" customWidth="1"/>
    <col min="6" max="7" width="15.7109375" customWidth="1"/>
    <col min="8" max="8" width="8.28515625" customWidth="1"/>
    <col min="9" max="10" width="15.7109375" customWidth="1"/>
    <col min="11" max="11" width="8.28515625" customWidth="1"/>
    <col min="12" max="12" width="23.28515625" customWidth="1"/>
  </cols>
  <sheetData>
    <row r="1" spans="1:12" ht="24.75" thickTop="1" thickBot="1" x14ac:dyDescent="0.25">
      <c r="A1" s="96" t="s">
        <v>23</v>
      </c>
      <c r="B1" s="25"/>
      <c r="C1" s="25"/>
      <c r="D1" s="26"/>
      <c r="E1" s="26"/>
      <c r="F1" s="26"/>
      <c r="G1" s="26"/>
      <c r="H1" s="26"/>
      <c r="I1" s="26"/>
      <c r="J1" s="26"/>
      <c r="K1" s="26"/>
      <c r="L1" s="27"/>
    </row>
    <row r="2" spans="1:12" ht="18.75" thickBot="1" x14ac:dyDescent="0.25">
      <c r="A2" s="24" t="s">
        <v>9</v>
      </c>
      <c r="B2" s="6"/>
      <c r="C2" s="6"/>
      <c r="D2" s="6"/>
      <c r="E2" s="6"/>
      <c r="F2" s="6"/>
      <c r="G2" s="6"/>
      <c r="H2" s="6"/>
      <c r="I2" s="22" t="s">
        <v>0</v>
      </c>
      <c r="J2" s="23">
        <v>36160</v>
      </c>
      <c r="K2" s="6"/>
      <c r="L2" s="7"/>
    </row>
    <row r="3" spans="1:12" ht="15.75" thickBot="1" x14ac:dyDescent="0.25">
      <c r="A3" s="13"/>
      <c r="B3" s="8"/>
      <c r="C3" s="157" t="s">
        <v>4</v>
      </c>
      <c r="D3" s="158"/>
      <c r="E3" s="159"/>
      <c r="F3" s="157" t="s">
        <v>5</v>
      </c>
      <c r="G3" s="158"/>
      <c r="H3" s="159"/>
      <c r="I3" s="157" t="s">
        <v>8</v>
      </c>
      <c r="J3" s="158"/>
      <c r="K3" s="159"/>
      <c r="L3" s="9"/>
    </row>
    <row r="4" spans="1:12" ht="15.75" thickBot="1" x14ac:dyDescent="0.25">
      <c r="A4" s="21" t="s">
        <v>1</v>
      </c>
      <c r="B4" s="16" t="s">
        <v>10</v>
      </c>
      <c r="C4" s="17" t="s">
        <v>7</v>
      </c>
      <c r="D4" s="17" t="s">
        <v>2</v>
      </c>
      <c r="E4" s="17" t="s">
        <v>3</v>
      </c>
      <c r="F4" s="17" t="s">
        <v>7</v>
      </c>
      <c r="G4" s="17" t="s">
        <v>2</v>
      </c>
      <c r="H4" s="17" t="s">
        <v>3</v>
      </c>
      <c r="I4" s="17" t="s">
        <v>7</v>
      </c>
      <c r="J4" s="19" t="s">
        <v>2</v>
      </c>
      <c r="K4" s="20" t="s">
        <v>3</v>
      </c>
      <c r="L4" s="18" t="s">
        <v>6</v>
      </c>
    </row>
    <row r="5" spans="1:12" ht="75" customHeight="1" thickBot="1" x14ac:dyDescent="0.25">
      <c r="A5" s="28">
        <v>35801</v>
      </c>
      <c r="B5" s="29" t="s">
        <v>12</v>
      </c>
      <c r="C5" s="30">
        <v>52</v>
      </c>
      <c r="D5" s="31">
        <v>0</v>
      </c>
      <c r="E5" s="42">
        <f>+C5/C5</f>
        <v>1</v>
      </c>
      <c r="F5" s="30">
        <v>48</v>
      </c>
      <c r="G5" s="31">
        <v>0</v>
      </c>
      <c r="H5" s="42">
        <f>+F5/F5</f>
        <v>1</v>
      </c>
      <c r="I5" s="30">
        <v>100</v>
      </c>
      <c r="J5" s="32">
        <v>10000</v>
      </c>
      <c r="K5" s="42">
        <f>+I5/I5</f>
        <v>1</v>
      </c>
      <c r="L5" s="33" t="s">
        <v>11</v>
      </c>
    </row>
    <row r="6" spans="1:12" ht="75" customHeight="1" thickBot="1" x14ac:dyDescent="0.25">
      <c r="A6" s="55">
        <v>35818</v>
      </c>
      <c r="B6" s="56" t="s">
        <v>12</v>
      </c>
      <c r="C6" s="57">
        <v>48541651560</v>
      </c>
      <c r="D6" s="58">
        <v>0</v>
      </c>
      <c r="E6" s="59">
        <f>+C6/C6</f>
        <v>1</v>
      </c>
      <c r="F6" s="60">
        <v>45156610230</v>
      </c>
      <c r="G6" s="58">
        <v>0</v>
      </c>
      <c r="H6" s="59">
        <f>+F6/F6</f>
        <v>1</v>
      </c>
      <c r="I6" s="60">
        <v>93698261790</v>
      </c>
      <c r="J6" s="61">
        <v>528598154.94</v>
      </c>
      <c r="K6" s="59">
        <f>+I6/I6</f>
        <v>1</v>
      </c>
      <c r="L6" s="62" t="s">
        <v>13</v>
      </c>
    </row>
    <row r="7" spans="1:12" ht="36" x14ac:dyDescent="0.2">
      <c r="A7" s="97">
        <v>36032</v>
      </c>
      <c r="B7" s="98" t="s">
        <v>14</v>
      </c>
      <c r="C7" s="99">
        <v>43681170496</v>
      </c>
      <c r="D7" s="100">
        <v>0</v>
      </c>
      <c r="E7" s="101">
        <v>0.89980000000000004</v>
      </c>
      <c r="F7" s="102">
        <v>0</v>
      </c>
      <c r="G7" s="100">
        <v>0</v>
      </c>
      <c r="H7" s="101">
        <f>+F7/F11</f>
        <v>0</v>
      </c>
      <c r="I7" s="102">
        <f t="shared" ref="I7:I16" si="0">+C7+F7</f>
        <v>43681170496</v>
      </c>
      <c r="J7" s="103">
        <v>0</v>
      </c>
      <c r="K7" s="101">
        <v>0.46610000000000001</v>
      </c>
      <c r="L7" s="104" t="s">
        <v>19</v>
      </c>
    </row>
    <row r="8" spans="1:12" ht="25.5" x14ac:dyDescent="0.2">
      <c r="A8" s="124">
        <v>36032</v>
      </c>
      <c r="B8" s="105" t="s">
        <v>12</v>
      </c>
      <c r="C8" s="106">
        <v>4854165156</v>
      </c>
      <c r="D8" s="107">
        <v>0</v>
      </c>
      <c r="E8" s="108">
        <f>+C8/C11</f>
        <v>0.1</v>
      </c>
      <c r="F8" s="109">
        <v>0</v>
      </c>
      <c r="G8" s="107">
        <v>0</v>
      </c>
      <c r="H8" s="108">
        <f>+F8/F11</f>
        <v>0</v>
      </c>
      <c r="I8" s="109">
        <f t="shared" si="0"/>
        <v>4854165156</v>
      </c>
      <c r="J8" s="110">
        <v>0</v>
      </c>
      <c r="K8" s="108">
        <v>5.1799999999999999E-2</v>
      </c>
      <c r="L8" s="111" t="s">
        <v>20</v>
      </c>
    </row>
    <row r="9" spans="1:12" ht="36" x14ac:dyDescent="0.2">
      <c r="A9" s="124">
        <v>36032</v>
      </c>
      <c r="B9" s="105" t="s">
        <v>12</v>
      </c>
      <c r="C9" s="106">
        <v>0</v>
      </c>
      <c r="D9" s="107">
        <v>0</v>
      </c>
      <c r="E9" s="108">
        <f>+C9/C11</f>
        <v>0</v>
      </c>
      <c r="F9" s="109">
        <v>44554244393</v>
      </c>
      <c r="G9" s="107">
        <v>0</v>
      </c>
      <c r="H9" s="108">
        <v>0.98660000000000003</v>
      </c>
      <c r="I9" s="109">
        <f t="shared" si="0"/>
        <v>44554244393</v>
      </c>
      <c r="J9" s="110">
        <v>0</v>
      </c>
      <c r="K9" s="108">
        <v>0.47549999999999998</v>
      </c>
      <c r="L9" s="112" t="s">
        <v>18</v>
      </c>
    </row>
    <row r="10" spans="1:12" ht="36" x14ac:dyDescent="0.2">
      <c r="A10" s="124">
        <v>36032</v>
      </c>
      <c r="B10" s="105" t="s">
        <v>15</v>
      </c>
      <c r="C10" s="106">
        <v>6315908</v>
      </c>
      <c r="D10" s="107">
        <v>0</v>
      </c>
      <c r="E10" s="108">
        <v>2.0000000000000001E-4</v>
      </c>
      <c r="F10" s="109">
        <v>602365837</v>
      </c>
      <c r="G10" s="107">
        <v>0</v>
      </c>
      <c r="H10" s="108">
        <v>1.34E-2</v>
      </c>
      <c r="I10" s="109">
        <f t="shared" si="0"/>
        <v>608681745</v>
      </c>
      <c r="J10" s="110">
        <v>0</v>
      </c>
      <c r="K10" s="108">
        <v>6.6E-3</v>
      </c>
      <c r="L10" s="111" t="s">
        <v>21</v>
      </c>
    </row>
    <row r="11" spans="1:12" ht="25.5" customHeight="1" thickBot="1" x14ac:dyDescent="0.25">
      <c r="A11" s="123">
        <v>36032</v>
      </c>
      <c r="B11" s="113" t="s">
        <v>16</v>
      </c>
      <c r="C11" s="114">
        <f>SUM(C7:C10)</f>
        <v>48541651560</v>
      </c>
      <c r="D11" s="115">
        <v>0</v>
      </c>
      <c r="E11" s="116">
        <f>SUM(E7:E10)</f>
        <v>1</v>
      </c>
      <c r="F11" s="114">
        <f>SUM(F7:F10)</f>
        <v>45156610230</v>
      </c>
      <c r="G11" s="115">
        <v>0</v>
      </c>
      <c r="H11" s="116">
        <f>SUM(H7:H10)</f>
        <v>1</v>
      </c>
      <c r="I11" s="117">
        <f t="shared" si="0"/>
        <v>93698261790</v>
      </c>
      <c r="J11" s="118">
        <v>528598154.94</v>
      </c>
      <c r="K11" s="116">
        <f>SUM(K7:K10)</f>
        <v>1</v>
      </c>
      <c r="L11" s="119"/>
    </row>
    <row r="12" spans="1:12" ht="25.5" customHeight="1" x14ac:dyDescent="0.2">
      <c r="A12" s="121">
        <v>36152</v>
      </c>
      <c r="B12" s="65" t="s">
        <v>14</v>
      </c>
      <c r="C12" s="66">
        <v>43681170494</v>
      </c>
      <c r="D12" s="67">
        <v>0</v>
      </c>
      <c r="E12" s="68">
        <v>0.89980000000000004</v>
      </c>
      <c r="F12" s="69">
        <v>0</v>
      </c>
      <c r="G12" s="67">
        <v>0</v>
      </c>
      <c r="H12" s="68">
        <f>+F12/F16</f>
        <v>0</v>
      </c>
      <c r="I12" s="69">
        <f t="shared" si="0"/>
        <v>43681170494</v>
      </c>
      <c r="J12" s="70">
        <v>0</v>
      </c>
      <c r="K12" s="68">
        <v>0.46610000000000001</v>
      </c>
      <c r="L12" s="93"/>
    </row>
    <row r="13" spans="1:12" ht="25.5" customHeight="1" x14ac:dyDescent="0.2">
      <c r="A13" s="122">
        <v>36152</v>
      </c>
      <c r="B13" s="71" t="s">
        <v>12</v>
      </c>
      <c r="C13" s="72">
        <v>4854165156</v>
      </c>
      <c r="D13" s="73">
        <v>0</v>
      </c>
      <c r="E13" s="74">
        <f>+C13/C16</f>
        <v>0.1</v>
      </c>
      <c r="F13" s="75">
        <v>0</v>
      </c>
      <c r="G13" s="73">
        <v>0</v>
      </c>
      <c r="H13" s="74">
        <f>+F13/F16</f>
        <v>0</v>
      </c>
      <c r="I13" s="75">
        <f t="shared" si="0"/>
        <v>4854165156</v>
      </c>
      <c r="J13" s="76">
        <v>0</v>
      </c>
      <c r="K13" s="74">
        <v>5.1799999999999999E-2</v>
      </c>
      <c r="L13" s="94"/>
    </row>
    <row r="14" spans="1:12" ht="25.5" customHeight="1" x14ac:dyDescent="0.2">
      <c r="A14" s="122">
        <v>36152</v>
      </c>
      <c r="B14" s="71" t="s">
        <v>12</v>
      </c>
      <c r="C14" s="72">
        <v>0</v>
      </c>
      <c r="D14" s="73">
        <v>0</v>
      </c>
      <c r="E14" s="74">
        <f>+C14/C16</f>
        <v>0</v>
      </c>
      <c r="F14" s="75">
        <v>44554244393</v>
      </c>
      <c r="G14" s="73">
        <v>0</v>
      </c>
      <c r="H14" s="74">
        <v>0.98660000000000003</v>
      </c>
      <c r="I14" s="75">
        <f t="shared" si="0"/>
        <v>44554244393</v>
      </c>
      <c r="J14" s="76">
        <v>0</v>
      </c>
      <c r="K14" s="74">
        <v>0.47549999999999998</v>
      </c>
      <c r="L14" s="77"/>
    </row>
    <row r="15" spans="1:12" ht="25.5" customHeight="1" x14ac:dyDescent="0.2">
      <c r="A15" s="122">
        <v>36152</v>
      </c>
      <c r="B15" s="71" t="s">
        <v>15</v>
      </c>
      <c r="C15" s="72">
        <v>6315910</v>
      </c>
      <c r="D15" s="73">
        <v>0</v>
      </c>
      <c r="E15" s="74">
        <v>2.0000000000000001E-4</v>
      </c>
      <c r="F15" s="75">
        <v>602365837</v>
      </c>
      <c r="G15" s="73">
        <v>0</v>
      </c>
      <c r="H15" s="74">
        <v>1.34E-2</v>
      </c>
      <c r="I15" s="75">
        <f t="shared" si="0"/>
        <v>608681747</v>
      </c>
      <c r="J15" s="76">
        <v>0</v>
      </c>
      <c r="K15" s="74">
        <v>6.6E-3</v>
      </c>
      <c r="L15" s="94"/>
    </row>
    <row r="16" spans="1:12" ht="25.5" customHeight="1" thickBot="1" x14ac:dyDescent="0.25">
      <c r="A16" s="120">
        <v>36152</v>
      </c>
      <c r="B16" s="78" t="s">
        <v>16</v>
      </c>
      <c r="C16" s="79">
        <f>SUM(C12:C15)</f>
        <v>48541651560</v>
      </c>
      <c r="D16" s="80">
        <v>0</v>
      </c>
      <c r="E16" s="81">
        <f>SUM(E12:E15)</f>
        <v>1</v>
      </c>
      <c r="F16" s="79">
        <f>SUM(F12:F15)</f>
        <v>45156610230</v>
      </c>
      <c r="G16" s="80">
        <v>0</v>
      </c>
      <c r="H16" s="81">
        <f>SUM(H12:H15)</f>
        <v>1</v>
      </c>
      <c r="I16" s="82">
        <f t="shared" si="0"/>
        <v>93698261790</v>
      </c>
      <c r="J16" s="83">
        <v>528598154.94</v>
      </c>
      <c r="K16" s="81">
        <f>SUM(K12:K15)</f>
        <v>1</v>
      </c>
      <c r="L16" s="84"/>
    </row>
    <row r="17" spans="1:12" ht="25.5" customHeight="1" x14ac:dyDescent="0.2">
      <c r="A17" s="45"/>
      <c r="B17" s="51"/>
      <c r="C17" s="52"/>
      <c r="D17" s="46"/>
      <c r="E17" s="47"/>
      <c r="F17" s="53"/>
      <c r="G17" s="46"/>
      <c r="H17" s="47"/>
      <c r="I17" s="48"/>
      <c r="J17" s="15"/>
      <c r="K17" s="54"/>
      <c r="L17" s="49"/>
    </row>
    <row r="18" spans="1:12" ht="25.5" customHeight="1" x14ac:dyDescent="0.2">
      <c r="A18" s="34"/>
      <c r="B18" s="35"/>
      <c r="C18" s="36"/>
      <c r="D18" s="37"/>
      <c r="E18" s="38"/>
      <c r="F18" s="39"/>
      <c r="G18" s="37"/>
      <c r="H18" s="38"/>
      <c r="I18" s="39"/>
      <c r="J18" s="40"/>
      <c r="K18" s="38"/>
      <c r="L18" s="41"/>
    </row>
    <row r="19" spans="1:12" ht="25.5" customHeight="1" x14ac:dyDescent="0.2">
      <c r="A19" s="34"/>
      <c r="B19" s="35"/>
      <c r="C19" s="36"/>
      <c r="D19" s="37"/>
      <c r="E19" s="38"/>
      <c r="F19" s="39"/>
      <c r="G19" s="37"/>
      <c r="H19" s="38"/>
      <c r="I19" s="39"/>
      <c r="J19" s="40"/>
      <c r="K19" s="38"/>
      <c r="L19" s="41"/>
    </row>
    <row r="20" spans="1:12" ht="13.5" thickBot="1" x14ac:dyDescent="0.25">
      <c r="A20" s="12"/>
      <c r="B20" s="10"/>
      <c r="C20" s="2"/>
      <c r="D20" s="1"/>
      <c r="E20" s="43"/>
      <c r="F20" s="3"/>
      <c r="G20" s="1"/>
      <c r="H20" s="4"/>
      <c r="I20" s="14"/>
      <c r="J20" s="5"/>
      <c r="K20" s="50"/>
      <c r="L20" s="11"/>
    </row>
    <row r="21" spans="1:12" ht="13.5" thickTop="1" x14ac:dyDescent="0.2">
      <c r="A21" s="95" t="s">
        <v>22</v>
      </c>
      <c r="B21" s="90"/>
      <c r="C21" s="91"/>
      <c r="D21" s="90"/>
      <c r="E21" s="92"/>
      <c r="F21" s="90"/>
      <c r="G21" s="90"/>
      <c r="H21" s="85"/>
      <c r="I21" s="86"/>
      <c r="J21" s="87"/>
      <c r="K21" s="88"/>
      <c r="L21" s="89"/>
    </row>
    <row r="22" spans="1:12" x14ac:dyDescent="0.2">
      <c r="A22" s="63" t="s">
        <v>17</v>
      </c>
      <c r="B22" s="63"/>
      <c r="C22" s="63"/>
      <c r="D22" s="63"/>
      <c r="E22" s="64"/>
      <c r="K22" s="44"/>
    </row>
    <row r="23" spans="1:12" x14ac:dyDescent="0.2">
      <c r="E23" s="44"/>
    </row>
  </sheetData>
  <mergeCells count="3">
    <mergeCell ref="C3:E3"/>
    <mergeCell ref="F3:H3"/>
    <mergeCell ref="I3:K3"/>
  </mergeCells>
  <printOptions horizontalCentered="1" verticalCentered="1"/>
  <pageMargins left="0.39370078740157483" right="0.39370078740157483" top="0.59055118110236227" bottom="0.59055118110236227" header="0.31496062992125984" footer="0.31496062992125984"/>
  <pageSetup paperSize="9" scale="75" orientation="landscape" r:id="rId1"/>
  <headerFooter alignWithMargins="0">
    <oddHeader xml:space="preserve">&amp;C&amp;"Arial,Negrito"&amp;14Posição após Incorporação da Terraço data base 22/12/98, porém antes de aprovar oficialmente Incorporação na  AGE de 18/01/99.
</oddHeader>
    <oddFooter>&amp;LPreparado por: Mauro Faraco
Divisão de Gestão Financeira&amp;C&amp;F  &amp;A&amp;R&amp;D  &amp;T</oddFooter>
  </headerFooter>
  <rowBreaks count="1" manualBreakCount="1">
    <brk id="23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F1" workbookViewId="0"/>
  </sheetViews>
  <sheetFormatPr defaultRowHeight="12.75" x14ac:dyDescent="0.2"/>
  <cols>
    <col min="1" max="1" width="10.7109375" customWidth="1"/>
    <col min="2" max="2" width="23.28515625" customWidth="1"/>
    <col min="3" max="4" width="15.7109375" customWidth="1"/>
    <col min="5" max="5" width="8.28515625" customWidth="1"/>
    <col min="6" max="7" width="15.7109375" customWidth="1"/>
    <col min="8" max="8" width="8.28515625" customWidth="1"/>
    <col min="9" max="10" width="15.7109375" customWidth="1"/>
    <col min="11" max="11" width="8.28515625" customWidth="1"/>
    <col min="12" max="12" width="23.28515625" customWidth="1"/>
  </cols>
  <sheetData>
    <row r="1" spans="1:12" ht="24.75" thickTop="1" thickBot="1" x14ac:dyDescent="0.25">
      <c r="A1" s="96" t="s">
        <v>26</v>
      </c>
      <c r="B1" s="25"/>
      <c r="C1" s="25"/>
      <c r="D1" s="26"/>
      <c r="E1" s="26"/>
      <c r="F1" s="26"/>
      <c r="G1" s="26"/>
      <c r="H1" s="26"/>
      <c r="I1" s="26"/>
      <c r="J1" s="26"/>
      <c r="K1" s="26"/>
      <c r="L1" s="27"/>
    </row>
    <row r="2" spans="1:12" ht="18.75" thickBot="1" x14ac:dyDescent="0.25">
      <c r="A2" s="24" t="s">
        <v>9</v>
      </c>
      <c r="B2" s="6"/>
      <c r="C2" s="6"/>
      <c r="D2" s="6"/>
      <c r="E2" s="6"/>
      <c r="F2" s="6"/>
      <c r="G2" s="6"/>
      <c r="H2" s="6"/>
      <c r="I2" s="22" t="s">
        <v>0</v>
      </c>
      <c r="J2" s="126" t="s">
        <v>32</v>
      </c>
      <c r="K2" s="6"/>
      <c r="L2" s="7"/>
    </row>
    <row r="3" spans="1:12" ht="15.75" thickBot="1" x14ac:dyDescent="0.25">
      <c r="A3" s="13"/>
      <c r="B3" s="8"/>
      <c r="C3" s="157" t="s">
        <v>4</v>
      </c>
      <c r="D3" s="158"/>
      <c r="E3" s="159"/>
      <c r="F3" s="157" t="s">
        <v>5</v>
      </c>
      <c r="G3" s="158"/>
      <c r="H3" s="159"/>
      <c r="I3" s="157" t="s">
        <v>8</v>
      </c>
      <c r="J3" s="158"/>
      <c r="K3" s="159"/>
      <c r="L3" s="9"/>
    </row>
    <row r="4" spans="1:12" ht="15.75" thickBot="1" x14ac:dyDescent="0.25">
      <c r="A4" s="21" t="s">
        <v>1</v>
      </c>
      <c r="B4" s="16" t="s">
        <v>10</v>
      </c>
      <c r="C4" s="17" t="s">
        <v>7</v>
      </c>
      <c r="D4" s="17" t="s">
        <v>2</v>
      </c>
      <c r="E4" s="17" t="s">
        <v>3</v>
      </c>
      <c r="F4" s="17" t="s">
        <v>7</v>
      </c>
      <c r="G4" s="17" t="s">
        <v>2</v>
      </c>
      <c r="H4" s="17" t="s">
        <v>3</v>
      </c>
      <c r="I4" s="17" t="s">
        <v>7</v>
      </c>
      <c r="J4" s="19" t="s">
        <v>2</v>
      </c>
      <c r="K4" s="20" t="s">
        <v>3</v>
      </c>
      <c r="L4" s="18" t="s">
        <v>6</v>
      </c>
    </row>
    <row r="5" spans="1:12" ht="30" customHeight="1" x14ac:dyDescent="0.2">
      <c r="A5" s="127">
        <v>36152</v>
      </c>
      <c r="B5" s="98" t="s">
        <v>14</v>
      </c>
      <c r="C5" s="99">
        <v>43681170494</v>
      </c>
      <c r="D5" s="100">
        <v>0</v>
      </c>
      <c r="E5" s="101">
        <v>0.89980000000000004</v>
      </c>
      <c r="F5" s="102">
        <v>0</v>
      </c>
      <c r="G5" s="100">
        <v>0</v>
      </c>
      <c r="H5" s="101">
        <f>+F5/F9</f>
        <v>0</v>
      </c>
      <c r="I5" s="102">
        <f>+C5+F5</f>
        <v>43681170494</v>
      </c>
      <c r="J5" s="103">
        <v>0</v>
      </c>
      <c r="K5" s="101">
        <v>0.46610000000000001</v>
      </c>
      <c r="L5" s="104"/>
    </row>
    <row r="6" spans="1:12" ht="30" customHeight="1" x14ac:dyDescent="0.2">
      <c r="A6" s="124">
        <v>36152</v>
      </c>
      <c r="B6" s="105" t="s">
        <v>12</v>
      </c>
      <c r="C6" s="106">
        <v>4854165156</v>
      </c>
      <c r="D6" s="107">
        <v>0</v>
      </c>
      <c r="E6" s="108">
        <f>+C6/C9</f>
        <v>0.1</v>
      </c>
      <c r="F6" s="109">
        <v>0</v>
      </c>
      <c r="G6" s="107">
        <v>0</v>
      </c>
      <c r="H6" s="108">
        <f>+F6/F9</f>
        <v>0</v>
      </c>
      <c r="I6" s="109">
        <f>+C6+F6</f>
        <v>4854165156</v>
      </c>
      <c r="J6" s="110">
        <v>0</v>
      </c>
      <c r="K6" s="108">
        <v>5.1799999999999999E-2</v>
      </c>
      <c r="L6" s="111"/>
    </row>
    <row r="7" spans="1:12" ht="30" customHeight="1" x14ac:dyDescent="0.2">
      <c r="A7" s="124">
        <v>36152</v>
      </c>
      <c r="B7" s="105" t="s">
        <v>12</v>
      </c>
      <c r="C7" s="106">
        <v>0</v>
      </c>
      <c r="D7" s="107">
        <v>0</v>
      </c>
      <c r="E7" s="108">
        <f>+C7/C9</f>
        <v>0</v>
      </c>
      <c r="F7" s="109">
        <v>44554244393</v>
      </c>
      <c r="G7" s="107">
        <v>0</v>
      </c>
      <c r="H7" s="108">
        <v>0.98660000000000003</v>
      </c>
      <c r="I7" s="109">
        <f>+C7+F7</f>
        <v>44554244393</v>
      </c>
      <c r="J7" s="110">
        <v>0</v>
      </c>
      <c r="K7" s="108">
        <v>0.47549999999999998</v>
      </c>
      <c r="L7" s="112"/>
    </row>
    <row r="8" spans="1:12" ht="30" customHeight="1" x14ac:dyDescent="0.2">
      <c r="A8" s="124">
        <v>36152</v>
      </c>
      <c r="B8" s="105" t="s">
        <v>15</v>
      </c>
      <c r="C8" s="106">
        <v>6315910</v>
      </c>
      <c r="D8" s="107">
        <v>0</v>
      </c>
      <c r="E8" s="108">
        <v>2.0000000000000001E-4</v>
      </c>
      <c r="F8" s="109">
        <v>602365837</v>
      </c>
      <c r="G8" s="107">
        <v>0</v>
      </c>
      <c r="H8" s="108">
        <v>1.34E-2</v>
      </c>
      <c r="I8" s="109">
        <f>+C8+F8</f>
        <v>608681747</v>
      </c>
      <c r="J8" s="110">
        <v>0</v>
      </c>
      <c r="K8" s="108">
        <v>6.6E-3</v>
      </c>
      <c r="L8" s="111"/>
    </row>
    <row r="9" spans="1:12" ht="30" customHeight="1" thickBot="1" x14ac:dyDescent="0.25">
      <c r="A9" s="123">
        <v>36152</v>
      </c>
      <c r="B9" s="113" t="s">
        <v>16</v>
      </c>
      <c r="C9" s="114">
        <f>SUM(C5:C8)</f>
        <v>48541651560</v>
      </c>
      <c r="D9" s="115">
        <v>0</v>
      </c>
      <c r="E9" s="116">
        <f>SUM(E5:E8)</f>
        <v>1</v>
      </c>
      <c r="F9" s="114">
        <f>SUM(F5:F8)</f>
        <v>45156610230</v>
      </c>
      <c r="G9" s="115">
        <v>0</v>
      </c>
      <c r="H9" s="116">
        <f>SUM(H5:H8)</f>
        <v>1</v>
      </c>
      <c r="I9" s="117">
        <f>+C9+F9</f>
        <v>93698261790</v>
      </c>
      <c r="J9" s="118">
        <v>528598154.94</v>
      </c>
      <c r="K9" s="116">
        <f>SUM(K5:K8)</f>
        <v>1</v>
      </c>
      <c r="L9" s="119"/>
    </row>
    <row r="10" spans="1:12" ht="50.1" customHeight="1" x14ac:dyDescent="0.2">
      <c r="A10" s="121">
        <v>36178</v>
      </c>
      <c r="B10" s="125" t="s">
        <v>24</v>
      </c>
      <c r="C10" s="66">
        <v>43343321079</v>
      </c>
      <c r="D10" s="67">
        <v>0</v>
      </c>
      <c r="E10" s="68">
        <f>+C10/C15</f>
        <v>0.89290989667760701</v>
      </c>
      <c r="F10" s="69">
        <v>0</v>
      </c>
      <c r="G10" s="67">
        <v>0</v>
      </c>
      <c r="H10" s="68">
        <f>+F10/$F$15</f>
        <v>0</v>
      </c>
      <c r="I10" s="69">
        <f t="shared" ref="I10:I15" si="0">+C10+F10</f>
        <v>43343321079</v>
      </c>
      <c r="J10" s="70">
        <v>0</v>
      </c>
      <c r="K10" s="68">
        <f>+I10/I15</f>
        <v>0.46258404639504036</v>
      </c>
      <c r="L10" s="128" t="s">
        <v>33</v>
      </c>
    </row>
    <row r="11" spans="1:12" ht="50.1" customHeight="1" x14ac:dyDescent="0.2">
      <c r="A11" s="122">
        <v>36178</v>
      </c>
      <c r="B11" s="129" t="s">
        <v>25</v>
      </c>
      <c r="C11" s="72">
        <v>337849415</v>
      </c>
      <c r="D11" s="73">
        <v>0</v>
      </c>
      <c r="E11" s="74">
        <f>+C11/$C$15</f>
        <v>6.9599901145184686E-3</v>
      </c>
      <c r="F11" s="75">
        <v>0</v>
      </c>
      <c r="G11" s="73">
        <v>0</v>
      </c>
      <c r="H11" s="74">
        <f>+F11/$F$15</f>
        <v>0</v>
      </c>
      <c r="I11" s="75">
        <f t="shared" si="0"/>
        <v>337849415</v>
      </c>
      <c r="J11" s="76">
        <v>0</v>
      </c>
      <c r="K11" s="74">
        <f>+I11/$I$15</f>
        <v>3.6057169956599682E-3</v>
      </c>
      <c r="L11" s="155" t="s">
        <v>33</v>
      </c>
    </row>
    <row r="12" spans="1:12" ht="50.1" customHeight="1" x14ac:dyDescent="0.2">
      <c r="A12" s="122">
        <v>36178</v>
      </c>
      <c r="B12" s="71" t="s">
        <v>12</v>
      </c>
      <c r="C12" s="72">
        <v>4854165156</v>
      </c>
      <c r="D12" s="73">
        <v>0</v>
      </c>
      <c r="E12" s="74">
        <f>+C12/$C$15</f>
        <v>0.1</v>
      </c>
      <c r="F12" s="75">
        <v>0</v>
      </c>
      <c r="G12" s="73">
        <v>0</v>
      </c>
      <c r="H12" s="74">
        <f>+F12/$F$15</f>
        <v>0</v>
      </c>
      <c r="I12" s="75">
        <f t="shared" si="0"/>
        <v>4854165156</v>
      </c>
      <c r="J12" s="76">
        <v>0</v>
      </c>
      <c r="K12" s="74">
        <f>+I12/$I$15</f>
        <v>5.1806352255278056E-2</v>
      </c>
      <c r="L12" s="130" t="s">
        <v>34</v>
      </c>
    </row>
    <row r="13" spans="1:12" ht="50.1" customHeight="1" x14ac:dyDescent="0.2">
      <c r="A13" s="122">
        <v>36178</v>
      </c>
      <c r="B13" s="71" t="s">
        <v>12</v>
      </c>
      <c r="C13" s="72">
        <v>0</v>
      </c>
      <c r="D13" s="73">
        <v>0</v>
      </c>
      <c r="E13" s="74">
        <f>+C13/$C$15</f>
        <v>0</v>
      </c>
      <c r="F13" s="75">
        <v>44554244393</v>
      </c>
      <c r="G13" s="73">
        <v>0</v>
      </c>
      <c r="H13" s="74">
        <f>+F13/$F$15</f>
        <v>0.98666051694465284</v>
      </c>
      <c r="I13" s="75">
        <f t="shared" si="0"/>
        <v>44554244393</v>
      </c>
      <c r="J13" s="76">
        <v>0</v>
      </c>
      <c r="K13" s="74">
        <f>+I13/$I$15</f>
        <v>0.4755076939725586</v>
      </c>
      <c r="L13" s="130" t="s">
        <v>35</v>
      </c>
    </row>
    <row r="14" spans="1:12" ht="30" customHeight="1" x14ac:dyDescent="0.2">
      <c r="A14" s="122">
        <v>36178</v>
      </c>
      <c r="B14" s="132" t="s">
        <v>28</v>
      </c>
      <c r="C14" s="72">
        <v>6315910</v>
      </c>
      <c r="D14" s="73">
        <v>0</v>
      </c>
      <c r="E14" s="74">
        <f>+C14/$C$15</f>
        <v>1.3011320787454476E-4</v>
      </c>
      <c r="F14" s="72">
        <v>602365837</v>
      </c>
      <c r="G14" s="73">
        <v>0</v>
      </c>
      <c r="H14" s="74">
        <f>+F14/$F$15</f>
        <v>1.3339483055347132E-2</v>
      </c>
      <c r="I14" s="75">
        <f t="shared" si="0"/>
        <v>608681747</v>
      </c>
      <c r="J14" s="76">
        <v>0</v>
      </c>
      <c r="K14" s="74">
        <f>+I14/I15</f>
        <v>6.4961903814629981E-3</v>
      </c>
      <c r="L14" s="94"/>
    </row>
    <row r="15" spans="1:12" ht="30" customHeight="1" thickBot="1" x14ac:dyDescent="0.25">
      <c r="A15" s="133">
        <v>36178</v>
      </c>
      <c r="B15" s="134" t="s">
        <v>16</v>
      </c>
      <c r="C15" s="135">
        <f>SUM(C10:C14)</f>
        <v>48541651560</v>
      </c>
      <c r="D15" s="136">
        <v>0</v>
      </c>
      <c r="E15" s="137">
        <f>SUM(E10:E14)</f>
        <v>1</v>
      </c>
      <c r="F15" s="135">
        <f>SUM(F10:F14)</f>
        <v>45156610230</v>
      </c>
      <c r="G15" s="136">
        <v>0</v>
      </c>
      <c r="H15" s="137">
        <f>SUM(H10:H14)</f>
        <v>1</v>
      </c>
      <c r="I15" s="138">
        <f t="shared" si="0"/>
        <v>93698261790</v>
      </c>
      <c r="J15" s="139">
        <v>528598154.94</v>
      </c>
      <c r="K15" s="137">
        <f>SUM(K10:K14)</f>
        <v>0.99999999999999989</v>
      </c>
      <c r="L15" s="140"/>
    </row>
    <row r="16" spans="1:12" ht="20.100000000000001" customHeight="1" x14ac:dyDescent="0.2">
      <c r="A16" s="141"/>
      <c r="B16" s="142"/>
      <c r="C16" s="143"/>
      <c r="D16" s="144"/>
      <c r="E16" s="145"/>
      <c r="F16" s="146"/>
      <c r="G16" s="144"/>
      <c r="H16" s="145"/>
      <c r="I16" s="146"/>
      <c r="J16" s="147"/>
      <c r="K16" s="145"/>
      <c r="L16" s="148"/>
    </row>
    <row r="17" spans="1:12" ht="20.100000000000001" customHeight="1" x14ac:dyDescent="0.2">
      <c r="A17" s="34"/>
      <c r="B17" s="35"/>
      <c r="C17" s="36"/>
      <c r="D17" s="37"/>
      <c r="E17" s="38"/>
      <c r="F17" s="39"/>
      <c r="G17" s="37"/>
      <c r="H17" s="38"/>
      <c r="I17" s="39"/>
      <c r="J17" s="40"/>
      <c r="K17" s="38"/>
      <c r="L17" s="41"/>
    </row>
    <row r="18" spans="1:12" ht="20.100000000000001" customHeight="1" thickBot="1" x14ac:dyDescent="0.25">
      <c r="A18" s="12"/>
      <c r="B18" s="10"/>
      <c r="C18" s="2"/>
      <c r="D18" s="1"/>
      <c r="E18" s="43"/>
      <c r="F18" s="3"/>
      <c r="G18" s="1"/>
      <c r="H18" s="4"/>
      <c r="I18" s="14"/>
      <c r="J18" s="5"/>
      <c r="K18" s="50"/>
      <c r="L18" s="11"/>
    </row>
    <row r="19" spans="1:12" ht="13.5" thickTop="1" x14ac:dyDescent="0.2">
      <c r="A19" s="95" t="s">
        <v>22</v>
      </c>
      <c r="B19" s="90"/>
      <c r="C19" s="91"/>
      <c r="D19" s="90"/>
      <c r="E19" s="92"/>
      <c r="F19" s="90"/>
      <c r="G19" s="90"/>
      <c r="H19" s="85"/>
      <c r="I19" s="86"/>
      <c r="J19" s="87"/>
      <c r="K19" s="88"/>
      <c r="L19" s="89"/>
    </row>
    <row r="20" spans="1:12" x14ac:dyDescent="0.2">
      <c r="A20" s="63" t="s">
        <v>17</v>
      </c>
      <c r="B20" s="63"/>
      <c r="C20" s="63"/>
      <c r="D20" s="63"/>
      <c r="E20" s="64"/>
      <c r="K20" s="44"/>
    </row>
  </sheetData>
  <mergeCells count="3">
    <mergeCell ref="C3:E3"/>
    <mergeCell ref="F3:H3"/>
    <mergeCell ref="I3:K3"/>
  </mergeCells>
  <printOptions horizontalCentered="1" verticalCentered="1"/>
  <pageMargins left="0.39370078740157483" right="0.39370078740157483" top="0.59055118110236227" bottom="0.59055118110236227" header="0.31496062992125984" footer="0.31496062992125984"/>
  <pageSetup paperSize="9" scale="75" orientation="landscape" r:id="rId1"/>
  <headerFooter alignWithMargins="0">
    <oddHeader>&amp;C&amp;"Arial,Negrito"&amp;14Posição após AGE de 18/01/99, na qual foi aprovada a Incorporação da Terraço com data retroativa à 22/12/98.</oddHeader>
    <oddFooter>&amp;LPreparado por: Mauro Faraco
Divisão de Gestão Financeira&amp;C&amp;F  &amp;A&amp;R&amp;D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F9" workbookViewId="0">
      <selection activeCell="B13" sqref="B13"/>
    </sheetView>
  </sheetViews>
  <sheetFormatPr defaultRowHeight="12.75" x14ac:dyDescent="0.2"/>
  <cols>
    <col min="1" max="1" width="10.7109375" customWidth="1"/>
    <col min="2" max="2" width="23.28515625" customWidth="1"/>
    <col min="3" max="4" width="15.7109375" customWidth="1"/>
    <col min="5" max="5" width="8.28515625" customWidth="1"/>
    <col min="6" max="7" width="15.7109375" customWidth="1"/>
    <col min="8" max="8" width="8.28515625" customWidth="1"/>
    <col min="9" max="10" width="15.7109375" customWidth="1"/>
    <col min="11" max="11" width="8.28515625" customWidth="1"/>
    <col min="12" max="12" width="23.28515625" customWidth="1"/>
  </cols>
  <sheetData>
    <row r="1" spans="1:12" ht="24.75" thickTop="1" thickBot="1" x14ac:dyDescent="0.25">
      <c r="A1" s="96" t="s">
        <v>26</v>
      </c>
      <c r="B1" s="25"/>
      <c r="C1" s="25"/>
      <c r="D1" s="26"/>
      <c r="E1" s="26"/>
      <c r="F1" s="26"/>
      <c r="G1" s="26"/>
      <c r="H1" s="26"/>
      <c r="I1" s="26"/>
      <c r="J1" s="26"/>
      <c r="K1" s="26"/>
      <c r="L1" s="27"/>
    </row>
    <row r="2" spans="1:12" ht="18.75" thickBot="1" x14ac:dyDescent="0.25">
      <c r="A2" s="24" t="s">
        <v>9</v>
      </c>
      <c r="B2" s="6"/>
      <c r="C2" s="6"/>
      <c r="D2" s="6"/>
      <c r="E2" s="6"/>
      <c r="F2" s="6"/>
      <c r="G2" s="6"/>
      <c r="H2" s="6"/>
      <c r="I2" s="22" t="s">
        <v>0</v>
      </c>
      <c r="J2" s="126" t="s">
        <v>27</v>
      </c>
      <c r="K2" s="6"/>
      <c r="L2" s="7"/>
    </row>
    <row r="3" spans="1:12" ht="15.75" thickBot="1" x14ac:dyDescent="0.25">
      <c r="A3" s="13"/>
      <c r="B3" s="8"/>
      <c r="C3" s="157" t="s">
        <v>4</v>
      </c>
      <c r="D3" s="158"/>
      <c r="E3" s="159"/>
      <c r="F3" s="157" t="s">
        <v>5</v>
      </c>
      <c r="G3" s="158"/>
      <c r="H3" s="159"/>
      <c r="I3" s="157" t="s">
        <v>8</v>
      </c>
      <c r="J3" s="158"/>
      <c r="K3" s="159"/>
      <c r="L3" s="9"/>
    </row>
    <row r="4" spans="1:12" ht="15.75" thickBot="1" x14ac:dyDescent="0.25">
      <c r="A4" s="21" t="s">
        <v>1</v>
      </c>
      <c r="B4" s="16" t="s">
        <v>10</v>
      </c>
      <c r="C4" s="17" t="s">
        <v>7</v>
      </c>
      <c r="D4" s="17" t="s">
        <v>2</v>
      </c>
      <c r="E4" s="17" t="s">
        <v>3</v>
      </c>
      <c r="F4" s="17" t="s">
        <v>7</v>
      </c>
      <c r="G4" s="17" t="s">
        <v>2</v>
      </c>
      <c r="H4" s="17" t="s">
        <v>3</v>
      </c>
      <c r="I4" s="17" t="s">
        <v>7</v>
      </c>
      <c r="J4" s="19" t="s">
        <v>2</v>
      </c>
      <c r="K4" s="20" t="s">
        <v>3</v>
      </c>
      <c r="L4" s="18" t="s">
        <v>6</v>
      </c>
    </row>
    <row r="5" spans="1:12" ht="30" customHeight="1" x14ac:dyDescent="0.2">
      <c r="A5" s="127">
        <v>36152</v>
      </c>
      <c r="B5" s="98" t="s">
        <v>14</v>
      </c>
      <c r="C5" s="99">
        <v>43681170494</v>
      </c>
      <c r="D5" s="100">
        <v>0</v>
      </c>
      <c r="E5" s="101">
        <v>0.89980000000000004</v>
      </c>
      <c r="F5" s="102">
        <v>0</v>
      </c>
      <c r="G5" s="100">
        <v>0</v>
      </c>
      <c r="H5" s="101">
        <f>+F5/F9</f>
        <v>0</v>
      </c>
      <c r="I5" s="102">
        <f>+C5+F5</f>
        <v>43681170494</v>
      </c>
      <c r="J5" s="103">
        <v>0</v>
      </c>
      <c r="K5" s="101">
        <v>0.46610000000000001</v>
      </c>
      <c r="L5" s="104"/>
    </row>
    <row r="6" spans="1:12" ht="30" customHeight="1" x14ac:dyDescent="0.2">
      <c r="A6" s="124">
        <v>36152</v>
      </c>
      <c r="B6" s="105" t="s">
        <v>12</v>
      </c>
      <c r="C6" s="106">
        <v>4854165156</v>
      </c>
      <c r="D6" s="107">
        <v>0</v>
      </c>
      <c r="E6" s="108">
        <f>+C6/C9</f>
        <v>0.1</v>
      </c>
      <c r="F6" s="109">
        <v>0</v>
      </c>
      <c r="G6" s="107">
        <v>0</v>
      </c>
      <c r="H6" s="108">
        <f>+F6/F9</f>
        <v>0</v>
      </c>
      <c r="I6" s="109">
        <f>+C6+F6</f>
        <v>4854165156</v>
      </c>
      <c r="J6" s="110">
        <v>0</v>
      </c>
      <c r="K6" s="108">
        <v>5.1799999999999999E-2</v>
      </c>
      <c r="L6" s="111"/>
    </row>
    <row r="7" spans="1:12" ht="30" customHeight="1" x14ac:dyDescent="0.2">
      <c r="A7" s="124">
        <v>36152</v>
      </c>
      <c r="B7" s="105" t="s">
        <v>12</v>
      </c>
      <c r="C7" s="106">
        <v>0</v>
      </c>
      <c r="D7" s="107">
        <v>0</v>
      </c>
      <c r="E7" s="108">
        <f>+C7/C9</f>
        <v>0</v>
      </c>
      <c r="F7" s="109">
        <v>44554244393</v>
      </c>
      <c r="G7" s="107">
        <v>0</v>
      </c>
      <c r="H7" s="108">
        <v>0.98660000000000003</v>
      </c>
      <c r="I7" s="109">
        <f>+C7+F7</f>
        <v>44554244393</v>
      </c>
      <c r="J7" s="110">
        <v>0</v>
      </c>
      <c r="K7" s="108">
        <v>0.47549999999999998</v>
      </c>
      <c r="L7" s="112"/>
    </row>
    <row r="8" spans="1:12" ht="30" customHeight="1" x14ac:dyDescent="0.2">
      <c r="A8" s="124">
        <v>36152</v>
      </c>
      <c r="B8" s="105" t="s">
        <v>15</v>
      </c>
      <c r="C8" s="106">
        <v>6315910</v>
      </c>
      <c r="D8" s="107">
        <v>0</v>
      </c>
      <c r="E8" s="108">
        <v>2.0000000000000001E-4</v>
      </c>
      <c r="F8" s="109">
        <v>602365837</v>
      </c>
      <c r="G8" s="107">
        <v>0</v>
      </c>
      <c r="H8" s="108">
        <v>1.34E-2</v>
      </c>
      <c r="I8" s="109">
        <f>+C8+F8</f>
        <v>608681747</v>
      </c>
      <c r="J8" s="110">
        <v>0</v>
      </c>
      <c r="K8" s="108">
        <v>6.6E-3</v>
      </c>
      <c r="L8" s="111"/>
    </row>
    <row r="9" spans="1:12" ht="30" customHeight="1" thickBot="1" x14ac:dyDescent="0.25">
      <c r="A9" s="123">
        <v>36152</v>
      </c>
      <c r="B9" s="113" t="s">
        <v>16</v>
      </c>
      <c r="C9" s="114">
        <f>SUM(C5:C8)</f>
        <v>48541651560</v>
      </c>
      <c r="D9" s="115">
        <v>0</v>
      </c>
      <c r="E9" s="116">
        <f>SUM(E5:E8)</f>
        <v>1</v>
      </c>
      <c r="F9" s="114">
        <f>SUM(F5:F8)</f>
        <v>45156610230</v>
      </c>
      <c r="G9" s="115">
        <v>0</v>
      </c>
      <c r="H9" s="116">
        <f>SUM(H5:H8)</f>
        <v>1</v>
      </c>
      <c r="I9" s="117">
        <f>+C9+F9</f>
        <v>93698261790</v>
      </c>
      <c r="J9" s="118">
        <v>528598154.94</v>
      </c>
      <c r="K9" s="116">
        <f>SUM(K5:K8)</f>
        <v>1</v>
      </c>
      <c r="L9" s="119"/>
    </row>
    <row r="10" spans="1:12" ht="50.1" customHeight="1" x14ac:dyDescent="0.2">
      <c r="A10" s="121">
        <v>36189</v>
      </c>
      <c r="B10" s="125" t="s">
        <v>24</v>
      </c>
      <c r="C10" s="66">
        <v>43343321079</v>
      </c>
      <c r="D10" s="67">
        <v>0</v>
      </c>
      <c r="E10" s="68">
        <f>+C10/C16</f>
        <v>0.89290989667760701</v>
      </c>
      <c r="F10" s="69">
        <v>0</v>
      </c>
      <c r="G10" s="67">
        <v>0</v>
      </c>
      <c r="H10" s="68">
        <f t="shared" ref="H10:H15" si="0">+F10/$F$16</f>
        <v>0</v>
      </c>
      <c r="I10" s="69">
        <f t="shared" ref="I10:I16" si="1">+C10+F10</f>
        <v>43343321079</v>
      </c>
      <c r="J10" s="70">
        <v>0</v>
      </c>
      <c r="K10" s="68">
        <f>+I10/I16</f>
        <v>0.46258404639504036</v>
      </c>
      <c r="L10" s="156" t="s">
        <v>33</v>
      </c>
    </row>
    <row r="11" spans="1:12" ht="50.1" customHeight="1" x14ac:dyDescent="0.2">
      <c r="A11" s="122">
        <v>36189</v>
      </c>
      <c r="B11" s="129" t="s">
        <v>25</v>
      </c>
      <c r="C11" s="72">
        <v>337849415</v>
      </c>
      <c r="D11" s="73">
        <v>0</v>
      </c>
      <c r="E11" s="74">
        <f>+C11/$C$16</f>
        <v>6.9599901145184686E-3</v>
      </c>
      <c r="F11" s="75">
        <v>0</v>
      </c>
      <c r="G11" s="73">
        <v>0</v>
      </c>
      <c r="H11" s="74">
        <f t="shared" si="0"/>
        <v>0</v>
      </c>
      <c r="I11" s="75">
        <f t="shared" si="1"/>
        <v>337849415</v>
      </c>
      <c r="J11" s="76">
        <v>0</v>
      </c>
      <c r="K11" s="74">
        <f>+I11/$I$16</f>
        <v>3.6057169956599682E-3</v>
      </c>
      <c r="L11" s="155" t="s">
        <v>33</v>
      </c>
    </row>
    <row r="12" spans="1:12" ht="50.1" customHeight="1" x14ac:dyDescent="0.2">
      <c r="A12" s="122">
        <v>36189</v>
      </c>
      <c r="B12" s="131" t="s">
        <v>30</v>
      </c>
      <c r="C12" s="72">
        <f>3571947000+10000</f>
        <v>3571957000</v>
      </c>
      <c r="D12" s="73">
        <v>0</v>
      </c>
      <c r="E12" s="74">
        <f>+C12/$C$16</f>
        <v>7.3585403158046153E-2</v>
      </c>
      <c r="F12" s="75">
        <v>0</v>
      </c>
      <c r="G12" s="73">
        <v>0</v>
      </c>
      <c r="H12" s="74">
        <f t="shared" si="0"/>
        <v>0</v>
      </c>
      <c r="I12" s="75">
        <f t="shared" si="1"/>
        <v>3571957000</v>
      </c>
      <c r="J12" s="76">
        <v>0</v>
      </c>
      <c r="K12" s="74">
        <f>+I12/$I$16</f>
        <v>3.812191316852389E-2</v>
      </c>
      <c r="L12" s="155" t="s">
        <v>33</v>
      </c>
    </row>
    <row r="13" spans="1:12" ht="50.1" customHeight="1" x14ac:dyDescent="0.2">
      <c r="A13" s="122">
        <v>36189</v>
      </c>
      <c r="B13" s="131" t="s">
        <v>31</v>
      </c>
      <c r="C13" s="72">
        <v>0</v>
      </c>
      <c r="D13" s="73">
        <v>0</v>
      </c>
      <c r="E13" s="74">
        <f>+C13/$C$16</f>
        <v>0</v>
      </c>
      <c r="F13" s="75">
        <f>4461678000+160150000</f>
        <v>4621828000</v>
      </c>
      <c r="G13" s="73">
        <v>0</v>
      </c>
      <c r="H13" s="74">
        <f t="shared" si="0"/>
        <v>0.10235108384928034</v>
      </c>
      <c r="I13" s="75">
        <f t="shared" si="1"/>
        <v>4621828000</v>
      </c>
      <c r="J13" s="76">
        <v>0</v>
      </c>
      <c r="K13" s="74">
        <f>+I13/$I$16</f>
        <v>4.9326720813227157E-2</v>
      </c>
      <c r="L13" s="155" t="s">
        <v>33</v>
      </c>
    </row>
    <row r="14" spans="1:12" ht="50.1" customHeight="1" x14ac:dyDescent="0.2">
      <c r="A14" s="122">
        <v>36189</v>
      </c>
      <c r="B14" s="71" t="s">
        <v>12</v>
      </c>
      <c r="C14" s="72">
        <v>1261485156</v>
      </c>
      <c r="D14" s="73">
        <v>0</v>
      </c>
      <c r="E14" s="74">
        <f>+C14/$C$16</f>
        <v>2.598768512111169E-2</v>
      </c>
      <c r="F14" s="75">
        <v>40089457393</v>
      </c>
      <c r="G14" s="73">
        <v>0</v>
      </c>
      <c r="H14" s="74">
        <f t="shared" si="0"/>
        <v>0.887787129919827</v>
      </c>
      <c r="I14" s="75">
        <f t="shared" si="1"/>
        <v>41350942549</v>
      </c>
      <c r="J14" s="76">
        <v>0</v>
      </c>
      <c r="K14" s="74">
        <f>+I14/$I$16</f>
        <v>0.44132027381337402</v>
      </c>
      <c r="L14" s="155" t="s">
        <v>33</v>
      </c>
    </row>
    <row r="15" spans="1:12" ht="30" customHeight="1" x14ac:dyDescent="0.2">
      <c r="A15" s="122">
        <v>36189</v>
      </c>
      <c r="B15" s="132" t="s">
        <v>28</v>
      </c>
      <c r="C15" s="72">
        <f>6315910-10000+20733000</f>
        <v>27038910</v>
      </c>
      <c r="D15" s="73">
        <v>0</v>
      </c>
      <c r="E15" s="74">
        <f>+C15/$C$16</f>
        <v>5.5702492871670232E-4</v>
      </c>
      <c r="F15" s="75">
        <f>602365837-160150000+3109000</f>
        <v>445324837</v>
      </c>
      <c r="G15" s="73">
        <v>0</v>
      </c>
      <c r="H15" s="74">
        <f t="shared" si="0"/>
        <v>9.8617862308926461E-3</v>
      </c>
      <c r="I15" s="75">
        <f t="shared" si="1"/>
        <v>472363747</v>
      </c>
      <c r="J15" s="76">
        <v>0</v>
      </c>
      <c r="K15" s="74">
        <f>+I15/I16</f>
        <v>5.0413288141745796E-3</v>
      </c>
      <c r="L15" s="94"/>
    </row>
    <row r="16" spans="1:12" ht="30" customHeight="1" thickBot="1" x14ac:dyDescent="0.25">
      <c r="A16" s="133">
        <v>36189</v>
      </c>
      <c r="B16" s="134" t="s">
        <v>16</v>
      </c>
      <c r="C16" s="135">
        <f>SUM(C10:C15)</f>
        <v>48541651560</v>
      </c>
      <c r="D16" s="136">
        <v>0</v>
      </c>
      <c r="E16" s="137">
        <f>SUM(E10:E15)</f>
        <v>1</v>
      </c>
      <c r="F16" s="135">
        <f>SUM(F10:F15)</f>
        <v>45156610230</v>
      </c>
      <c r="G16" s="136">
        <v>0</v>
      </c>
      <c r="H16" s="137">
        <f>SUM(H10:H15)</f>
        <v>1</v>
      </c>
      <c r="I16" s="138">
        <f t="shared" si="1"/>
        <v>93698261790</v>
      </c>
      <c r="J16" s="139">
        <v>528598154.94</v>
      </c>
      <c r="K16" s="137">
        <f>SUM(K10:K15)</f>
        <v>1</v>
      </c>
      <c r="L16" s="140"/>
    </row>
    <row r="17" spans="1:12" ht="20.100000000000001" customHeight="1" x14ac:dyDescent="0.2">
      <c r="A17" s="141"/>
      <c r="B17" s="142"/>
      <c r="C17" s="143"/>
      <c r="D17" s="144"/>
      <c r="E17" s="145"/>
      <c r="F17" s="146"/>
      <c r="G17" s="144"/>
      <c r="H17" s="145"/>
      <c r="I17" s="146"/>
      <c r="J17" s="147"/>
      <c r="K17" s="145"/>
      <c r="L17" s="148"/>
    </row>
    <row r="18" spans="1:12" ht="20.100000000000001" customHeight="1" x14ac:dyDescent="0.2">
      <c r="A18" s="34"/>
      <c r="B18" s="35"/>
      <c r="C18" s="36"/>
      <c r="D18" s="37"/>
      <c r="E18" s="38"/>
      <c r="F18" s="39"/>
      <c r="G18" s="37"/>
      <c r="H18" s="38"/>
      <c r="I18" s="39"/>
      <c r="J18" s="40"/>
      <c r="K18" s="38"/>
      <c r="L18" s="41"/>
    </row>
    <row r="19" spans="1:12" ht="20.100000000000001" customHeight="1" thickBot="1" x14ac:dyDescent="0.25">
      <c r="A19" s="12"/>
      <c r="B19" s="10"/>
      <c r="C19" s="2"/>
      <c r="D19" s="1"/>
      <c r="E19" s="43"/>
      <c r="F19" s="3"/>
      <c r="G19" s="1"/>
      <c r="H19" s="4"/>
      <c r="I19" s="14"/>
      <c r="J19" s="5"/>
      <c r="K19" s="50"/>
      <c r="L19" s="11"/>
    </row>
    <row r="20" spans="1:12" ht="13.5" thickTop="1" x14ac:dyDescent="0.2">
      <c r="A20" s="95" t="s">
        <v>22</v>
      </c>
      <c r="B20" s="90"/>
      <c r="C20" s="91"/>
      <c r="D20" s="90"/>
      <c r="E20" s="92"/>
      <c r="F20" s="90"/>
      <c r="G20" s="90"/>
      <c r="H20" s="85"/>
      <c r="I20" s="86"/>
      <c r="J20" s="87"/>
      <c r="K20" s="88"/>
      <c r="L20" s="89"/>
    </row>
    <row r="21" spans="1:12" x14ac:dyDescent="0.2">
      <c r="A21" s="63" t="s">
        <v>17</v>
      </c>
      <c r="B21" s="63"/>
      <c r="C21" s="63"/>
      <c r="D21" s="63"/>
      <c r="E21" s="64"/>
      <c r="K21" s="44"/>
    </row>
  </sheetData>
  <mergeCells count="3">
    <mergeCell ref="C3:E3"/>
    <mergeCell ref="F3:H3"/>
    <mergeCell ref="I3:K3"/>
  </mergeCells>
  <printOptions horizontalCentered="1" verticalCentered="1"/>
  <pageMargins left="0.39370078740157483" right="0.39370078740157483" top="0.59055118110236227" bottom="0.59055118110236227" header="0.31496062992125984" footer="0.31496062992125984"/>
  <pageSetup paperSize="9" scale="75" orientation="landscape" r:id="rId1"/>
  <headerFooter alignWithMargins="0">
    <oddHeader>&amp;C&amp;"Arial,Negrito"&amp;14Posição após realização da AGE de aprovação da Incorporação da Terraço em 18/01/99, bem como Leilão do CESPINVEST.</oddHeader>
    <oddFooter>&amp;LPreparado por: Mauro Faraco
Divisão de Gestão Financeira&amp;C&amp;F  &amp;A&amp;R&amp;D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F9" workbookViewId="0">
      <selection activeCell="L14" sqref="L14"/>
    </sheetView>
  </sheetViews>
  <sheetFormatPr defaultRowHeight="12.75" x14ac:dyDescent="0.2"/>
  <cols>
    <col min="1" max="1" width="10.7109375" customWidth="1"/>
    <col min="2" max="2" width="23.28515625" customWidth="1"/>
    <col min="3" max="4" width="15.7109375" customWidth="1"/>
    <col min="5" max="5" width="8.28515625" customWidth="1"/>
    <col min="6" max="7" width="15.7109375" customWidth="1"/>
    <col min="8" max="8" width="8.28515625" customWidth="1"/>
    <col min="9" max="10" width="15.7109375" customWidth="1"/>
    <col min="11" max="11" width="8.28515625" customWidth="1"/>
    <col min="12" max="12" width="23.28515625" customWidth="1"/>
  </cols>
  <sheetData>
    <row r="1" spans="1:12" ht="24.75" thickTop="1" thickBot="1" x14ac:dyDescent="0.25">
      <c r="A1" s="96" t="s">
        <v>26</v>
      </c>
      <c r="B1" s="25"/>
      <c r="C1" s="25"/>
      <c r="D1" s="26"/>
      <c r="E1" s="26"/>
      <c r="F1" s="26"/>
      <c r="G1" s="26"/>
      <c r="H1" s="26"/>
      <c r="I1" s="26"/>
      <c r="J1" s="26"/>
      <c r="K1" s="26"/>
      <c r="L1" s="27"/>
    </row>
    <row r="2" spans="1:12" ht="18.75" thickBot="1" x14ac:dyDescent="0.25">
      <c r="A2" s="24" t="s">
        <v>9</v>
      </c>
      <c r="B2" s="6"/>
      <c r="C2" s="6"/>
      <c r="D2" s="6"/>
      <c r="E2" s="6"/>
      <c r="F2" s="6"/>
      <c r="G2" s="6"/>
      <c r="H2" s="6"/>
      <c r="I2" s="22" t="s">
        <v>0</v>
      </c>
      <c r="J2" s="126" t="s">
        <v>29</v>
      </c>
      <c r="K2" s="6"/>
      <c r="L2" s="7"/>
    </row>
    <row r="3" spans="1:12" ht="15.75" thickBot="1" x14ac:dyDescent="0.25">
      <c r="A3" s="13"/>
      <c r="B3" s="8"/>
      <c r="C3" s="157" t="s">
        <v>4</v>
      </c>
      <c r="D3" s="158"/>
      <c r="E3" s="159"/>
      <c r="F3" s="157" t="s">
        <v>5</v>
      </c>
      <c r="G3" s="158"/>
      <c r="H3" s="159"/>
      <c r="I3" s="157" t="s">
        <v>8</v>
      </c>
      <c r="J3" s="158"/>
      <c r="K3" s="159"/>
      <c r="L3" s="9"/>
    </row>
    <row r="4" spans="1:12" ht="15.75" thickBot="1" x14ac:dyDescent="0.25">
      <c r="A4" s="21" t="s">
        <v>1</v>
      </c>
      <c r="B4" s="16" t="s">
        <v>10</v>
      </c>
      <c r="C4" s="17" t="s">
        <v>7</v>
      </c>
      <c r="D4" s="17" t="s">
        <v>2</v>
      </c>
      <c r="E4" s="17" t="s">
        <v>3</v>
      </c>
      <c r="F4" s="17" t="s">
        <v>7</v>
      </c>
      <c r="G4" s="17" t="s">
        <v>2</v>
      </c>
      <c r="H4" s="17" t="s">
        <v>3</v>
      </c>
      <c r="I4" s="17" t="s">
        <v>7</v>
      </c>
      <c r="J4" s="19" t="s">
        <v>2</v>
      </c>
      <c r="K4" s="20" t="s">
        <v>3</v>
      </c>
      <c r="L4" s="18" t="s">
        <v>6</v>
      </c>
    </row>
    <row r="5" spans="1:12" ht="30" customHeight="1" x14ac:dyDescent="0.2">
      <c r="A5" s="127">
        <v>36152</v>
      </c>
      <c r="B5" s="98" t="s">
        <v>14</v>
      </c>
      <c r="C5" s="99">
        <v>43681170494</v>
      </c>
      <c r="D5" s="100">
        <v>0</v>
      </c>
      <c r="E5" s="101">
        <v>0.89980000000000004</v>
      </c>
      <c r="F5" s="102">
        <v>0</v>
      </c>
      <c r="G5" s="100">
        <v>0</v>
      </c>
      <c r="H5" s="101">
        <f>+F5/F9</f>
        <v>0</v>
      </c>
      <c r="I5" s="102">
        <f>+C5+F5</f>
        <v>43681170494</v>
      </c>
      <c r="J5" s="103">
        <v>0</v>
      </c>
      <c r="K5" s="101">
        <v>0.46610000000000001</v>
      </c>
      <c r="L5" s="104"/>
    </row>
    <row r="6" spans="1:12" ht="30" customHeight="1" x14ac:dyDescent="0.2">
      <c r="A6" s="124">
        <v>36152</v>
      </c>
      <c r="B6" s="105" t="s">
        <v>12</v>
      </c>
      <c r="C6" s="106">
        <v>4854165156</v>
      </c>
      <c r="D6" s="107">
        <v>0</v>
      </c>
      <c r="E6" s="108">
        <f>+C6/C9</f>
        <v>0.1</v>
      </c>
      <c r="F6" s="109">
        <v>0</v>
      </c>
      <c r="G6" s="107">
        <v>0</v>
      </c>
      <c r="H6" s="108">
        <f>+F6/F9</f>
        <v>0</v>
      </c>
      <c r="I6" s="109">
        <f>+C6+F6</f>
        <v>4854165156</v>
      </c>
      <c r="J6" s="110">
        <v>0</v>
      </c>
      <c r="K6" s="108">
        <v>5.1799999999999999E-2</v>
      </c>
      <c r="L6" s="111"/>
    </row>
    <row r="7" spans="1:12" ht="30" customHeight="1" x14ac:dyDescent="0.2">
      <c r="A7" s="124">
        <v>36152</v>
      </c>
      <c r="B7" s="105" t="s">
        <v>12</v>
      </c>
      <c r="C7" s="106">
        <v>0</v>
      </c>
      <c r="D7" s="107">
        <v>0</v>
      </c>
      <c r="E7" s="108">
        <f>+C7/C9</f>
        <v>0</v>
      </c>
      <c r="F7" s="109">
        <v>44554244393</v>
      </c>
      <c r="G7" s="107">
        <v>0</v>
      </c>
      <c r="H7" s="108">
        <v>0.98660000000000003</v>
      </c>
      <c r="I7" s="109">
        <f>+C7+F7</f>
        <v>44554244393</v>
      </c>
      <c r="J7" s="110">
        <v>0</v>
      </c>
      <c r="K7" s="108">
        <v>0.47549999999999998</v>
      </c>
      <c r="L7" s="112"/>
    </row>
    <row r="8" spans="1:12" ht="30" customHeight="1" x14ac:dyDescent="0.2">
      <c r="A8" s="124">
        <v>36152</v>
      </c>
      <c r="B8" s="105" t="s">
        <v>15</v>
      </c>
      <c r="C8" s="106">
        <v>6315910</v>
      </c>
      <c r="D8" s="107">
        <v>0</v>
      </c>
      <c r="E8" s="108">
        <v>2.0000000000000001E-4</v>
      </c>
      <c r="F8" s="109">
        <v>602365837</v>
      </c>
      <c r="G8" s="107">
        <v>0</v>
      </c>
      <c r="H8" s="108">
        <v>1.34E-2</v>
      </c>
      <c r="I8" s="109">
        <f>+C8+F8</f>
        <v>608681747</v>
      </c>
      <c r="J8" s="110">
        <v>0</v>
      </c>
      <c r="K8" s="108">
        <v>6.6E-3</v>
      </c>
      <c r="L8" s="111"/>
    </row>
    <row r="9" spans="1:12" ht="30" customHeight="1" thickBot="1" x14ac:dyDescent="0.25">
      <c r="A9" s="123">
        <v>36152</v>
      </c>
      <c r="B9" s="113" t="s">
        <v>16</v>
      </c>
      <c r="C9" s="114">
        <f>SUM(C5:C8)</f>
        <v>48541651560</v>
      </c>
      <c r="D9" s="115">
        <v>0</v>
      </c>
      <c r="E9" s="116">
        <f>SUM(E5:E8)</f>
        <v>1</v>
      </c>
      <c r="F9" s="114">
        <f>SUM(F5:F8)</f>
        <v>45156610230</v>
      </c>
      <c r="G9" s="115">
        <v>0</v>
      </c>
      <c r="H9" s="116">
        <f>SUM(H5:H8)</f>
        <v>1</v>
      </c>
      <c r="I9" s="117">
        <f>+C9+F9</f>
        <v>93698261790</v>
      </c>
      <c r="J9" s="118">
        <v>528598154.94</v>
      </c>
      <c r="K9" s="116">
        <f>SUM(K5:K8)</f>
        <v>1</v>
      </c>
      <c r="L9" s="119"/>
    </row>
    <row r="10" spans="1:12" ht="50.1" customHeight="1" x14ac:dyDescent="0.2">
      <c r="A10" s="121">
        <v>36209</v>
      </c>
      <c r="B10" s="125" t="s">
        <v>24</v>
      </c>
      <c r="C10" s="66">
        <v>43343321079</v>
      </c>
      <c r="D10" s="67">
        <v>0</v>
      </c>
      <c r="E10" s="68">
        <f>+C10/C16</f>
        <v>0.89290989667760701</v>
      </c>
      <c r="F10" s="69">
        <v>0</v>
      </c>
      <c r="G10" s="67">
        <v>0</v>
      </c>
      <c r="H10" s="68">
        <f t="shared" ref="H10:H15" si="0">+F10/$F$16</f>
        <v>0</v>
      </c>
      <c r="I10" s="69">
        <f t="shared" ref="I10:I16" si="1">+C10+F10</f>
        <v>43343321079</v>
      </c>
      <c r="J10" s="70">
        <v>0</v>
      </c>
      <c r="K10" s="68">
        <f>+I10/I16</f>
        <v>0.46258404639504036</v>
      </c>
      <c r="L10" s="156" t="s">
        <v>33</v>
      </c>
    </row>
    <row r="11" spans="1:12" ht="50.1" customHeight="1" x14ac:dyDescent="0.2">
      <c r="A11" s="122">
        <v>36209</v>
      </c>
      <c r="B11" s="129" t="s">
        <v>25</v>
      </c>
      <c r="C11" s="72">
        <v>337849415</v>
      </c>
      <c r="D11" s="73">
        <v>0</v>
      </c>
      <c r="E11" s="74">
        <f>+C11/$C$16</f>
        <v>6.9599901145184686E-3</v>
      </c>
      <c r="F11" s="75">
        <v>0</v>
      </c>
      <c r="G11" s="73">
        <v>0</v>
      </c>
      <c r="H11" s="74">
        <f t="shared" si="0"/>
        <v>0</v>
      </c>
      <c r="I11" s="75">
        <f t="shared" si="1"/>
        <v>337849415</v>
      </c>
      <c r="J11" s="76">
        <v>0</v>
      </c>
      <c r="K11" s="74">
        <f>+I11/$I$16</f>
        <v>3.6057169956599682E-3</v>
      </c>
      <c r="L11" s="155" t="s">
        <v>33</v>
      </c>
    </row>
    <row r="12" spans="1:12" ht="50.1" customHeight="1" x14ac:dyDescent="0.2">
      <c r="A12" s="122">
        <v>36209</v>
      </c>
      <c r="B12" s="131" t="s">
        <v>30</v>
      </c>
      <c r="C12" s="72">
        <f>3571947000+10000</f>
        <v>3571957000</v>
      </c>
      <c r="D12" s="73">
        <v>0</v>
      </c>
      <c r="E12" s="74">
        <f>+C12/$C$16</f>
        <v>7.3585403158046153E-2</v>
      </c>
      <c r="F12" s="75">
        <v>0</v>
      </c>
      <c r="G12" s="73">
        <v>0</v>
      </c>
      <c r="H12" s="74">
        <f t="shared" si="0"/>
        <v>0</v>
      </c>
      <c r="I12" s="75">
        <f t="shared" si="1"/>
        <v>3571957000</v>
      </c>
      <c r="J12" s="76">
        <v>0</v>
      </c>
      <c r="K12" s="74">
        <f>+I12/$I$16</f>
        <v>3.812191316852389E-2</v>
      </c>
      <c r="L12" s="155" t="s">
        <v>33</v>
      </c>
    </row>
    <row r="13" spans="1:12" ht="50.1" customHeight="1" x14ac:dyDescent="0.2">
      <c r="A13" s="122">
        <v>36209</v>
      </c>
      <c r="B13" s="149" t="s">
        <v>30</v>
      </c>
      <c r="C13" s="72">
        <v>1261475156</v>
      </c>
      <c r="D13" s="73">
        <v>0</v>
      </c>
      <c r="E13" s="74">
        <f>+C13/$C$16</f>
        <v>2.5987479112463886E-2</v>
      </c>
      <c r="F13" s="75">
        <v>0</v>
      </c>
      <c r="G13" s="73">
        <v>0</v>
      </c>
      <c r="H13" s="74">
        <f t="shared" si="0"/>
        <v>0</v>
      </c>
      <c r="I13" s="75">
        <f>+C13+F13</f>
        <v>1261475156</v>
      </c>
      <c r="J13" s="76">
        <v>0</v>
      </c>
      <c r="K13" s="74">
        <f>+I13/$I$16</f>
        <v>1.3463164971269847E-2</v>
      </c>
      <c r="L13" s="155" t="s">
        <v>33</v>
      </c>
    </row>
    <row r="14" spans="1:12" ht="50.1" customHeight="1" x14ac:dyDescent="0.2">
      <c r="A14" s="122">
        <v>36209</v>
      </c>
      <c r="B14" s="132" t="s">
        <v>31</v>
      </c>
      <c r="C14" s="72">
        <v>0</v>
      </c>
      <c r="D14" s="73">
        <v>0</v>
      </c>
      <c r="E14" s="74">
        <f>+C14/$C$16</f>
        <v>0</v>
      </c>
      <c r="F14" s="75">
        <f>4461678000+160150000+40089457393+84817051</f>
        <v>44796102444</v>
      </c>
      <c r="G14" s="73">
        <v>0</v>
      </c>
      <c r="H14" s="74">
        <f t="shared" si="0"/>
        <v>0.99201650026067512</v>
      </c>
      <c r="I14" s="75">
        <f t="shared" si="1"/>
        <v>44796102444</v>
      </c>
      <c r="J14" s="76">
        <v>0</v>
      </c>
      <c r="K14" s="74">
        <f>+I14/$I$16</f>
        <v>0.47808893770514843</v>
      </c>
      <c r="L14" s="155" t="s">
        <v>33</v>
      </c>
    </row>
    <row r="15" spans="1:12" ht="30" customHeight="1" x14ac:dyDescent="0.2">
      <c r="A15" s="122">
        <v>36209</v>
      </c>
      <c r="B15" s="132" t="s">
        <v>28</v>
      </c>
      <c r="C15" s="72">
        <f>6315910-10000+20733000+10000</f>
        <v>27048910</v>
      </c>
      <c r="D15" s="73">
        <v>0</v>
      </c>
      <c r="E15" s="74">
        <f>+C15/$C$16</f>
        <v>5.5723093736450527E-4</v>
      </c>
      <c r="F15" s="75">
        <f>602365837-160150000+3109000-84817051</f>
        <v>360507786</v>
      </c>
      <c r="G15" s="73">
        <v>0</v>
      </c>
      <c r="H15" s="74">
        <f t="shared" si="0"/>
        <v>7.9834997393248754E-3</v>
      </c>
      <c r="I15" s="75">
        <f t="shared" si="1"/>
        <v>387556696</v>
      </c>
      <c r="J15" s="76">
        <v>0</v>
      </c>
      <c r="K15" s="74">
        <f>+I15/I16</f>
        <v>4.1362207643574683E-3</v>
      </c>
      <c r="L15" s="94"/>
    </row>
    <row r="16" spans="1:12" ht="30" customHeight="1" thickBot="1" x14ac:dyDescent="0.25">
      <c r="A16" s="133">
        <v>36209</v>
      </c>
      <c r="B16" s="134" t="s">
        <v>16</v>
      </c>
      <c r="C16" s="135">
        <f>SUM(C10:C15)</f>
        <v>48541651560</v>
      </c>
      <c r="D16" s="136">
        <v>0</v>
      </c>
      <c r="E16" s="137">
        <f>SUM(E10:E15)</f>
        <v>1</v>
      </c>
      <c r="F16" s="135">
        <f>SUM(F10:F15)</f>
        <v>45156610230</v>
      </c>
      <c r="G16" s="136">
        <v>0</v>
      </c>
      <c r="H16" s="137">
        <f>SUM(H10:H15)</f>
        <v>1</v>
      </c>
      <c r="I16" s="138">
        <f t="shared" si="1"/>
        <v>93698261790</v>
      </c>
      <c r="J16" s="139">
        <v>528598154.94</v>
      </c>
      <c r="K16" s="137">
        <f>SUM(K10:K15)</f>
        <v>1</v>
      </c>
      <c r="L16" s="140"/>
    </row>
    <row r="17" spans="1:12" ht="20.100000000000001" customHeight="1" x14ac:dyDescent="0.2">
      <c r="A17" s="141"/>
      <c r="B17" s="142"/>
      <c r="C17" s="143"/>
      <c r="D17" s="144"/>
      <c r="E17" s="145"/>
      <c r="F17" s="146"/>
      <c r="G17" s="144"/>
      <c r="H17" s="145"/>
      <c r="I17" s="146"/>
      <c r="J17" s="147"/>
      <c r="K17" s="145"/>
      <c r="L17" s="148"/>
    </row>
    <row r="18" spans="1:12" ht="20.100000000000001" customHeight="1" x14ac:dyDescent="0.2">
      <c r="A18" s="28"/>
      <c r="B18" s="29"/>
      <c r="C18" s="150"/>
      <c r="D18" s="151"/>
      <c r="E18" s="42"/>
      <c r="F18" s="152"/>
      <c r="G18" s="151"/>
      <c r="H18" s="42"/>
      <c r="I18" s="152"/>
      <c r="J18" s="153"/>
      <c r="K18" s="42"/>
      <c r="L18" s="154"/>
    </row>
    <row r="19" spans="1:12" ht="20.100000000000001" customHeight="1" thickBot="1" x14ac:dyDescent="0.25">
      <c r="A19" s="12"/>
      <c r="B19" s="10"/>
      <c r="C19" s="2"/>
      <c r="D19" s="1"/>
      <c r="E19" s="43"/>
      <c r="F19" s="3"/>
      <c r="G19" s="1"/>
      <c r="H19" s="4"/>
      <c r="I19" s="14"/>
      <c r="J19" s="5"/>
      <c r="K19" s="50"/>
      <c r="L19" s="11"/>
    </row>
    <row r="20" spans="1:12" ht="13.5" thickTop="1" x14ac:dyDescent="0.2">
      <c r="A20" s="95" t="s">
        <v>22</v>
      </c>
      <c r="B20" s="90"/>
      <c r="C20" s="91"/>
      <c r="D20" s="90"/>
      <c r="E20" s="92"/>
      <c r="F20" s="90"/>
      <c r="G20" s="90"/>
      <c r="H20" s="85"/>
      <c r="I20" s="86"/>
      <c r="J20" s="87"/>
      <c r="K20" s="88"/>
      <c r="L20" s="89"/>
    </row>
    <row r="21" spans="1:12" x14ac:dyDescent="0.2">
      <c r="A21" s="63" t="s">
        <v>17</v>
      </c>
      <c r="B21" s="63"/>
      <c r="C21" s="63"/>
      <c r="D21" s="63"/>
      <c r="E21" s="64"/>
      <c r="K21" s="44"/>
    </row>
  </sheetData>
  <mergeCells count="3">
    <mergeCell ref="C3:E3"/>
    <mergeCell ref="F3:H3"/>
    <mergeCell ref="I3:K3"/>
  </mergeCells>
  <printOptions horizontalCentered="1" verticalCentered="1"/>
  <pageMargins left="0.39370078740157483" right="0.39370078740157483" top="0.59055118110236227" bottom="0.59055118110236227" header="0.31496062992125984" footer="0.31496062992125984"/>
  <pageSetup paperSize="9" scale="75" orientation="landscape" r:id="rId1"/>
  <headerFooter alignWithMargins="0">
    <oddHeader>&amp;C&amp;"Arial,Negrito"&amp;14Posição final posterior ao Leilão da CESP/minoritários, porém ainda dependendo da liquidação financeira do direito de preferência dado aos acionistas minoritários da CESP,  que se encerrará em 12/03/99.</oddHeader>
    <oddFooter>&amp;LPreparado por: Mauro Faraco
Divisão de Gestão Financeira&amp;C&amp;F  &amp;A&amp;R&amp;D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31_12_98</vt:lpstr>
      <vt:lpstr>18_01_99</vt:lpstr>
      <vt:lpstr>29_01_99</vt:lpstr>
      <vt:lpstr>18_02_99</vt:lpstr>
      <vt:lpstr>'18_01_99'!Print_Area</vt:lpstr>
      <vt:lpstr>'18_02_99'!Print_Area</vt:lpstr>
      <vt:lpstr>'29_01_99'!Print_Area</vt:lpstr>
      <vt:lpstr>'31_12_98'!Print_Area</vt:lpstr>
    </vt:vector>
  </TitlesOfParts>
  <Company>Elektro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Elektro</dc:creator>
  <cp:lastModifiedBy>Felienne</cp:lastModifiedBy>
  <cp:lastPrinted>1999-03-02T17:30:52Z</cp:lastPrinted>
  <dcterms:created xsi:type="dcterms:W3CDTF">1998-07-17T14:16:02Z</dcterms:created>
  <dcterms:modified xsi:type="dcterms:W3CDTF">2014-09-04T08:28:05Z</dcterms:modified>
</cp:coreProperties>
</file>