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325"/>
  </bookViews>
  <sheets>
    <sheet name="Summary" sheetId="1" r:id="rId1"/>
  </sheets>
  <calcPr calcId="152511"/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6" i="1"/>
  <c r="B30" i="1"/>
  <c r="B41" i="1"/>
  <c r="B42" i="1"/>
  <c r="B43" i="1"/>
  <c r="B44" i="1"/>
  <c r="B31" i="1" s="1"/>
  <c r="B45" i="1"/>
  <c r="B32" i="1" l="1"/>
</calcChain>
</file>

<file path=xl/sharedStrings.xml><?xml version="1.0" encoding="utf-8"?>
<sst xmlns="http://schemas.openxmlformats.org/spreadsheetml/2006/main" count="37" uniqueCount="37">
  <si>
    <t>Name</t>
  </si>
  <si>
    <t>Base Salary</t>
  </si>
  <si>
    <t>Car Allowance</t>
  </si>
  <si>
    <t>Months of Notice Period</t>
  </si>
  <si>
    <t>Additional Severance payment</t>
  </si>
  <si>
    <t>Complete Years of Service</t>
  </si>
  <si>
    <t>Additional Severance Calculation</t>
  </si>
  <si>
    <t>Minimum Amount offered</t>
  </si>
  <si>
    <t>Complete Years of Service over age 41</t>
  </si>
  <si>
    <t>Annual Benefit Value</t>
  </si>
  <si>
    <t>Basic UK Severance Data</t>
  </si>
  <si>
    <t>Age at Date of Hire</t>
  </si>
  <si>
    <t>Age at Date of Termination</t>
  </si>
  <si>
    <t>Maximum Amount offered</t>
  </si>
  <si>
    <t>UK Severance Calculation for Voluntary Redundancy</t>
  </si>
  <si>
    <t>Statutory Redundancy</t>
  </si>
  <si>
    <t>Actual Years of Service</t>
  </si>
  <si>
    <t>Actual Amount Per Formula</t>
  </si>
  <si>
    <t>Amount due for 3 weeks per year</t>
  </si>
  <si>
    <t>Date of Birth                      (dd/mm/yy)</t>
  </si>
  <si>
    <t>Date of Hire                       (dd/mm/yy)</t>
  </si>
  <si>
    <t>Date of Termination            (dd/mm/yy)</t>
  </si>
  <si>
    <t>Flex Benefit (1)</t>
  </si>
  <si>
    <t>Total amount due (3)</t>
  </si>
  <si>
    <t>Payment in respect of foregone notice (2)</t>
  </si>
  <si>
    <t>DOCUMENT R-4: VR PAYMENT CALCULATION</t>
  </si>
  <si>
    <t>3 wks/yr svc</t>
  </si>
  <si>
    <t>2 wks/yr svc</t>
  </si>
  <si>
    <t>if &gt; 1yr, min 4 wks</t>
  </si>
  <si>
    <t>if &lt; 1yr, min 4 wks</t>
  </si>
  <si>
    <t>if &gt; 1yr, min 8 wks</t>
  </si>
  <si>
    <t>20 wks max</t>
  </si>
  <si>
    <t>if &lt; 1yr, min 0 wks</t>
  </si>
  <si>
    <t>10 wks max</t>
  </si>
  <si>
    <t>Severance Comparison</t>
  </si>
  <si>
    <t>Voluntary</t>
  </si>
  <si>
    <t>Compulsory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</si>
</sst>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1" formatCode="_-* #,##0.00_-;\-* #,##0.00_-;_-* &quot;-&quot;??_-;_-@_-"/>
    <numFmt numFmtId="172" formatCode="&quot;£&quot;#,##0"/>
    <numFmt numFmtId="176" formatCode="_-* #,##0_-;\-* #,##0_-;_-* &quot;-&quot;??_-;_-@_-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17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0" fillId="0" borderId="1" xfId="0" applyNumberFormat="1" applyFill="1" applyBorder="1"/>
    <xf numFmtId="172" fontId="0" fillId="0" borderId="5" xfId="0" applyNumberFormat="1" applyBorder="1"/>
    <xf numFmtId="1" fontId="0" fillId="0" borderId="1" xfId="0" applyNumberFormat="1" applyFill="1" applyBorder="1"/>
    <xf numFmtId="172" fontId="0" fillId="0" borderId="6" xfId="0" applyNumberFormat="1" applyBorder="1"/>
    <xf numFmtId="176" fontId="0" fillId="0" borderId="0" xfId="1" applyNumberFormat="1" applyFont="1"/>
    <xf numFmtId="0" fontId="0" fillId="0" borderId="1" xfId="0" applyFill="1" applyBorder="1"/>
    <xf numFmtId="15" fontId="0" fillId="2" borderId="1" xfId="0" applyNumberFormat="1" applyFill="1" applyBorder="1"/>
    <xf numFmtId="0" fontId="0" fillId="2" borderId="1" xfId="0" applyFill="1" applyBorder="1"/>
    <xf numFmtId="172" fontId="0" fillId="2" borderId="1" xfId="0" applyNumberFormat="1" applyFill="1" applyBorder="1"/>
    <xf numFmtId="0" fontId="2" fillId="2" borderId="1" xfId="0" applyFont="1" applyFill="1" applyBorder="1" applyAlignment="1">
      <alignment horizontal="center"/>
    </xf>
    <xf numFmtId="4" fontId="0" fillId="0" borderId="1" xfId="0" applyNumberFormat="1" applyFill="1" applyBorder="1"/>
    <xf numFmtId="172" fontId="2" fillId="0" borderId="7" xfId="0" applyNumberFormat="1" applyFont="1" applyBorder="1"/>
    <xf numFmtId="172" fontId="2" fillId="0" borderId="8" xfId="0" applyNumberFormat="1" applyFont="1" applyBorder="1"/>
    <xf numFmtId="0" fontId="5" fillId="0" borderId="0" xfId="0" applyFo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172" fontId="5" fillId="0" borderId="0" xfId="1" applyNumberFormat="1" applyFont="1" applyFill="1" applyBorder="1" applyAlignment="1"/>
    <xf numFmtId="176" fontId="5" fillId="0" borderId="0" xfId="1" applyNumberFormat="1" applyFont="1" applyFill="1" applyBorder="1" applyAlignment="1"/>
    <xf numFmtId="172" fontId="0" fillId="0" borderId="0" xfId="1" applyNumberFormat="1" applyFont="1" applyFill="1" applyBorder="1" applyAlignment="1"/>
    <xf numFmtId="172" fontId="0" fillId="0" borderId="0" xfId="2" applyNumberFormat="1" applyFont="1" applyFill="1" applyBorder="1" applyAlignment="1"/>
    <xf numFmtId="0" fontId="2" fillId="0" borderId="0" xfId="0" applyFont="1" applyFill="1" applyBorder="1" applyAlignment="1"/>
    <xf numFmtId="176" fontId="2" fillId="0" borderId="0" xfId="1" applyNumberFormat="1" applyFont="1" applyFill="1" applyBorder="1" applyAlignment="1"/>
    <xf numFmtId="9" fontId="0" fillId="0" borderId="1" xfId="2" applyFont="1" applyFill="1" applyBorder="1"/>
    <xf numFmtId="0" fontId="0" fillId="0" borderId="0" xfId="0" applyBorder="1"/>
    <xf numFmtId="172" fontId="3" fillId="0" borderId="0" xfId="0" applyNumberFormat="1" applyFont="1" applyBorder="1"/>
    <xf numFmtId="172" fontId="3" fillId="3" borderId="9" xfId="0" applyNumberFormat="1" applyFont="1" applyFill="1" applyBorder="1"/>
    <xf numFmtId="0" fontId="2" fillId="0" borderId="0" xfId="0" applyFont="1"/>
    <xf numFmtId="0" fontId="0" fillId="0" borderId="1" xfId="0" applyBorder="1"/>
    <xf numFmtId="0" fontId="2" fillId="4" borderId="1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8" xfId="0" applyFont="1" applyBorder="1" applyAlignment="1"/>
    <xf numFmtId="0" fontId="0" fillId="4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0</xdr:colOff>
      <xdr:row>11</xdr:row>
      <xdr:rowOff>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0" y="323850"/>
          <a:ext cx="5438775" cy="1457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Criteria for calculating Additional Severance Payment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a) 3 weeks base salary for every year of service with part years prorated to 2 decimal points;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b) Minimum Additional Severance Payment of 4 weeks basic salary if less than 1 year's service;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c) Minimum Additional Severance Payment of 8 weeks basic salary if at least 1 year's service;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d) Maximum Additional Severance Payment of 20 weeks basic salary.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How to use the spreadsheet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Enter your personal details, as requested, in the yellow highlighted boxes;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The payment due will be calculated automatically and is shown in the blue highlighted box</a:t>
          </a:r>
        </a:p>
      </xdr:txBody>
    </xdr:sp>
    <xdr:clientData/>
  </xdr:twoCellAnchor>
  <xdr:twoCellAnchor>
    <xdr:from>
      <xdr:col>0</xdr:col>
      <xdr:colOff>9525</xdr:colOff>
      <xdr:row>32</xdr:row>
      <xdr:rowOff>0</xdr:rowOff>
    </xdr:from>
    <xdr:to>
      <xdr:col>2</xdr:col>
      <xdr:colOff>0</xdr:colOff>
      <xdr:row>38</xdr:row>
      <xdr:rowOff>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9525" y="5276850"/>
          <a:ext cx="5429250" cy="1200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Notes:-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(1) This is for illustration purposes only, based on standard Enron Europe Limited terms.  The actual amount of the payment offered will be finalised once the application has been accepted.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(2) This amount assumes that you are not required to work for any part of your notice period.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(3) It is Enron Europe Limited's current understanding that this payment (up to a maximum of £30,000) may be considered UK tax free, depending on contractual and personal circumstances, although this is subject to agreement by the Inland Revenue.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51"/>
  <sheetViews>
    <sheetView tabSelected="1" topLeftCell="A19" workbookViewId="0">
      <selection activeCell="B51" sqref="B51"/>
    </sheetView>
  </sheetViews>
  <sheetFormatPr defaultRowHeight="12.75" x14ac:dyDescent="0.2"/>
  <cols>
    <col min="1" max="1" width="41.5703125" customWidth="1"/>
    <col min="2" max="2" width="40" customWidth="1"/>
    <col min="3" max="3" width="9.42578125" bestFit="1" customWidth="1"/>
    <col min="4" max="4" width="9.85546875" bestFit="1" customWidth="1"/>
    <col min="5" max="5" width="9.42578125" bestFit="1" customWidth="1"/>
    <col min="6" max="6" width="7.5703125" bestFit="1" customWidth="1"/>
    <col min="7" max="7" width="10.140625" bestFit="1" customWidth="1"/>
    <col min="8" max="8" width="7.5703125" bestFit="1" customWidth="1"/>
    <col min="9" max="9" width="10.140625" bestFit="1" customWidth="1"/>
    <col min="10" max="10" width="7.5703125" bestFit="1" customWidth="1"/>
    <col min="11" max="11" width="10.140625" bestFit="1" customWidth="1"/>
  </cols>
  <sheetData>
    <row r="1" spans="1:47" x14ac:dyDescent="0.2">
      <c r="A1" s="35" t="s">
        <v>25</v>
      </c>
    </row>
    <row r="12" spans="1:47" ht="15.75" x14ac:dyDescent="0.25">
      <c r="A12" s="39" t="s">
        <v>10</v>
      </c>
      <c r="B12" s="40"/>
      <c r="C12" s="21"/>
      <c r="D12" s="21"/>
      <c r="E12" s="21"/>
      <c r="F12" s="21"/>
      <c r="G12" s="21"/>
      <c r="H12" s="21"/>
      <c r="I12" s="21"/>
      <c r="J12" s="21"/>
      <c r="K12" s="21"/>
    </row>
    <row r="13" spans="1:47" x14ac:dyDescent="0.2">
      <c r="A13" s="41"/>
      <c r="B13" s="42"/>
      <c r="C13" s="22"/>
      <c r="D13" s="23"/>
      <c r="E13" s="23"/>
      <c r="F13" s="24"/>
      <c r="G13" s="24"/>
      <c r="H13" s="24"/>
      <c r="I13" s="24"/>
      <c r="J13" s="24"/>
      <c r="K13" s="24"/>
    </row>
    <row r="14" spans="1:47" x14ac:dyDescent="0.2">
      <c r="A14" s="2" t="s">
        <v>0</v>
      </c>
      <c r="B14" s="14"/>
      <c r="C14" s="19"/>
      <c r="D14" s="20"/>
      <c r="E14" s="20"/>
      <c r="F14" s="20"/>
      <c r="G14" s="20"/>
      <c r="H14" s="20"/>
      <c r="I14" s="20"/>
      <c r="J14" s="20"/>
      <c r="K14" s="2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</row>
    <row r="15" spans="1:47" x14ac:dyDescent="0.2">
      <c r="A15" s="3" t="s">
        <v>19</v>
      </c>
      <c r="B15" s="11"/>
      <c r="C15" s="19"/>
      <c r="D15" s="25"/>
      <c r="E15" s="26"/>
      <c r="F15" s="27"/>
      <c r="G15" s="28"/>
      <c r="H15" s="27"/>
      <c r="I15" s="28"/>
      <c r="J15" s="27"/>
      <c r="K15" s="28"/>
    </row>
    <row r="16" spans="1:47" x14ac:dyDescent="0.2">
      <c r="A16" s="3" t="s">
        <v>20</v>
      </c>
      <c r="B16" s="11"/>
      <c r="C16" s="19"/>
      <c r="D16" s="25"/>
      <c r="E16" s="26"/>
      <c r="F16" s="27"/>
      <c r="G16" s="28"/>
      <c r="H16" s="27"/>
      <c r="I16" s="28"/>
      <c r="J16" s="27"/>
      <c r="K16" s="28"/>
    </row>
    <row r="17" spans="1:11" x14ac:dyDescent="0.2">
      <c r="A17" s="3" t="s">
        <v>21</v>
      </c>
      <c r="B17" s="11"/>
      <c r="C17" s="29"/>
      <c r="D17" s="30"/>
      <c r="E17" s="30"/>
      <c r="F17" s="30"/>
      <c r="G17" s="30"/>
      <c r="H17" s="30"/>
      <c r="I17" s="30"/>
      <c r="J17" s="30"/>
      <c r="K17" s="30"/>
    </row>
    <row r="18" spans="1:11" ht="12.75" customHeight="1" x14ac:dyDescent="0.2">
      <c r="A18" s="3" t="s">
        <v>11</v>
      </c>
      <c r="B18" s="7">
        <f>ROUNDDOWN((B16-B15)/365,0)</f>
        <v>0</v>
      </c>
      <c r="D18" s="9"/>
      <c r="E18" s="9"/>
      <c r="F18" s="9"/>
      <c r="G18" s="9"/>
      <c r="H18" s="9"/>
      <c r="I18" s="9"/>
    </row>
    <row r="19" spans="1:11" ht="12.75" customHeight="1" x14ac:dyDescent="0.2">
      <c r="A19" s="3" t="s">
        <v>12</v>
      </c>
      <c r="B19" s="5">
        <f>ROUNDDOWN((B17-B15)/365,0)</f>
        <v>0</v>
      </c>
    </row>
    <row r="20" spans="1:11" x14ac:dyDescent="0.2">
      <c r="A20" s="3" t="s">
        <v>16</v>
      </c>
      <c r="B20" s="15">
        <f>(B17-B16)/365.25</f>
        <v>0</v>
      </c>
    </row>
    <row r="21" spans="1:11" ht="12.75" customHeight="1" x14ac:dyDescent="0.2">
      <c r="A21" s="3" t="s">
        <v>5</v>
      </c>
      <c r="B21" s="5">
        <f>ROUNDDOWN((B17-B16)/365,0)</f>
        <v>0</v>
      </c>
    </row>
    <row r="22" spans="1:11" ht="12.75" customHeight="1" x14ac:dyDescent="0.2">
      <c r="A22" s="3" t="s">
        <v>8</v>
      </c>
      <c r="B22" s="10">
        <f>MAX(IF(B18&gt;41,B21,B19-41),0)</f>
        <v>0</v>
      </c>
    </row>
    <row r="23" spans="1:11" x14ac:dyDescent="0.2">
      <c r="A23" s="3" t="s">
        <v>3</v>
      </c>
      <c r="B23" s="12"/>
    </row>
    <row r="24" spans="1:11" x14ac:dyDescent="0.2">
      <c r="A24" s="3" t="s">
        <v>1</v>
      </c>
      <c r="B24" s="13"/>
    </row>
    <row r="25" spans="1:11" x14ac:dyDescent="0.2">
      <c r="A25" s="3" t="s">
        <v>22</v>
      </c>
      <c r="B25" s="31">
        <v>0.1</v>
      </c>
    </row>
    <row r="26" spans="1:11" x14ac:dyDescent="0.2">
      <c r="A26" s="3" t="s">
        <v>9</v>
      </c>
      <c r="B26" s="1">
        <f>B24*B25</f>
        <v>0</v>
      </c>
    </row>
    <row r="27" spans="1:11" x14ac:dyDescent="0.2">
      <c r="A27" s="3" t="s">
        <v>2</v>
      </c>
      <c r="B27" s="13"/>
    </row>
    <row r="28" spans="1:11" x14ac:dyDescent="0.2">
      <c r="A28" s="39" t="s">
        <v>14</v>
      </c>
      <c r="B28" s="40"/>
    </row>
    <row r="29" spans="1:11" x14ac:dyDescent="0.2">
      <c r="A29" s="41"/>
      <c r="B29" s="42"/>
    </row>
    <row r="30" spans="1:11" x14ac:dyDescent="0.2">
      <c r="A30" s="2" t="s">
        <v>24</v>
      </c>
      <c r="B30" s="1">
        <f>((B24+B26+B27)*(B23/12))</f>
        <v>0</v>
      </c>
    </row>
    <row r="31" spans="1:11" ht="13.5" thickBot="1" x14ac:dyDescent="0.25">
      <c r="A31" s="3" t="s">
        <v>4</v>
      </c>
      <c r="B31" s="6">
        <f>MAX(B44,B45)</f>
        <v>0</v>
      </c>
    </row>
    <row r="32" spans="1:11" ht="16.5" thickBot="1" x14ac:dyDescent="0.3">
      <c r="A32" s="4" t="s">
        <v>23</v>
      </c>
      <c r="B32" s="34">
        <f>SUM(B30:B31)</f>
        <v>0</v>
      </c>
    </row>
    <row r="33" spans="1:2" ht="15.75" x14ac:dyDescent="0.25">
      <c r="A33" s="32"/>
      <c r="B33" s="33"/>
    </row>
    <row r="34" spans="1:2" ht="15.75" x14ac:dyDescent="0.25">
      <c r="A34" s="32"/>
      <c r="B34" s="33"/>
    </row>
    <row r="35" spans="1:2" ht="15.75" x14ac:dyDescent="0.25">
      <c r="A35" s="32"/>
      <c r="B35" s="33"/>
    </row>
    <row r="36" spans="1:2" ht="15.75" x14ac:dyDescent="0.25">
      <c r="A36" s="32"/>
      <c r="B36" s="33"/>
    </row>
    <row r="37" spans="1:2" ht="15.75" x14ac:dyDescent="0.25">
      <c r="A37" s="32"/>
      <c r="B37" s="33"/>
    </row>
    <row r="38" spans="1:2" ht="15.75" x14ac:dyDescent="0.25">
      <c r="A38" s="32"/>
      <c r="B38" s="33"/>
    </row>
    <row r="40" spans="1:2" hidden="1" x14ac:dyDescent="0.2">
      <c r="A40" s="37" t="s">
        <v>6</v>
      </c>
      <c r="B40" s="38"/>
    </row>
    <row r="41" spans="1:2" hidden="1" x14ac:dyDescent="0.2">
      <c r="A41" s="2" t="s">
        <v>18</v>
      </c>
      <c r="B41" s="8">
        <f>(B24/52)*(B20*3)</f>
        <v>0</v>
      </c>
    </row>
    <row r="42" spans="1:2" hidden="1" x14ac:dyDescent="0.2">
      <c r="A42" s="3" t="s">
        <v>7</v>
      </c>
      <c r="B42" s="8">
        <f>IF(B21&lt;1,(B24/52)*4,(B24/52)*8)</f>
        <v>0</v>
      </c>
    </row>
    <row r="43" spans="1:2" hidden="1" x14ac:dyDescent="0.2">
      <c r="A43" s="3" t="s">
        <v>13</v>
      </c>
      <c r="B43" s="8">
        <f>(B24/52)*20</f>
        <v>0</v>
      </c>
    </row>
    <row r="44" spans="1:2" ht="13.5" hidden="1" thickBot="1" x14ac:dyDescent="0.25">
      <c r="A44" s="3" t="s">
        <v>17</v>
      </c>
      <c r="B44" s="16">
        <f>IF(MAX(B41,B42)&gt;B43,B43,MAX(B41,B42))</f>
        <v>0</v>
      </c>
    </row>
    <row r="45" spans="1:2" ht="13.5" hidden="1" thickTop="1" x14ac:dyDescent="0.2">
      <c r="A45" s="4" t="s">
        <v>15</v>
      </c>
      <c r="B45" s="17">
        <f>IF(B19&lt;41,MIN(240*(MIN(B21,20)),(B24/52)*(MIN(B21,20))),MIN((360*B22)+(240*((MIN(B21,20))-B22)),((B24/52)*(B22*1.5))+((B24/52)*((MIN(B21,20))-B22))))</f>
        <v>0</v>
      </c>
    </row>
    <row r="46" spans="1:2" x14ac:dyDescent="0.2">
      <c r="A46" s="43" t="s">
        <v>34</v>
      </c>
      <c r="B46" s="43"/>
    </row>
    <row r="47" spans="1:2" x14ac:dyDescent="0.2">
      <c r="A47" s="10" t="s">
        <v>35</v>
      </c>
      <c r="B47" s="36" t="s">
        <v>36</v>
      </c>
    </row>
    <row r="48" spans="1:2" x14ac:dyDescent="0.2">
      <c r="A48" s="10" t="s">
        <v>26</v>
      </c>
      <c r="B48" s="36" t="s">
        <v>27</v>
      </c>
    </row>
    <row r="49" spans="1:2" x14ac:dyDescent="0.2">
      <c r="A49" s="10" t="s">
        <v>29</v>
      </c>
      <c r="B49" s="10" t="s">
        <v>32</v>
      </c>
    </row>
    <row r="50" spans="1:2" x14ac:dyDescent="0.2">
      <c r="A50" s="10" t="s">
        <v>30</v>
      </c>
      <c r="B50" s="10" t="s">
        <v>28</v>
      </c>
    </row>
    <row r="51" spans="1:2" x14ac:dyDescent="0.2">
      <c r="A51" s="10" t="s">
        <v>31</v>
      </c>
      <c r="B51" s="10" t="s">
        <v>33</v>
      </c>
    </row>
  </sheetData>
  <mergeCells count="4">
    <mergeCell ref="A40:B40"/>
    <mergeCell ref="A12:B13"/>
    <mergeCell ref="A28:B29"/>
    <mergeCell ref="A46:B46"/>
  </mergeCells>
  <phoneticPr fontId="0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nsellens</dc:creator>
  <cp:lastModifiedBy>Felienne</cp:lastModifiedBy>
  <cp:lastPrinted>2001-10-08T15:42:17Z</cp:lastPrinted>
  <dcterms:created xsi:type="dcterms:W3CDTF">2001-09-27T11:26:02Z</dcterms:created>
  <dcterms:modified xsi:type="dcterms:W3CDTF">2014-09-04T07:44:55Z</dcterms:modified>
</cp:coreProperties>
</file>