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880" windowHeight="8580"/>
  </bookViews>
  <sheets>
    <sheet name="Summary" sheetId="13" r:id="rId1"/>
    <sheet name="PNM 500617" sheetId="8" r:id="rId2"/>
    <sheet name="USGT 500621" sheetId="6" r:id="rId3"/>
    <sheet name="Duke 500622" sheetId="16" r:id="rId4"/>
    <sheet name="Cinergy M&amp;T 500622" sheetId="18" r:id="rId5"/>
    <sheet name="Duke(NA) 500623" sheetId="15" r:id="rId6"/>
    <sheet name="USGT(NA) 500622" sheetId="9" r:id="rId7"/>
    <sheet name="Duke(NA) 500621" sheetId="14" r:id="rId8"/>
    <sheet name="PG&amp;E (NA)500622" sheetId="4" r:id="rId9"/>
    <sheet name="EES (na)500616" sheetId="17" r:id="rId10"/>
    <sheet name="Richardson(na) 500622" sheetId="5" r:id="rId11"/>
    <sheet name="USGT (NA) " sheetId="7" r:id="rId12"/>
    <sheet name="USGT(NA) 500615" sheetId="3" r:id="rId13"/>
    <sheet name="Control" sheetId="1" r:id="rId14"/>
    <sheet name="TEST" sheetId="2" r:id="rId15"/>
  </sheets>
  <definedNames>
    <definedName name="_xlnm.Print_Area" localSheetId="0">Summary!$A$1:$K$13</definedName>
  </definedNames>
  <calcPr calcId="152511"/>
</workbook>
</file>

<file path=xl/calcChain.xml><?xml version="1.0" encoding="utf-8"?>
<calcChain xmlns="http://schemas.openxmlformats.org/spreadsheetml/2006/main">
  <c r="P11" i="18" l="1"/>
  <c r="R11" i="18" s="1"/>
  <c r="Q11" i="18"/>
  <c r="S11" i="18"/>
  <c r="I12" i="18"/>
  <c r="K12" i="18" s="1"/>
  <c r="N12" i="18"/>
  <c r="N43" i="18" s="1"/>
  <c r="O12" i="18"/>
  <c r="O43" i="18" s="1"/>
  <c r="T12" i="18"/>
  <c r="I13" i="18"/>
  <c r="K13" i="18"/>
  <c r="N13" i="18"/>
  <c r="O13" i="18"/>
  <c r="Q13" i="18"/>
  <c r="T13" i="18"/>
  <c r="U13" i="18"/>
  <c r="I14" i="18"/>
  <c r="N14" i="18"/>
  <c r="O14" i="18"/>
  <c r="I15" i="18"/>
  <c r="N15" i="18"/>
  <c r="O15" i="18"/>
  <c r="I16" i="18"/>
  <c r="N16" i="18"/>
  <c r="O16" i="18"/>
  <c r="I17" i="18"/>
  <c r="N17" i="18"/>
  <c r="O17" i="18"/>
  <c r="I18" i="18"/>
  <c r="N18" i="18"/>
  <c r="O18" i="18"/>
  <c r="I19" i="18"/>
  <c r="N19" i="18"/>
  <c r="O19" i="18"/>
  <c r="I20" i="18"/>
  <c r="I43" i="18" s="1"/>
  <c r="N20" i="18"/>
  <c r="O20" i="18"/>
  <c r="I21" i="18"/>
  <c r="N21" i="18"/>
  <c r="O21" i="18"/>
  <c r="I22" i="18"/>
  <c r="N22" i="18"/>
  <c r="O22" i="18"/>
  <c r="I23" i="18"/>
  <c r="N23" i="18"/>
  <c r="O23" i="18"/>
  <c r="I24" i="18"/>
  <c r="N24" i="18"/>
  <c r="O24" i="18"/>
  <c r="I25" i="18"/>
  <c r="N25" i="18"/>
  <c r="O25" i="18"/>
  <c r="I26" i="18"/>
  <c r="N26" i="18"/>
  <c r="O26" i="18"/>
  <c r="I27" i="18"/>
  <c r="N27" i="18"/>
  <c r="O27" i="18"/>
  <c r="I28" i="18"/>
  <c r="N28" i="18"/>
  <c r="O28" i="18"/>
  <c r="I29" i="18"/>
  <c r="N29" i="18"/>
  <c r="O29" i="18"/>
  <c r="I30" i="18"/>
  <c r="N30" i="18"/>
  <c r="O30" i="18"/>
  <c r="I31" i="18"/>
  <c r="N31" i="18"/>
  <c r="O31" i="18"/>
  <c r="I32" i="18"/>
  <c r="N32" i="18"/>
  <c r="O32" i="18"/>
  <c r="I33" i="18"/>
  <c r="N33" i="18"/>
  <c r="O33" i="18"/>
  <c r="I34" i="18"/>
  <c r="N34" i="18"/>
  <c r="O34" i="18"/>
  <c r="I35" i="18"/>
  <c r="N35" i="18"/>
  <c r="O35" i="18"/>
  <c r="I36" i="18"/>
  <c r="N36" i="18"/>
  <c r="O36" i="18"/>
  <c r="I37" i="18"/>
  <c r="N37" i="18"/>
  <c r="O37" i="18"/>
  <c r="I38" i="18"/>
  <c r="N38" i="18"/>
  <c r="O38" i="18"/>
  <c r="I39" i="18"/>
  <c r="N39" i="18"/>
  <c r="O39" i="18"/>
  <c r="I40" i="18"/>
  <c r="N40" i="18"/>
  <c r="O40" i="18"/>
  <c r="I41" i="18"/>
  <c r="N41" i="18"/>
  <c r="O41" i="18"/>
  <c r="I42" i="18"/>
  <c r="N42" i="18"/>
  <c r="O42" i="18"/>
  <c r="G43" i="18"/>
  <c r="H43" i="18"/>
  <c r="G46" i="18"/>
  <c r="O50" i="18"/>
  <c r="O52" i="18"/>
  <c r="P11" i="1"/>
  <c r="Q11" i="1"/>
  <c r="S11" i="1" s="1"/>
  <c r="R11" i="1"/>
  <c r="I12" i="1"/>
  <c r="K12" i="1" s="1"/>
  <c r="N12" i="1"/>
  <c r="O12" i="1"/>
  <c r="O43" i="1" s="1"/>
  <c r="Q12" i="1"/>
  <c r="I13" i="1"/>
  <c r="N13" i="1"/>
  <c r="O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H43" i="1"/>
  <c r="G47" i="1"/>
  <c r="O51" i="1"/>
  <c r="P11" i="16"/>
  <c r="Q11" i="16"/>
  <c r="S11" i="16" s="1"/>
  <c r="R11" i="16"/>
  <c r="I12" i="16"/>
  <c r="K12" i="16" s="1"/>
  <c r="N12" i="16"/>
  <c r="O12" i="16"/>
  <c r="Q12" i="16"/>
  <c r="T12" i="16"/>
  <c r="U12" i="16"/>
  <c r="I13" i="16"/>
  <c r="N13" i="16"/>
  <c r="O13" i="16"/>
  <c r="I14" i="16"/>
  <c r="N14" i="16"/>
  <c r="O14" i="16"/>
  <c r="I15" i="16"/>
  <c r="N15" i="16"/>
  <c r="O15" i="16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G46" i="16" s="1"/>
  <c r="H43" i="16"/>
  <c r="G47" i="16" s="1"/>
  <c r="P11" i="14"/>
  <c r="Q11" i="14"/>
  <c r="R11" i="14"/>
  <c r="S11" i="14"/>
  <c r="I12" i="14"/>
  <c r="K12" i="14" s="1"/>
  <c r="U12" i="14" s="1"/>
  <c r="N12" i="14"/>
  <c r="O12" i="14"/>
  <c r="Q12" i="14"/>
  <c r="S12" i="14"/>
  <c r="T12" i="14"/>
  <c r="I13" i="14"/>
  <c r="K13" i="14"/>
  <c r="U13" i="14" s="1"/>
  <c r="N13" i="14"/>
  <c r="O13" i="14"/>
  <c r="P13" i="14"/>
  <c r="Q13" i="14"/>
  <c r="S13" i="14" s="1"/>
  <c r="T13" i="14"/>
  <c r="I14" i="14"/>
  <c r="K14" i="14"/>
  <c r="Q14" i="14" s="1"/>
  <c r="N14" i="14"/>
  <c r="O14" i="14"/>
  <c r="P14" i="14"/>
  <c r="R14" i="14"/>
  <c r="S14" i="14"/>
  <c r="I15" i="14"/>
  <c r="N15" i="14"/>
  <c r="O15" i="14"/>
  <c r="I16" i="14"/>
  <c r="N16" i="14"/>
  <c r="O16" i="14"/>
  <c r="I17" i="14"/>
  <c r="N17" i="14"/>
  <c r="O17" i="14"/>
  <c r="I18" i="14"/>
  <c r="N18" i="14"/>
  <c r="O18" i="14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H43" i="14"/>
  <c r="O51" i="14" s="1"/>
  <c r="G47" i="14"/>
  <c r="P11" i="15"/>
  <c r="Q11" i="15"/>
  <c r="R11" i="15"/>
  <c r="S11" i="15"/>
  <c r="I12" i="15"/>
  <c r="K12" i="15"/>
  <c r="N12" i="15"/>
  <c r="O12" i="15"/>
  <c r="P12" i="15"/>
  <c r="R12" i="15"/>
  <c r="U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N20" i="15"/>
  <c r="O20" i="15"/>
  <c r="I21" i="15"/>
  <c r="N21" i="15"/>
  <c r="O21" i="15"/>
  <c r="I22" i="15"/>
  <c r="N22" i="15"/>
  <c r="O22" i="15"/>
  <c r="I23" i="15"/>
  <c r="N23" i="15"/>
  <c r="O23" i="15"/>
  <c r="I24" i="15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H43" i="15"/>
  <c r="G46" i="15"/>
  <c r="O50" i="15"/>
  <c r="P11" i="17"/>
  <c r="R11" i="17" s="1"/>
  <c r="Q11" i="17"/>
  <c r="S11" i="17" s="1"/>
  <c r="I12" i="17"/>
  <c r="K12" i="17"/>
  <c r="N12" i="17"/>
  <c r="O12" i="17"/>
  <c r="P12" i="17"/>
  <c r="Q12" i="17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H43" i="17"/>
  <c r="G46" i="17"/>
  <c r="G47" i="17"/>
  <c r="P55" i="17"/>
  <c r="Q55" i="17"/>
  <c r="S55" i="17" s="1"/>
  <c r="R55" i="17"/>
  <c r="I56" i="17"/>
  <c r="K56" i="17" s="1"/>
  <c r="N56" i="17"/>
  <c r="O56" i="17"/>
  <c r="Q56" i="17"/>
  <c r="S56" i="17" s="1"/>
  <c r="U56" i="17"/>
  <c r="I57" i="17"/>
  <c r="K57" i="17"/>
  <c r="N57" i="17"/>
  <c r="O57" i="17"/>
  <c r="P57" i="17"/>
  <c r="I58" i="17"/>
  <c r="K58" i="17"/>
  <c r="N58" i="17"/>
  <c r="O58" i="17"/>
  <c r="I59" i="17"/>
  <c r="K59" i="17"/>
  <c r="N59" i="17"/>
  <c r="O59" i="17"/>
  <c r="I60" i="17"/>
  <c r="N60" i="17"/>
  <c r="O60" i="17"/>
  <c r="I61" i="17"/>
  <c r="N61" i="17"/>
  <c r="O61" i="17"/>
  <c r="I62" i="17"/>
  <c r="N62" i="17"/>
  <c r="O62" i="17"/>
  <c r="I63" i="17"/>
  <c r="N63" i="17"/>
  <c r="O63" i="17"/>
  <c r="I64" i="17"/>
  <c r="N64" i="17"/>
  <c r="O64" i="17"/>
  <c r="I65" i="17"/>
  <c r="N65" i="17"/>
  <c r="O65" i="17"/>
  <c r="I66" i="17"/>
  <c r="N66" i="17"/>
  <c r="O66" i="17"/>
  <c r="I67" i="17"/>
  <c r="N67" i="17"/>
  <c r="O67" i="17"/>
  <c r="I68" i="17"/>
  <c r="N68" i="17"/>
  <c r="O68" i="17"/>
  <c r="I69" i="17"/>
  <c r="N69" i="17"/>
  <c r="O69" i="17"/>
  <c r="I70" i="17"/>
  <c r="N70" i="17"/>
  <c r="O70" i="17"/>
  <c r="I71" i="17"/>
  <c r="N71" i="17"/>
  <c r="O71" i="17"/>
  <c r="I72" i="17"/>
  <c r="N72" i="17"/>
  <c r="N87" i="17" s="1"/>
  <c r="O72" i="17"/>
  <c r="I73" i="17"/>
  <c r="N73" i="17"/>
  <c r="O73" i="17"/>
  <c r="I74" i="17"/>
  <c r="N74" i="17"/>
  <c r="O74" i="17"/>
  <c r="I75" i="17"/>
  <c r="N75" i="17"/>
  <c r="O75" i="17"/>
  <c r="I76" i="17"/>
  <c r="N76" i="17"/>
  <c r="O76" i="17"/>
  <c r="I77" i="17"/>
  <c r="N77" i="17"/>
  <c r="O77" i="17"/>
  <c r="I78" i="17"/>
  <c r="N78" i="17"/>
  <c r="O78" i="17"/>
  <c r="I79" i="17"/>
  <c r="N79" i="17"/>
  <c r="O79" i="17"/>
  <c r="I80" i="17"/>
  <c r="N80" i="17"/>
  <c r="O80" i="17"/>
  <c r="I81" i="17"/>
  <c r="N81" i="17"/>
  <c r="O81" i="17"/>
  <c r="I82" i="17"/>
  <c r="N82" i="17"/>
  <c r="O82" i="17"/>
  <c r="I83" i="17"/>
  <c r="N83" i="17"/>
  <c r="O83" i="17"/>
  <c r="I84" i="17"/>
  <c r="N84" i="17"/>
  <c r="O84" i="17"/>
  <c r="I85" i="17"/>
  <c r="N85" i="17"/>
  <c r="O85" i="17"/>
  <c r="I86" i="17"/>
  <c r="I87" i="17" s="1"/>
  <c r="N86" i="17"/>
  <c r="O86" i="17"/>
  <c r="G87" i="17"/>
  <c r="H87" i="17"/>
  <c r="G91" i="17" s="1"/>
  <c r="G90" i="17"/>
  <c r="P11" i="4"/>
  <c r="Q11" i="4"/>
  <c r="S11" i="4" s="1"/>
  <c r="R11" i="4"/>
  <c r="I12" i="4"/>
  <c r="K12" i="4"/>
  <c r="K13" i="4" s="1"/>
  <c r="N12" i="4"/>
  <c r="O12" i="4"/>
  <c r="P12" i="4"/>
  <c r="Q12" i="4"/>
  <c r="T12" i="4"/>
  <c r="I13" i="4"/>
  <c r="N13" i="4"/>
  <c r="O13" i="4"/>
  <c r="P13" i="4"/>
  <c r="U13" i="4"/>
  <c r="I14" i="4"/>
  <c r="K14" i="4"/>
  <c r="N14" i="4"/>
  <c r="O14" i="4"/>
  <c r="Q14" i="4"/>
  <c r="T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H43" i="4"/>
  <c r="G46" i="4"/>
  <c r="G47" i="4"/>
  <c r="G49" i="4" s="1"/>
  <c r="O50" i="4"/>
  <c r="O53" i="4" s="1"/>
  <c r="O51" i="4"/>
  <c r="O52" i="4"/>
  <c r="O55" i="4"/>
  <c r="P11" i="8"/>
  <c r="Q11" i="8"/>
  <c r="S11" i="8" s="1"/>
  <c r="R11" i="8"/>
  <c r="I12" i="8"/>
  <c r="K12" i="8" s="1"/>
  <c r="Q12" i="8" s="1"/>
  <c r="N12" i="8"/>
  <c r="O12" i="8"/>
  <c r="T12" i="8"/>
  <c r="I13" i="8"/>
  <c r="N13" i="8"/>
  <c r="O13" i="8"/>
  <c r="I14" i="8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I42" i="8"/>
  <c r="N42" i="8"/>
  <c r="O42" i="8"/>
  <c r="G43" i="8"/>
  <c r="O50" i="8" s="1"/>
  <c r="H43" i="8"/>
  <c r="O51" i="8" s="1"/>
  <c r="G46" i="8"/>
  <c r="G49" i="8" s="1"/>
  <c r="G47" i="8"/>
  <c r="G48" i="8"/>
  <c r="P11" i="5"/>
  <c r="R11" i="5" s="1"/>
  <c r="Q11" i="5"/>
  <c r="S11" i="5" s="1"/>
  <c r="I12" i="5"/>
  <c r="K12" i="5"/>
  <c r="N12" i="5"/>
  <c r="O12" i="5"/>
  <c r="P12" i="5"/>
  <c r="R12" i="5" s="1"/>
  <c r="U12" i="5"/>
  <c r="I13" i="5"/>
  <c r="K13" i="5" s="1"/>
  <c r="N13" i="5"/>
  <c r="O13" i="5"/>
  <c r="I14" i="5"/>
  <c r="N14" i="5"/>
  <c r="O14" i="5"/>
  <c r="I15" i="5"/>
  <c r="N15" i="5"/>
  <c r="O15" i="5"/>
  <c r="I16" i="5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O43" i="5" s="1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I42" i="5"/>
  <c r="G43" i="5"/>
  <c r="H43" i="5"/>
  <c r="G46" i="5"/>
  <c r="G47" i="5"/>
  <c r="O50" i="5"/>
  <c r="O53" i="5" s="1"/>
  <c r="O51" i="5"/>
  <c r="O52" i="5"/>
  <c r="O55" i="5"/>
  <c r="B7" i="13"/>
  <c r="C7" i="13"/>
  <c r="E7" i="13"/>
  <c r="F7" i="13"/>
  <c r="F12" i="13" s="1"/>
  <c r="B8" i="13"/>
  <c r="C8" i="13"/>
  <c r="E8" i="13"/>
  <c r="F8" i="13"/>
  <c r="B9" i="13"/>
  <c r="C9" i="13"/>
  <c r="E9" i="13"/>
  <c r="F9" i="13"/>
  <c r="B10" i="13"/>
  <c r="C10" i="13"/>
  <c r="E10" i="13"/>
  <c r="F10" i="13"/>
  <c r="P11" i="2"/>
  <c r="Q11" i="2"/>
  <c r="R11" i="2"/>
  <c r="S11" i="2"/>
  <c r="I12" i="2"/>
  <c r="K12" i="2"/>
  <c r="N12" i="2"/>
  <c r="O12" i="2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N43" i="2" s="1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G46" i="2" s="1"/>
  <c r="H43" i="2"/>
  <c r="G47" i="2" s="1"/>
  <c r="O50" i="2"/>
  <c r="P11" i="7"/>
  <c r="R11" i="7" s="1"/>
  <c r="Q11" i="7"/>
  <c r="S11" i="7" s="1"/>
  <c r="I12" i="7"/>
  <c r="K12" i="7" s="1"/>
  <c r="Q12" i="7" s="1"/>
  <c r="N12" i="7"/>
  <c r="O12" i="7"/>
  <c r="I13" i="7"/>
  <c r="N13" i="7"/>
  <c r="O13" i="7"/>
  <c r="I14" i="7"/>
  <c r="I43" i="7" s="1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O50" i="7" s="1"/>
  <c r="H43" i="7"/>
  <c r="G47" i="7"/>
  <c r="O51" i="7"/>
  <c r="O52" i="7"/>
  <c r="O53" i="7"/>
  <c r="O55" i="7" s="1"/>
  <c r="P11" i="6"/>
  <c r="R11" i="6" s="1"/>
  <c r="Q11" i="6"/>
  <c r="S11" i="6" s="1"/>
  <c r="I12" i="6"/>
  <c r="K12" i="6"/>
  <c r="N12" i="6"/>
  <c r="O12" i="6"/>
  <c r="U12" i="6"/>
  <c r="I13" i="6"/>
  <c r="K13" i="6"/>
  <c r="T13" i="6" s="1"/>
  <c r="N13" i="6"/>
  <c r="O13" i="6"/>
  <c r="I14" i="6"/>
  <c r="N14" i="6"/>
  <c r="O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I42" i="6"/>
  <c r="N42" i="6"/>
  <c r="O42" i="6"/>
  <c r="G43" i="6"/>
  <c r="G46" i="6" s="1"/>
  <c r="H43" i="6"/>
  <c r="G47" i="6" s="1"/>
  <c r="O50" i="6"/>
  <c r="O51" i="6"/>
  <c r="O52" i="6"/>
  <c r="Q11" i="3"/>
  <c r="S11" i="3" s="1"/>
  <c r="R11" i="3"/>
  <c r="T11" i="3"/>
  <c r="I12" i="3"/>
  <c r="K12" i="3"/>
  <c r="U12" i="3" s="1"/>
  <c r="O12" i="3"/>
  <c r="P12" i="3"/>
  <c r="I13" i="3"/>
  <c r="O13" i="3"/>
  <c r="P13" i="3"/>
  <c r="I14" i="3"/>
  <c r="O14" i="3"/>
  <c r="P14" i="3"/>
  <c r="I15" i="3"/>
  <c r="O15" i="3"/>
  <c r="P15" i="3"/>
  <c r="I16" i="3"/>
  <c r="O16" i="3"/>
  <c r="P16" i="3"/>
  <c r="I17" i="3"/>
  <c r="O17" i="3"/>
  <c r="P17" i="3"/>
  <c r="I18" i="3"/>
  <c r="O18" i="3"/>
  <c r="P18" i="3"/>
  <c r="I19" i="3"/>
  <c r="O19" i="3"/>
  <c r="P19" i="3"/>
  <c r="I20" i="3"/>
  <c r="O20" i="3"/>
  <c r="P20" i="3"/>
  <c r="I21" i="3"/>
  <c r="O21" i="3"/>
  <c r="P21" i="3"/>
  <c r="I22" i="3"/>
  <c r="O22" i="3"/>
  <c r="P22" i="3"/>
  <c r="I23" i="3"/>
  <c r="O23" i="3"/>
  <c r="P23" i="3"/>
  <c r="I24" i="3"/>
  <c r="O24" i="3"/>
  <c r="P24" i="3"/>
  <c r="I25" i="3"/>
  <c r="O25" i="3"/>
  <c r="P25" i="3"/>
  <c r="I26" i="3"/>
  <c r="O26" i="3"/>
  <c r="P26" i="3"/>
  <c r="I27" i="3"/>
  <c r="O27" i="3"/>
  <c r="P27" i="3"/>
  <c r="I28" i="3"/>
  <c r="O28" i="3"/>
  <c r="P28" i="3"/>
  <c r="I29" i="3"/>
  <c r="O29" i="3"/>
  <c r="P29" i="3"/>
  <c r="I30" i="3"/>
  <c r="O30" i="3"/>
  <c r="P30" i="3"/>
  <c r="I31" i="3"/>
  <c r="O31" i="3"/>
  <c r="P31" i="3"/>
  <c r="I32" i="3"/>
  <c r="O32" i="3"/>
  <c r="P32" i="3"/>
  <c r="I33" i="3"/>
  <c r="O33" i="3"/>
  <c r="P33" i="3"/>
  <c r="I34" i="3"/>
  <c r="O34" i="3"/>
  <c r="P34" i="3"/>
  <c r="I35" i="3"/>
  <c r="O35" i="3"/>
  <c r="P35" i="3"/>
  <c r="I36" i="3"/>
  <c r="O36" i="3"/>
  <c r="P36" i="3"/>
  <c r="I37" i="3"/>
  <c r="O37" i="3"/>
  <c r="P37" i="3"/>
  <c r="I38" i="3"/>
  <c r="O38" i="3"/>
  <c r="P38" i="3"/>
  <c r="I39" i="3"/>
  <c r="O39" i="3"/>
  <c r="P39" i="3"/>
  <c r="I40" i="3"/>
  <c r="O40" i="3"/>
  <c r="P40" i="3"/>
  <c r="I41" i="3"/>
  <c r="O41" i="3"/>
  <c r="P41" i="3"/>
  <c r="G43" i="3"/>
  <c r="H43" i="3"/>
  <c r="P51" i="3" s="1"/>
  <c r="G47" i="3"/>
  <c r="T6" i="9"/>
  <c r="P11" i="9"/>
  <c r="R11" i="9" s="1"/>
  <c r="Q11" i="9"/>
  <c r="S11" i="9"/>
  <c r="I12" i="9"/>
  <c r="N12" i="9"/>
  <c r="O12" i="9"/>
  <c r="I13" i="9"/>
  <c r="N13" i="9"/>
  <c r="O13" i="9"/>
  <c r="I14" i="9"/>
  <c r="N14" i="9"/>
  <c r="O14" i="9"/>
  <c r="I15" i="9"/>
  <c r="N15" i="9"/>
  <c r="O15" i="9"/>
  <c r="I16" i="9"/>
  <c r="N16" i="9"/>
  <c r="O16" i="9"/>
  <c r="I17" i="9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N43" i="9" s="1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G43" i="9"/>
  <c r="O50" i="9" s="1"/>
  <c r="H43" i="9"/>
  <c r="G47" i="9" s="1"/>
  <c r="G46" i="9"/>
  <c r="P50" i="3" l="1"/>
  <c r="G46" i="3"/>
  <c r="I47" i="3" s="1"/>
  <c r="N43" i="5"/>
  <c r="O43" i="2"/>
  <c r="K14" i="5"/>
  <c r="P13" i="5"/>
  <c r="Q13" i="5"/>
  <c r="S13" i="5" s="1"/>
  <c r="T13" i="5"/>
  <c r="U13" i="5"/>
  <c r="R12" i="4"/>
  <c r="R13" i="4"/>
  <c r="O43" i="7"/>
  <c r="P43" i="3"/>
  <c r="O43" i="3"/>
  <c r="O53" i="6"/>
  <c r="O55" i="6" s="1"/>
  <c r="O43" i="9"/>
  <c r="S12" i="7"/>
  <c r="K14" i="6"/>
  <c r="N43" i="7"/>
  <c r="P12" i="2"/>
  <c r="R12" i="2" s="1"/>
  <c r="Q12" i="2"/>
  <c r="S12" i="2" s="1"/>
  <c r="N43" i="8"/>
  <c r="O51" i="9"/>
  <c r="V12" i="3"/>
  <c r="O43" i="6"/>
  <c r="K13" i="7"/>
  <c r="I43" i="2"/>
  <c r="S12" i="8"/>
  <c r="I43" i="17"/>
  <c r="I43" i="3"/>
  <c r="K12" i="9"/>
  <c r="I43" i="9"/>
  <c r="U13" i="6"/>
  <c r="N43" i="6"/>
  <c r="I43" i="5"/>
  <c r="K13" i="3"/>
  <c r="Q12" i="3"/>
  <c r="R12" i="3"/>
  <c r="P12" i="6"/>
  <c r="Q12" i="6"/>
  <c r="T12" i="6"/>
  <c r="Q13" i="6"/>
  <c r="S13" i="6" s="1"/>
  <c r="P13" i="6"/>
  <c r="R13" i="6" s="1"/>
  <c r="T12" i="7"/>
  <c r="U12" i="7"/>
  <c r="I43" i="8"/>
  <c r="I43" i="6"/>
  <c r="P12" i="7"/>
  <c r="K13" i="2"/>
  <c r="P59" i="17"/>
  <c r="R59" i="17" s="1"/>
  <c r="Q59" i="17"/>
  <c r="S59" i="17" s="1"/>
  <c r="U59" i="17"/>
  <c r="K60" i="17"/>
  <c r="T59" i="17"/>
  <c r="G46" i="7"/>
  <c r="O51" i="2"/>
  <c r="O43" i="8"/>
  <c r="N43" i="4"/>
  <c r="P58" i="17"/>
  <c r="R58" i="17" s="1"/>
  <c r="Q58" i="17"/>
  <c r="T58" i="17"/>
  <c r="U58" i="17"/>
  <c r="N43" i="17"/>
  <c r="S12" i="17"/>
  <c r="Q12" i="5"/>
  <c r="T12" i="5"/>
  <c r="I43" i="4"/>
  <c r="O43" i="17"/>
  <c r="R12" i="17"/>
  <c r="P12" i="8"/>
  <c r="K13" i="8"/>
  <c r="U12" i="8"/>
  <c r="S12" i="4"/>
  <c r="O87" i="17"/>
  <c r="I43" i="1"/>
  <c r="K13" i="1"/>
  <c r="U14" i="4"/>
  <c r="P14" i="4"/>
  <c r="R14" i="4" s="1"/>
  <c r="T13" i="4"/>
  <c r="Q13" i="4"/>
  <c r="T57" i="17"/>
  <c r="Q57" i="17"/>
  <c r="U57" i="17"/>
  <c r="O51" i="15"/>
  <c r="G47" i="15"/>
  <c r="S12" i="1"/>
  <c r="K15" i="4"/>
  <c r="U12" i="4"/>
  <c r="I43" i="15"/>
  <c r="I43" i="14"/>
  <c r="O43" i="4"/>
  <c r="P56" i="17"/>
  <c r="R57" i="17" s="1"/>
  <c r="T56" i="17"/>
  <c r="S12" i="16"/>
  <c r="T12" i="17"/>
  <c r="K13" i="17"/>
  <c r="U12" i="17"/>
  <c r="N43" i="16"/>
  <c r="O43" i="15"/>
  <c r="I43" i="16"/>
  <c r="O43" i="16"/>
  <c r="N43" i="15"/>
  <c r="O43" i="14"/>
  <c r="G46" i="14"/>
  <c r="O50" i="14"/>
  <c r="O50" i="1"/>
  <c r="G46" i="1"/>
  <c r="K13" i="15"/>
  <c r="Q12" i="15"/>
  <c r="T12" i="15"/>
  <c r="O51" i="18"/>
  <c r="O53" i="18" s="1"/>
  <c r="O55" i="18" s="1"/>
  <c r="G47" i="18"/>
  <c r="K15" i="14"/>
  <c r="P12" i="14"/>
  <c r="K13" i="16"/>
  <c r="P12" i="16"/>
  <c r="N43" i="1"/>
  <c r="T12" i="1"/>
  <c r="U12" i="1"/>
  <c r="P12" i="1"/>
  <c r="U14" i="14"/>
  <c r="N43" i="14"/>
  <c r="T14" i="14"/>
  <c r="P12" i="18"/>
  <c r="Q12" i="18"/>
  <c r="S13" i="18" s="1"/>
  <c r="U12" i="18"/>
  <c r="K14" i="18"/>
  <c r="P13" i="18"/>
  <c r="R12" i="16" l="1"/>
  <c r="Q13" i="1"/>
  <c r="P13" i="1"/>
  <c r="R13" i="1" s="1"/>
  <c r="T13" i="1"/>
  <c r="U13" i="1"/>
  <c r="K14" i="1"/>
  <c r="P13" i="2"/>
  <c r="R13" i="2" s="1"/>
  <c r="Q13" i="2"/>
  <c r="S13" i="2" s="1"/>
  <c r="K14" i="2"/>
  <c r="U14" i="5"/>
  <c r="K15" i="5"/>
  <c r="P14" i="5"/>
  <c r="R14" i="5" s="1"/>
  <c r="Q14" i="5"/>
  <c r="S14" i="5" s="1"/>
  <c r="T14" i="5"/>
  <c r="R13" i="18"/>
  <c r="R12" i="1"/>
  <c r="Q13" i="8"/>
  <c r="U13" i="8"/>
  <c r="K14" i="8"/>
  <c r="P13" i="8"/>
  <c r="R13" i="8" s="1"/>
  <c r="T13" i="8"/>
  <c r="S58" i="17"/>
  <c r="R12" i="7"/>
  <c r="T12" i="3"/>
  <c r="U12" i="9"/>
  <c r="T12" i="9"/>
  <c r="P12" i="9"/>
  <c r="Q12" i="9"/>
  <c r="K13" i="9"/>
  <c r="R13" i="5"/>
  <c r="T14" i="18"/>
  <c r="U14" i="18"/>
  <c r="Q14" i="18"/>
  <c r="S14" i="18" s="1"/>
  <c r="P14" i="18"/>
  <c r="R14" i="18" s="1"/>
  <c r="K15" i="18"/>
  <c r="U13" i="17"/>
  <c r="T13" i="17"/>
  <c r="K14" i="17"/>
  <c r="P13" i="17"/>
  <c r="Q13" i="17"/>
  <c r="S57" i="17"/>
  <c r="R12" i="8"/>
  <c r="S12" i="5"/>
  <c r="K61" i="17"/>
  <c r="Q60" i="17"/>
  <c r="S60" i="17" s="1"/>
  <c r="T60" i="17"/>
  <c r="U60" i="17"/>
  <c r="P60" i="17"/>
  <c r="R60" i="17" s="1"/>
  <c r="S12" i="6"/>
  <c r="T13" i="7"/>
  <c r="P13" i="7"/>
  <c r="R13" i="7" s="1"/>
  <c r="Q13" i="7"/>
  <c r="K14" i="7"/>
  <c r="U13" i="7"/>
  <c r="R12" i="18"/>
  <c r="S12" i="15"/>
  <c r="T13" i="16"/>
  <c r="U13" i="16"/>
  <c r="Q13" i="16"/>
  <c r="K14" i="16"/>
  <c r="P13" i="16"/>
  <c r="R13" i="16" s="1"/>
  <c r="P13" i="15"/>
  <c r="Q13" i="15"/>
  <c r="S13" i="15" s="1"/>
  <c r="T13" i="15"/>
  <c r="U13" i="15"/>
  <c r="K14" i="15"/>
  <c r="S12" i="3"/>
  <c r="R12" i="14"/>
  <c r="R13" i="14"/>
  <c r="R56" i="17"/>
  <c r="V13" i="3"/>
  <c r="K14" i="3"/>
  <c r="Q13" i="3"/>
  <c r="S13" i="3" s="1"/>
  <c r="U13" i="3"/>
  <c r="R13" i="3"/>
  <c r="T13" i="3" s="1"/>
  <c r="K16" i="14"/>
  <c r="T15" i="14"/>
  <c r="U15" i="14"/>
  <c r="P15" i="14"/>
  <c r="R15" i="14" s="1"/>
  <c r="Q15" i="14"/>
  <c r="S12" i="18"/>
  <c r="P15" i="4"/>
  <c r="R15" i="4" s="1"/>
  <c r="T15" i="4"/>
  <c r="K16" i="4"/>
  <c r="Q15" i="4"/>
  <c r="U15" i="4"/>
  <c r="S13" i="4"/>
  <c r="S14" i="4"/>
  <c r="R12" i="6"/>
  <c r="K15" i="6"/>
  <c r="P14" i="6"/>
  <c r="R14" i="6" s="1"/>
  <c r="Q14" i="6"/>
  <c r="S14" i="6" s="1"/>
  <c r="T14" i="6"/>
  <c r="U14" i="6"/>
  <c r="K17" i="4" l="1"/>
  <c r="P16" i="4"/>
  <c r="R16" i="4" s="1"/>
  <c r="Q16" i="4"/>
  <c r="S16" i="4" s="1"/>
  <c r="T16" i="4"/>
  <c r="U16" i="4"/>
  <c r="Q14" i="15"/>
  <c r="S14" i="15" s="1"/>
  <c r="K15" i="15"/>
  <c r="P14" i="15"/>
  <c r="R14" i="15" s="1"/>
  <c r="T14" i="15"/>
  <c r="U14" i="15"/>
  <c r="T15" i="18"/>
  <c r="K16" i="18"/>
  <c r="P15" i="18"/>
  <c r="Q15" i="18"/>
  <c r="U15" i="18"/>
  <c r="P13" i="9"/>
  <c r="R13" i="9" s="1"/>
  <c r="U13" i="9"/>
  <c r="Q13" i="9"/>
  <c r="S13" i="9" s="1"/>
  <c r="K14" i="9"/>
  <c r="T13" i="9"/>
  <c r="S13" i="8"/>
  <c r="K15" i="1"/>
  <c r="P14" i="1"/>
  <c r="Q14" i="1"/>
  <c r="S14" i="1" s="1"/>
  <c r="T14" i="1"/>
  <c r="U14" i="1"/>
  <c r="P14" i="7"/>
  <c r="Q14" i="7"/>
  <c r="S14" i="7" s="1"/>
  <c r="T14" i="7"/>
  <c r="U14" i="7"/>
  <c r="K15" i="7"/>
  <c r="S12" i="9"/>
  <c r="T15" i="5"/>
  <c r="U15" i="5"/>
  <c r="Q15" i="5"/>
  <c r="K16" i="5"/>
  <c r="P15" i="5"/>
  <c r="R15" i="5" s="1"/>
  <c r="U16" i="14"/>
  <c r="Q16" i="14"/>
  <c r="S16" i="14" s="1"/>
  <c r="T16" i="14"/>
  <c r="K17" i="14"/>
  <c r="P16" i="14"/>
  <c r="R16" i="14" s="1"/>
  <c r="S13" i="7"/>
  <c r="R12" i="9"/>
  <c r="T61" i="17"/>
  <c r="U61" i="17"/>
  <c r="Q61" i="17"/>
  <c r="P61" i="17"/>
  <c r="K62" i="17"/>
  <c r="S13" i="17"/>
  <c r="R13" i="15"/>
  <c r="R13" i="17"/>
  <c r="P14" i="2"/>
  <c r="R14" i="2" s="1"/>
  <c r="Q14" i="2"/>
  <c r="S14" i="2" s="1"/>
  <c r="K15" i="2"/>
  <c r="S13" i="1"/>
  <c r="S15" i="14"/>
  <c r="P14" i="17"/>
  <c r="R14" i="17" s="1"/>
  <c r="U14" i="17"/>
  <c r="Q14" i="17"/>
  <c r="S14" i="17" s="1"/>
  <c r="T14" i="17"/>
  <c r="K15" i="17"/>
  <c r="U15" i="6"/>
  <c r="K16" i="6"/>
  <c r="P15" i="6"/>
  <c r="R15" i="6" s="1"/>
  <c r="T15" i="6"/>
  <c r="Q15" i="6"/>
  <c r="U14" i="3"/>
  <c r="V14" i="3"/>
  <c r="K15" i="3"/>
  <c r="Q14" i="3"/>
  <c r="S14" i="3" s="1"/>
  <c r="R14" i="3"/>
  <c r="T14" i="16"/>
  <c r="K15" i="16"/>
  <c r="U14" i="16"/>
  <c r="P14" i="16"/>
  <c r="R14" i="16" s="1"/>
  <c r="Q14" i="16"/>
  <c r="S14" i="16" s="1"/>
  <c r="T14" i="8"/>
  <c r="K15" i="8"/>
  <c r="P14" i="8"/>
  <c r="Q14" i="8"/>
  <c r="S14" i="8" s="1"/>
  <c r="U14" i="8"/>
  <c r="S15" i="4"/>
  <c r="S13" i="16"/>
  <c r="S15" i="18" l="1"/>
  <c r="T17" i="4"/>
  <c r="P17" i="4"/>
  <c r="U17" i="4"/>
  <c r="K18" i="4"/>
  <c r="Q17" i="4"/>
  <c r="Q15" i="17"/>
  <c r="T15" i="17"/>
  <c r="U15" i="17"/>
  <c r="K16" i="17"/>
  <c r="P15" i="17"/>
  <c r="R61" i="17"/>
  <c r="R15" i="18"/>
  <c r="T15" i="15"/>
  <c r="K16" i="15"/>
  <c r="P15" i="15"/>
  <c r="Q15" i="15"/>
  <c r="U15" i="15"/>
  <c r="R14" i="8"/>
  <c r="S61" i="17"/>
  <c r="P16" i="18"/>
  <c r="R16" i="18" s="1"/>
  <c r="Q16" i="18"/>
  <c r="S16" i="18" s="1"/>
  <c r="U16" i="18"/>
  <c r="T16" i="18"/>
  <c r="K17" i="18"/>
  <c r="K16" i="8"/>
  <c r="Q15" i="8"/>
  <c r="T15" i="8"/>
  <c r="U15" i="8"/>
  <c r="P15" i="8"/>
  <c r="R15" i="8" s="1"/>
  <c r="P15" i="16"/>
  <c r="R15" i="16" s="1"/>
  <c r="U15" i="16"/>
  <c r="Q15" i="16"/>
  <c r="S15" i="16" s="1"/>
  <c r="T15" i="16"/>
  <c r="K16" i="16"/>
  <c r="S15" i="6"/>
  <c r="Q14" i="9"/>
  <c r="T14" i="9"/>
  <c r="U14" i="9"/>
  <c r="P14" i="9"/>
  <c r="K15" i="9"/>
  <c r="P15" i="7"/>
  <c r="R15" i="7" s="1"/>
  <c r="K16" i="7"/>
  <c r="Q15" i="7"/>
  <c r="S15" i="7" s="1"/>
  <c r="T15" i="7"/>
  <c r="U15" i="7"/>
  <c r="Q16" i="5"/>
  <c r="S16" i="5" s="1"/>
  <c r="T16" i="5"/>
  <c r="K17" i="5"/>
  <c r="P16" i="5"/>
  <c r="U16" i="5"/>
  <c r="T62" i="17"/>
  <c r="U62" i="17"/>
  <c r="K63" i="17"/>
  <c r="Q62" i="17"/>
  <c r="S62" i="17" s="1"/>
  <c r="P62" i="17"/>
  <c r="R62" i="17" s="1"/>
  <c r="P15" i="2"/>
  <c r="R15" i="2" s="1"/>
  <c r="Q15" i="2"/>
  <c r="S15" i="2" s="1"/>
  <c r="K16" i="2"/>
  <c r="T14" i="3"/>
  <c r="T16" i="6"/>
  <c r="U16" i="6"/>
  <c r="K17" i="6"/>
  <c r="P16" i="6"/>
  <c r="R16" i="6" s="1"/>
  <c r="Q16" i="6"/>
  <c r="S16" i="6" s="1"/>
  <c r="S15" i="5"/>
  <c r="R14" i="1"/>
  <c r="R15" i="3"/>
  <c r="T15" i="3" s="1"/>
  <c r="U15" i="3"/>
  <c r="K16" i="3"/>
  <c r="Q15" i="3"/>
  <c r="S15" i="3" s="1"/>
  <c r="V15" i="3"/>
  <c r="R14" i="7"/>
  <c r="P17" i="14"/>
  <c r="R17" i="14" s="1"/>
  <c r="Q17" i="14"/>
  <c r="T17" i="14"/>
  <c r="U17" i="14"/>
  <c r="K18" i="14"/>
  <c r="U15" i="1"/>
  <c r="K16" i="1"/>
  <c r="Q15" i="1"/>
  <c r="S15" i="1" s="1"/>
  <c r="T15" i="1"/>
  <c r="P15" i="1"/>
  <c r="R15" i="1" s="1"/>
  <c r="T16" i="1" l="1"/>
  <c r="U16" i="1"/>
  <c r="P16" i="1"/>
  <c r="R16" i="1" s="1"/>
  <c r="K17" i="1"/>
  <c r="Q16" i="1"/>
  <c r="P16" i="2"/>
  <c r="R16" i="2" s="1"/>
  <c r="Q16" i="2"/>
  <c r="S16" i="2" s="1"/>
  <c r="K17" i="2"/>
  <c r="R16" i="5"/>
  <c r="U16" i="7"/>
  <c r="K17" i="7"/>
  <c r="P16" i="7"/>
  <c r="R16" i="7" s="1"/>
  <c r="T16" i="7"/>
  <c r="Q16" i="7"/>
  <c r="S16" i="7" s="1"/>
  <c r="R14" i="9"/>
  <c r="P16" i="16"/>
  <c r="T16" i="16"/>
  <c r="Q16" i="16"/>
  <c r="S16" i="16" s="1"/>
  <c r="U16" i="16"/>
  <c r="K17" i="16"/>
  <c r="S15" i="8"/>
  <c r="S15" i="17"/>
  <c r="Q18" i="14"/>
  <c r="S18" i="14" s="1"/>
  <c r="P18" i="14"/>
  <c r="R18" i="14" s="1"/>
  <c r="T18" i="14"/>
  <c r="U18" i="14"/>
  <c r="K19" i="14"/>
  <c r="K18" i="5"/>
  <c r="P17" i="5"/>
  <c r="R17" i="5" s="1"/>
  <c r="Q17" i="5"/>
  <c r="U17" i="5"/>
  <c r="T17" i="5"/>
  <c r="P16" i="8"/>
  <c r="R16" i="8" s="1"/>
  <c r="K17" i="8"/>
  <c r="Q16" i="8"/>
  <c r="S16" i="8" s="1"/>
  <c r="U16" i="8"/>
  <c r="T16" i="8"/>
  <c r="S17" i="4"/>
  <c r="T17" i="6"/>
  <c r="U17" i="6"/>
  <c r="Q17" i="6"/>
  <c r="P17" i="6"/>
  <c r="K18" i="6"/>
  <c r="S15" i="15"/>
  <c r="T18" i="4"/>
  <c r="K19" i="4"/>
  <c r="P18" i="4"/>
  <c r="R18" i="4" s="1"/>
  <c r="U18" i="4"/>
  <c r="Q18" i="4"/>
  <c r="S18" i="4" s="1"/>
  <c r="T15" i="9"/>
  <c r="K16" i="9"/>
  <c r="U15" i="9"/>
  <c r="P15" i="9"/>
  <c r="R15" i="9" s="1"/>
  <c r="Q15" i="9"/>
  <c r="S15" i="9" s="1"/>
  <c r="S14" i="9"/>
  <c r="K18" i="18"/>
  <c r="P17" i="18"/>
  <c r="T17" i="18"/>
  <c r="U17" i="18"/>
  <c r="Q17" i="18"/>
  <c r="S17" i="18" s="1"/>
  <c r="R15" i="15"/>
  <c r="K17" i="3"/>
  <c r="Q16" i="3"/>
  <c r="S16" i="3" s="1"/>
  <c r="R16" i="3"/>
  <c r="V16" i="3"/>
  <c r="U16" i="3"/>
  <c r="S17" i="14"/>
  <c r="P63" i="17"/>
  <c r="T63" i="17"/>
  <c r="K64" i="17"/>
  <c r="Q63" i="17"/>
  <c r="S63" i="17" s="1"/>
  <c r="U63" i="17"/>
  <c r="U16" i="15"/>
  <c r="K17" i="15"/>
  <c r="P16" i="15"/>
  <c r="R16" i="15" s="1"/>
  <c r="Q16" i="15"/>
  <c r="S16" i="15" s="1"/>
  <c r="T16" i="15"/>
  <c r="R15" i="17"/>
  <c r="R17" i="4"/>
  <c r="T16" i="17"/>
  <c r="K17" i="17"/>
  <c r="Q16" i="17"/>
  <c r="S16" i="17" s="1"/>
  <c r="P16" i="17"/>
  <c r="R16" i="17" s="1"/>
  <c r="U16" i="17"/>
  <c r="S17" i="5" l="1"/>
  <c r="Q17" i="1"/>
  <c r="S17" i="1" s="1"/>
  <c r="T17" i="1"/>
  <c r="K18" i="1"/>
  <c r="P17" i="1"/>
  <c r="R17" i="1" s="1"/>
  <c r="U17" i="1"/>
  <c r="T17" i="7"/>
  <c r="U17" i="7"/>
  <c r="K18" i="7"/>
  <c r="P17" i="7"/>
  <c r="R17" i="7" s="1"/>
  <c r="Q17" i="7"/>
  <c r="S17" i="7" s="1"/>
  <c r="Q64" i="17"/>
  <c r="S64" i="17" s="1"/>
  <c r="T64" i="17"/>
  <c r="K65" i="17"/>
  <c r="U64" i="17"/>
  <c r="P64" i="17"/>
  <c r="R64" i="17" s="1"/>
  <c r="T16" i="3"/>
  <c r="U18" i="5"/>
  <c r="K19" i="5"/>
  <c r="P18" i="5"/>
  <c r="R18" i="5" s="1"/>
  <c r="Q18" i="5"/>
  <c r="S18" i="5" s="1"/>
  <c r="T18" i="5"/>
  <c r="T17" i="8"/>
  <c r="K18" i="8"/>
  <c r="P17" i="8"/>
  <c r="U17" i="8"/>
  <c r="Q17" i="8"/>
  <c r="R16" i="16"/>
  <c r="P17" i="2"/>
  <c r="R17" i="2" s="1"/>
  <c r="Q17" i="2"/>
  <c r="S17" i="2" s="1"/>
  <c r="K18" i="2"/>
  <c r="U17" i="17"/>
  <c r="P17" i="17"/>
  <c r="T17" i="17"/>
  <c r="Q17" i="17"/>
  <c r="K18" i="17"/>
  <c r="R63" i="17"/>
  <c r="V17" i="3"/>
  <c r="K18" i="3"/>
  <c r="Q17" i="3"/>
  <c r="R17" i="3"/>
  <c r="T17" i="3" s="1"/>
  <c r="U17" i="3"/>
  <c r="T18" i="18"/>
  <c r="U18" i="18"/>
  <c r="Q18" i="18"/>
  <c r="S18" i="18" s="1"/>
  <c r="K19" i="18"/>
  <c r="P18" i="18"/>
  <c r="R18" i="18" s="1"/>
  <c r="P18" i="6"/>
  <c r="R18" i="6" s="1"/>
  <c r="Q18" i="6"/>
  <c r="S18" i="6" s="1"/>
  <c r="T18" i="6"/>
  <c r="K19" i="6"/>
  <c r="U18" i="6"/>
  <c r="S17" i="6"/>
  <c r="P17" i="15"/>
  <c r="K18" i="15"/>
  <c r="Q17" i="15"/>
  <c r="T17" i="15"/>
  <c r="U17" i="15"/>
  <c r="R17" i="18"/>
  <c r="P19" i="4"/>
  <c r="K20" i="4"/>
  <c r="Q19" i="4"/>
  <c r="T19" i="4"/>
  <c r="U19" i="4"/>
  <c r="K20" i="14"/>
  <c r="Q19" i="14"/>
  <c r="T19" i="14"/>
  <c r="U19" i="14"/>
  <c r="P19" i="14"/>
  <c r="U16" i="9"/>
  <c r="T16" i="9"/>
  <c r="K17" i="9"/>
  <c r="P16" i="9"/>
  <c r="R16" i="9" s="1"/>
  <c r="Q16" i="9"/>
  <c r="R17" i="6"/>
  <c r="T17" i="16"/>
  <c r="Q17" i="16"/>
  <c r="S17" i="16" s="1"/>
  <c r="U17" i="16"/>
  <c r="K18" i="16"/>
  <c r="P17" i="16"/>
  <c r="R17" i="16" s="1"/>
  <c r="S16" i="1"/>
  <c r="T19" i="18" l="1"/>
  <c r="K20" i="18"/>
  <c r="P19" i="18"/>
  <c r="U19" i="18"/>
  <c r="Q19" i="18"/>
  <c r="S19" i="18" s="1"/>
  <c r="S17" i="17"/>
  <c r="T18" i="7"/>
  <c r="U18" i="7"/>
  <c r="P18" i="7"/>
  <c r="Q18" i="7"/>
  <c r="S18" i="7" s="1"/>
  <c r="K19" i="7"/>
  <c r="K19" i="1"/>
  <c r="P18" i="1"/>
  <c r="Q18" i="1"/>
  <c r="T18" i="1"/>
  <c r="U18" i="1"/>
  <c r="R19" i="14"/>
  <c r="S19" i="4"/>
  <c r="S17" i="15"/>
  <c r="K20" i="6"/>
  <c r="P19" i="6"/>
  <c r="R19" i="6" s="1"/>
  <c r="Q19" i="6"/>
  <c r="T19" i="6"/>
  <c r="U19" i="6"/>
  <c r="S17" i="3"/>
  <c r="R17" i="17"/>
  <c r="U20" i="4"/>
  <c r="Q20" i="4"/>
  <c r="S20" i="4" s="1"/>
  <c r="P20" i="4"/>
  <c r="R20" i="4" s="1"/>
  <c r="T20" i="4"/>
  <c r="K21" i="4"/>
  <c r="Q18" i="15"/>
  <c r="S18" i="15" s="1"/>
  <c r="P18" i="15"/>
  <c r="R18" i="15" s="1"/>
  <c r="T18" i="15"/>
  <c r="K19" i="15"/>
  <c r="U18" i="15"/>
  <c r="U18" i="3"/>
  <c r="V18" i="3"/>
  <c r="Q18" i="3"/>
  <c r="S18" i="3" s="1"/>
  <c r="K19" i="3"/>
  <c r="R18" i="3"/>
  <c r="S17" i="8"/>
  <c r="T65" i="17"/>
  <c r="P65" i="17"/>
  <c r="Q65" i="17"/>
  <c r="S65" i="17" s="1"/>
  <c r="U65" i="17"/>
  <c r="K66" i="17"/>
  <c r="P18" i="17"/>
  <c r="R18" i="17" s="1"/>
  <c r="Q18" i="17"/>
  <c r="S18" i="17" s="1"/>
  <c r="U18" i="17"/>
  <c r="T18" i="17"/>
  <c r="K19" i="17"/>
  <c r="T18" i="16"/>
  <c r="K19" i="16"/>
  <c r="U18" i="16"/>
  <c r="P18" i="16"/>
  <c r="Q18" i="16"/>
  <c r="S18" i="16" s="1"/>
  <c r="S16" i="9"/>
  <c r="R19" i="4"/>
  <c r="R17" i="15"/>
  <c r="Q18" i="2"/>
  <c r="S18" i="2" s="1"/>
  <c r="K19" i="2"/>
  <c r="P18" i="2"/>
  <c r="R18" i="2" s="1"/>
  <c r="T19" i="5"/>
  <c r="U19" i="5"/>
  <c r="P19" i="5"/>
  <c r="Q19" i="5"/>
  <c r="K20" i="5"/>
  <c r="S19" i="14"/>
  <c r="R17" i="8"/>
  <c r="P17" i="9"/>
  <c r="R17" i="9" s="1"/>
  <c r="T17" i="9"/>
  <c r="U17" i="9"/>
  <c r="Q17" i="9"/>
  <c r="S17" i="9" s="1"/>
  <c r="K18" i="9"/>
  <c r="U20" i="14"/>
  <c r="P20" i="14"/>
  <c r="R20" i="14" s="1"/>
  <c r="T20" i="14"/>
  <c r="K21" i="14"/>
  <c r="Q20" i="14"/>
  <c r="S20" i="14" s="1"/>
  <c r="T18" i="8"/>
  <c r="K19" i="8"/>
  <c r="P18" i="8"/>
  <c r="R18" i="8" s="1"/>
  <c r="Q18" i="8"/>
  <c r="S18" i="8" s="1"/>
  <c r="U18" i="8"/>
  <c r="Q19" i="8" l="1"/>
  <c r="S19" i="8" s="1"/>
  <c r="K20" i="8"/>
  <c r="P19" i="8"/>
  <c r="R19" i="8" s="1"/>
  <c r="T19" i="8"/>
  <c r="U19" i="8"/>
  <c r="R18" i="16"/>
  <c r="S19" i="6"/>
  <c r="R18" i="7"/>
  <c r="Q20" i="5"/>
  <c r="S20" i="5" s="1"/>
  <c r="T20" i="5"/>
  <c r="P20" i="5"/>
  <c r="R20" i="5" s="1"/>
  <c r="U20" i="5"/>
  <c r="K21" i="5"/>
  <c r="T19" i="15"/>
  <c r="K20" i="15"/>
  <c r="U19" i="15"/>
  <c r="P19" i="15"/>
  <c r="Q19" i="15"/>
  <c r="S19" i="15" s="1"/>
  <c r="S19" i="5"/>
  <c r="P19" i="16"/>
  <c r="R19" i="16" s="1"/>
  <c r="U19" i="16"/>
  <c r="K20" i="16"/>
  <c r="T19" i="16"/>
  <c r="Q19" i="16"/>
  <c r="S19" i="16" s="1"/>
  <c r="T18" i="3"/>
  <c r="T20" i="6"/>
  <c r="U20" i="6"/>
  <c r="K21" i="6"/>
  <c r="Q20" i="6"/>
  <c r="S20" i="6" s="1"/>
  <c r="P20" i="6"/>
  <c r="R20" i="6" s="1"/>
  <c r="R19" i="18"/>
  <c r="U21" i="14"/>
  <c r="K22" i="14"/>
  <c r="P21" i="14"/>
  <c r="R21" i="14" s="1"/>
  <c r="Q21" i="14"/>
  <c r="S21" i="14" s="1"/>
  <c r="T21" i="14"/>
  <c r="R19" i="5"/>
  <c r="K67" i="17"/>
  <c r="Q66" i="17"/>
  <c r="S66" i="17" s="1"/>
  <c r="P66" i="17"/>
  <c r="R66" i="17" s="1"/>
  <c r="T66" i="17"/>
  <c r="U66" i="17"/>
  <c r="R19" i="3"/>
  <c r="T19" i="3" s="1"/>
  <c r="U19" i="3"/>
  <c r="V19" i="3"/>
  <c r="K20" i="3"/>
  <c r="Q19" i="3"/>
  <c r="S19" i="3" s="1"/>
  <c r="S18" i="1"/>
  <c r="P20" i="18"/>
  <c r="R20" i="18" s="1"/>
  <c r="Q20" i="18"/>
  <c r="S20" i="18" s="1"/>
  <c r="U20" i="18"/>
  <c r="T20" i="18"/>
  <c r="K21" i="18"/>
  <c r="Q18" i="9"/>
  <c r="P18" i="9"/>
  <c r="T18" i="9"/>
  <c r="U18" i="9"/>
  <c r="K19" i="9"/>
  <c r="Q19" i="2"/>
  <c r="S19" i="2" s="1"/>
  <c r="K20" i="2"/>
  <c r="P19" i="2"/>
  <c r="R19" i="2" s="1"/>
  <c r="Q19" i="17"/>
  <c r="S19" i="17" s="1"/>
  <c r="P19" i="17"/>
  <c r="R19" i="17" s="1"/>
  <c r="U19" i="17"/>
  <c r="T19" i="17"/>
  <c r="K20" i="17"/>
  <c r="R18" i="1"/>
  <c r="U19" i="1"/>
  <c r="K20" i="1"/>
  <c r="T19" i="1"/>
  <c r="P19" i="1"/>
  <c r="R19" i="1" s="1"/>
  <c r="Q19" i="1"/>
  <c r="S19" i="1" s="1"/>
  <c r="T21" i="4"/>
  <c r="P21" i="4"/>
  <c r="R21" i="4" s="1"/>
  <c r="Q21" i="4"/>
  <c r="U21" i="4"/>
  <c r="K22" i="4"/>
  <c r="R65" i="17"/>
  <c r="P19" i="7"/>
  <c r="R19" i="7" s="1"/>
  <c r="T19" i="7"/>
  <c r="U19" i="7"/>
  <c r="Q19" i="7"/>
  <c r="S19" i="7" s="1"/>
  <c r="K20" i="7"/>
  <c r="K21" i="3" l="1"/>
  <c r="Q20" i="3"/>
  <c r="S20" i="3" s="1"/>
  <c r="R20" i="3"/>
  <c r="U20" i="3"/>
  <c r="V20" i="3"/>
  <c r="P67" i="17"/>
  <c r="R67" i="17" s="1"/>
  <c r="K68" i="17"/>
  <c r="Q67" i="17"/>
  <c r="S67" i="17" s="1"/>
  <c r="T67" i="17"/>
  <c r="U67" i="17"/>
  <c r="K21" i="17"/>
  <c r="P20" i="17"/>
  <c r="R20" i="17" s="1"/>
  <c r="Q20" i="17"/>
  <c r="S20" i="17" s="1"/>
  <c r="T20" i="17"/>
  <c r="U20" i="17"/>
  <c r="P20" i="7"/>
  <c r="R20" i="7" s="1"/>
  <c r="Q20" i="7"/>
  <c r="S20" i="7" s="1"/>
  <c r="U20" i="7"/>
  <c r="K21" i="7"/>
  <c r="T20" i="7"/>
  <c r="K23" i="4"/>
  <c r="P22" i="4"/>
  <c r="R22" i="4" s="1"/>
  <c r="Q22" i="4"/>
  <c r="S22" i="4" s="1"/>
  <c r="U22" i="4"/>
  <c r="T22" i="4"/>
  <c r="T20" i="1"/>
  <c r="U20" i="1"/>
  <c r="P20" i="1"/>
  <c r="R20" i="1" s="1"/>
  <c r="Q20" i="1"/>
  <c r="S20" i="1" s="1"/>
  <c r="K21" i="1"/>
  <c r="K20" i="9"/>
  <c r="Q19" i="9"/>
  <c r="S19" i="9" s="1"/>
  <c r="U19" i="9"/>
  <c r="T19" i="9"/>
  <c r="P19" i="9"/>
  <c r="R19" i="9" s="1"/>
  <c r="R19" i="15"/>
  <c r="S21" i="4"/>
  <c r="T21" i="6"/>
  <c r="U21" i="6"/>
  <c r="K22" i="6"/>
  <c r="P21" i="6"/>
  <c r="R21" i="6" s="1"/>
  <c r="Q21" i="6"/>
  <c r="P20" i="16"/>
  <c r="R20" i="16" s="1"/>
  <c r="K21" i="16"/>
  <c r="Q20" i="16"/>
  <c r="S20" i="16" s="1"/>
  <c r="T20" i="16"/>
  <c r="U20" i="16"/>
  <c r="U20" i="15"/>
  <c r="P20" i="15"/>
  <c r="R20" i="15" s="1"/>
  <c r="Q20" i="15"/>
  <c r="S20" i="15" s="1"/>
  <c r="T20" i="15"/>
  <c r="K21" i="15"/>
  <c r="Q20" i="2"/>
  <c r="S20" i="2" s="1"/>
  <c r="K21" i="2"/>
  <c r="P20" i="2"/>
  <c r="R20" i="2" s="1"/>
  <c r="R18" i="9"/>
  <c r="S18" i="9"/>
  <c r="K22" i="5"/>
  <c r="P21" i="5"/>
  <c r="R21" i="5" s="1"/>
  <c r="Q21" i="5"/>
  <c r="U21" i="5"/>
  <c r="T21" i="5"/>
  <c r="P20" i="8"/>
  <c r="R20" i="8" s="1"/>
  <c r="Q20" i="8"/>
  <c r="K21" i="8"/>
  <c r="T20" i="8"/>
  <c r="U20" i="8"/>
  <c r="Q22" i="14"/>
  <c r="S22" i="14" s="1"/>
  <c r="T22" i="14"/>
  <c r="K23" i="14"/>
  <c r="P22" i="14"/>
  <c r="R22" i="14" s="1"/>
  <c r="U22" i="14"/>
  <c r="K22" i="18"/>
  <c r="P21" i="18"/>
  <c r="Q21" i="18"/>
  <c r="S21" i="18" s="1"/>
  <c r="T21" i="18"/>
  <c r="U21" i="18"/>
  <c r="S21" i="5" l="1"/>
  <c r="R21" i="18"/>
  <c r="U20" i="9"/>
  <c r="P20" i="9"/>
  <c r="R20" i="9" s="1"/>
  <c r="Q20" i="9"/>
  <c r="S20" i="9" s="1"/>
  <c r="T20" i="9"/>
  <c r="K21" i="9"/>
  <c r="T68" i="17"/>
  <c r="U68" i="17"/>
  <c r="K69" i="17"/>
  <c r="P68" i="17"/>
  <c r="R68" i="17" s="1"/>
  <c r="Q68" i="17"/>
  <c r="S68" i="17" s="1"/>
  <c r="T22" i="18"/>
  <c r="U22" i="18"/>
  <c r="Q22" i="18"/>
  <c r="S22" i="18" s="1"/>
  <c r="K23" i="18"/>
  <c r="P22" i="18"/>
  <c r="R22" i="18" s="1"/>
  <c r="U22" i="5"/>
  <c r="K23" i="5"/>
  <c r="P22" i="5"/>
  <c r="R22" i="5" s="1"/>
  <c r="T22" i="5"/>
  <c r="Q22" i="5"/>
  <c r="S22" i="5" s="1"/>
  <c r="P21" i="15"/>
  <c r="R21" i="15" s="1"/>
  <c r="Q21" i="15"/>
  <c r="S21" i="15" s="1"/>
  <c r="T21" i="15"/>
  <c r="U21" i="15"/>
  <c r="K22" i="15"/>
  <c r="T21" i="16"/>
  <c r="Q21" i="16"/>
  <c r="S21" i="16" s="1"/>
  <c r="K22" i="16"/>
  <c r="P21" i="16"/>
  <c r="R21" i="16" s="1"/>
  <c r="U21" i="16"/>
  <c r="Q21" i="1"/>
  <c r="S21" i="1" s="1"/>
  <c r="U21" i="1"/>
  <c r="P21" i="1"/>
  <c r="R21" i="1" s="1"/>
  <c r="T21" i="1"/>
  <c r="K22" i="1"/>
  <c r="K22" i="8"/>
  <c r="T21" i="8"/>
  <c r="U21" i="8"/>
  <c r="P21" i="8"/>
  <c r="R21" i="8" s="1"/>
  <c r="Q21" i="8"/>
  <c r="S21" i="8" s="1"/>
  <c r="P23" i="4"/>
  <c r="R23" i="4" s="1"/>
  <c r="Q23" i="4"/>
  <c r="S23" i="4" s="1"/>
  <c r="T23" i="4"/>
  <c r="K24" i="4"/>
  <c r="U23" i="4"/>
  <c r="S20" i="8"/>
  <c r="S21" i="6"/>
  <c r="T21" i="7"/>
  <c r="K22" i="7"/>
  <c r="P21" i="7"/>
  <c r="R21" i="7" s="1"/>
  <c r="Q21" i="7"/>
  <c r="S21" i="7" s="1"/>
  <c r="U21" i="7"/>
  <c r="U21" i="17"/>
  <c r="P21" i="17"/>
  <c r="R21" i="17" s="1"/>
  <c r="Q21" i="17"/>
  <c r="S21" i="17" s="1"/>
  <c r="T21" i="17"/>
  <c r="K22" i="17"/>
  <c r="T20" i="3"/>
  <c r="Q21" i="2"/>
  <c r="S21" i="2" s="1"/>
  <c r="P21" i="2"/>
  <c r="R21" i="2" s="1"/>
  <c r="K22" i="2"/>
  <c r="K24" i="14"/>
  <c r="U23" i="14"/>
  <c r="T23" i="14"/>
  <c r="P23" i="14"/>
  <c r="R23" i="14" s="1"/>
  <c r="Q23" i="14"/>
  <c r="S23" i="14" s="1"/>
  <c r="P22" i="6"/>
  <c r="R22" i="6" s="1"/>
  <c r="Q22" i="6"/>
  <c r="S22" i="6" s="1"/>
  <c r="U22" i="6"/>
  <c r="T22" i="6"/>
  <c r="K23" i="6"/>
  <c r="V21" i="3"/>
  <c r="K22" i="3"/>
  <c r="Q21" i="3"/>
  <c r="S21" i="3" s="1"/>
  <c r="U21" i="3"/>
  <c r="R21" i="3"/>
  <c r="T21" i="3" s="1"/>
  <c r="K24" i="6" l="1"/>
  <c r="P23" i="6"/>
  <c r="R23" i="6" s="1"/>
  <c r="Q23" i="6"/>
  <c r="S23" i="6" s="1"/>
  <c r="U23" i="6"/>
  <c r="T23" i="6"/>
  <c r="Q22" i="2"/>
  <c r="S22" i="2" s="1"/>
  <c r="P22" i="2"/>
  <c r="R22" i="2" s="1"/>
  <c r="K23" i="2"/>
  <c r="Q22" i="15"/>
  <c r="S22" i="15" s="1"/>
  <c r="U22" i="15"/>
  <c r="P22" i="15"/>
  <c r="R22" i="15" s="1"/>
  <c r="T22" i="15"/>
  <c r="K23" i="15"/>
  <c r="U23" i="5"/>
  <c r="K24" i="5"/>
  <c r="P23" i="5"/>
  <c r="R23" i="5" s="1"/>
  <c r="Q23" i="5"/>
  <c r="S23" i="5" s="1"/>
  <c r="T23" i="5"/>
  <c r="U69" i="17"/>
  <c r="Q69" i="17"/>
  <c r="S69" i="17" s="1"/>
  <c r="P69" i="17"/>
  <c r="R69" i="17" s="1"/>
  <c r="T69" i="17"/>
  <c r="K70" i="17"/>
  <c r="U24" i="14"/>
  <c r="Q24" i="14"/>
  <c r="S24" i="14" s="1"/>
  <c r="T24" i="14"/>
  <c r="K25" i="14"/>
  <c r="P24" i="14"/>
  <c r="R24" i="14" s="1"/>
  <c r="U22" i="8"/>
  <c r="T22" i="8"/>
  <c r="K23" i="8"/>
  <c r="Q22" i="8"/>
  <c r="S22" i="8" s="1"/>
  <c r="P22" i="8"/>
  <c r="R22" i="8" s="1"/>
  <c r="K23" i="1"/>
  <c r="P22" i="1"/>
  <c r="R22" i="1" s="1"/>
  <c r="Q22" i="1"/>
  <c r="S22" i="1" s="1"/>
  <c r="T22" i="1"/>
  <c r="U22" i="1"/>
  <c r="U22" i="3"/>
  <c r="V22" i="3"/>
  <c r="K23" i="3"/>
  <c r="Q22" i="3"/>
  <c r="S22" i="3" s="1"/>
  <c r="R22" i="3"/>
  <c r="T22" i="3" s="1"/>
  <c r="P24" i="4"/>
  <c r="R24" i="4" s="1"/>
  <c r="T24" i="4"/>
  <c r="Q24" i="4"/>
  <c r="S24" i="4" s="1"/>
  <c r="U24" i="4"/>
  <c r="K25" i="4"/>
  <c r="T23" i="18"/>
  <c r="K24" i="18"/>
  <c r="U23" i="18"/>
  <c r="P23" i="18"/>
  <c r="R23" i="18" s="1"/>
  <c r="Q23" i="18"/>
  <c r="S23" i="18" s="1"/>
  <c r="T22" i="16"/>
  <c r="K23" i="16"/>
  <c r="P22" i="16"/>
  <c r="R22" i="16" s="1"/>
  <c r="U22" i="16"/>
  <c r="Q22" i="16"/>
  <c r="S22" i="16" s="1"/>
  <c r="K23" i="17"/>
  <c r="P22" i="17"/>
  <c r="R22" i="17" s="1"/>
  <c r="T22" i="17"/>
  <c r="Q22" i="17"/>
  <c r="S22" i="17" s="1"/>
  <c r="U22" i="17"/>
  <c r="K23" i="7"/>
  <c r="P22" i="7"/>
  <c r="R22" i="7" s="1"/>
  <c r="Q22" i="7"/>
  <c r="S22" i="7" s="1"/>
  <c r="T22" i="7"/>
  <c r="U22" i="7"/>
  <c r="P21" i="9"/>
  <c r="R21" i="9" s="1"/>
  <c r="T21" i="9"/>
  <c r="Q21" i="9"/>
  <c r="S21" i="9" s="1"/>
  <c r="U21" i="9"/>
  <c r="K22" i="9"/>
  <c r="Q23" i="2" l="1"/>
  <c r="S23" i="2" s="1"/>
  <c r="P23" i="2"/>
  <c r="R23" i="2" s="1"/>
  <c r="K24" i="2"/>
  <c r="P23" i="16"/>
  <c r="R23" i="16" s="1"/>
  <c r="U23" i="16"/>
  <c r="Q23" i="16"/>
  <c r="S23" i="16" s="1"/>
  <c r="T23" i="16"/>
  <c r="K24" i="16"/>
  <c r="T23" i="8"/>
  <c r="U23" i="8"/>
  <c r="K24" i="8"/>
  <c r="P23" i="8"/>
  <c r="R23" i="8" s="1"/>
  <c r="Q23" i="8"/>
  <c r="S23" i="8" s="1"/>
  <c r="P70" i="17"/>
  <c r="R70" i="17" s="1"/>
  <c r="Q70" i="17"/>
  <c r="S70" i="17" s="1"/>
  <c r="U70" i="17"/>
  <c r="K71" i="17"/>
  <c r="T70" i="17"/>
  <c r="Q24" i="5"/>
  <c r="S24" i="5" s="1"/>
  <c r="T24" i="5"/>
  <c r="P24" i="5"/>
  <c r="R24" i="5" s="1"/>
  <c r="U24" i="5"/>
  <c r="K25" i="5"/>
  <c r="T23" i="15"/>
  <c r="K24" i="15"/>
  <c r="P23" i="15"/>
  <c r="R23" i="15" s="1"/>
  <c r="Q23" i="15"/>
  <c r="S23" i="15" s="1"/>
  <c r="U23" i="15"/>
  <c r="Q23" i="17"/>
  <c r="S23" i="17" s="1"/>
  <c r="P23" i="17"/>
  <c r="R23" i="17" s="1"/>
  <c r="T23" i="17"/>
  <c r="U23" i="17"/>
  <c r="K24" i="17"/>
  <c r="P25" i="14"/>
  <c r="R25" i="14" s="1"/>
  <c r="T25" i="14"/>
  <c r="U25" i="14"/>
  <c r="K26" i="14"/>
  <c r="Q25" i="14"/>
  <c r="S25" i="14" s="1"/>
  <c r="P23" i="7"/>
  <c r="R23" i="7" s="1"/>
  <c r="U23" i="7"/>
  <c r="K24" i="7"/>
  <c r="Q23" i="7"/>
  <c r="S23" i="7" s="1"/>
  <c r="T23" i="7"/>
  <c r="T25" i="4"/>
  <c r="K26" i="4"/>
  <c r="P25" i="4"/>
  <c r="R25" i="4" s="1"/>
  <c r="Q25" i="4"/>
  <c r="S25" i="4" s="1"/>
  <c r="U25" i="4"/>
  <c r="P24" i="18"/>
  <c r="R24" i="18" s="1"/>
  <c r="Q24" i="18"/>
  <c r="S24" i="18" s="1"/>
  <c r="U24" i="18"/>
  <c r="T24" i="18"/>
  <c r="K25" i="18"/>
  <c r="U23" i="1"/>
  <c r="K24" i="1"/>
  <c r="T23" i="1"/>
  <c r="P23" i="1"/>
  <c r="R23" i="1" s="1"/>
  <c r="Q23" i="1"/>
  <c r="S23" i="1" s="1"/>
  <c r="Q22" i="9"/>
  <c r="S22" i="9" s="1"/>
  <c r="K23" i="9"/>
  <c r="U22" i="9"/>
  <c r="P22" i="9"/>
  <c r="R22" i="9" s="1"/>
  <c r="T22" i="9"/>
  <c r="R23" i="3"/>
  <c r="T23" i="3" s="1"/>
  <c r="U23" i="3"/>
  <c r="Q23" i="3"/>
  <c r="S23" i="3" s="1"/>
  <c r="V23" i="3"/>
  <c r="K24" i="3"/>
  <c r="T24" i="6"/>
  <c r="U24" i="6"/>
  <c r="K25" i="6"/>
  <c r="P24" i="6"/>
  <c r="R24" i="6" s="1"/>
  <c r="Q24" i="6"/>
  <c r="S24" i="6" s="1"/>
  <c r="P24" i="16" l="1"/>
  <c r="R24" i="16" s="1"/>
  <c r="Q24" i="16"/>
  <c r="S24" i="16" s="1"/>
  <c r="T24" i="16"/>
  <c r="U24" i="16"/>
  <c r="K25" i="16"/>
  <c r="T24" i="1"/>
  <c r="U24" i="1"/>
  <c r="P24" i="1"/>
  <c r="R24" i="1" s="1"/>
  <c r="K25" i="1"/>
  <c r="Q24" i="1"/>
  <c r="S24" i="1" s="1"/>
  <c r="K26" i="5"/>
  <c r="Q25" i="5"/>
  <c r="S25" i="5" s="1"/>
  <c r="P25" i="5"/>
  <c r="R25" i="5" s="1"/>
  <c r="T25" i="5"/>
  <c r="U25" i="5"/>
  <c r="K26" i="18"/>
  <c r="P25" i="18"/>
  <c r="R25" i="18" s="1"/>
  <c r="Q25" i="18"/>
  <c r="S25" i="18" s="1"/>
  <c r="U25" i="18"/>
  <c r="T25" i="18"/>
  <c r="Q26" i="4"/>
  <c r="S26" i="4" s="1"/>
  <c r="P26" i="4"/>
  <c r="R26" i="4" s="1"/>
  <c r="T26" i="4"/>
  <c r="U26" i="4"/>
  <c r="K27" i="4"/>
  <c r="Q26" i="14"/>
  <c r="S26" i="14" s="1"/>
  <c r="U26" i="14"/>
  <c r="K27" i="14"/>
  <c r="P26" i="14"/>
  <c r="R26" i="14" s="1"/>
  <c r="T26" i="14"/>
  <c r="K25" i="3"/>
  <c r="Q24" i="3"/>
  <c r="S24" i="3" s="1"/>
  <c r="R24" i="3"/>
  <c r="T24" i="3" s="1"/>
  <c r="U24" i="3"/>
  <c r="V24" i="3"/>
  <c r="K24" i="9"/>
  <c r="U23" i="9"/>
  <c r="Q23" i="9"/>
  <c r="S23" i="9" s="1"/>
  <c r="P23" i="9"/>
  <c r="R23" i="9" s="1"/>
  <c r="T23" i="9"/>
  <c r="T25" i="6"/>
  <c r="U25" i="6"/>
  <c r="P25" i="6"/>
  <c r="R25" i="6" s="1"/>
  <c r="Q25" i="6"/>
  <c r="S25" i="6" s="1"/>
  <c r="K26" i="6"/>
  <c r="Q24" i="8"/>
  <c r="S24" i="8" s="1"/>
  <c r="T24" i="8"/>
  <c r="U24" i="8"/>
  <c r="P24" i="8"/>
  <c r="R24" i="8" s="1"/>
  <c r="K25" i="8"/>
  <c r="Q24" i="2"/>
  <c r="S24" i="2" s="1"/>
  <c r="P24" i="2"/>
  <c r="R24" i="2" s="1"/>
  <c r="K25" i="2"/>
  <c r="T24" i="7"/>
  <c r="U24" i="7"/>
  <c r="P24" i="7"/>
  <c r="R24" i="7" s="1"/>
  <c r="Q24" i="7"/>
  <c r="S24" i="7" s="1"/>
  <c r="K25" i="7"/>
  <c r="K25" i="17"/>
  <c r="T24" i="17"/>
  <c r="Q24" i="17"/>
  <c r="S24" i="17" s="1"/>
  <c r="P24" i="17"/>
  <c r="R24" i="17" s="1"/>
  <c r="U24" i="17"/>
  <c r="U24" i="15"/>
  <c r="T24" i="15"/>
  <c r="Q24" i="15"/>
  <c r="S24" i="15" s="1"/>
  <c r="K25" i="15"/>
  <c r="P24" i="15"/>
  <c r="R24" i="15" s="1"/>
  <c r="K72" i="17"/>
  <c r="Q71" i="17"/>
  <c r="S71" i="17" s="1"/>
  <c r="T71" i="17"/>
  <c r="P71" i="17"/>
  <c r="R71" i="17" s="1"/>
  <c r="U71" i="17"/>
  <c r="T26" i="18" l="1"/>
  <c r="U26" i="18"/>
  <c r="Q26" i="18"/>
  <c r="S26" i="18" s="1"/>
  <c r="P26" i="18"/>
  <c r="R26" i="18" s="1"/>
  <c r="K27" i="18"/>
  <c r="V25" i="3"/>
  <c r="K26" i="3"/>
  <c r="Q25" i="3"/>
  <c r="S25" i="3" s="1"/>
  <c r="U25" i="3"/>
  <c r="R25" i="3"/>
  <c r="T25" i="3" s="1"/>
  <c r="T72" i="17"/>
  <c r="U72" i="17"/>
  <c r="K73" i="17"/>
  <c r="Q72" i="17"/>
  <c r="S72" i="17" s="1"/>
  <c r="P72" i="17"/>
  <c r="R72" i="17" s="1"/>
  <c r="Q25" i="2"/>
  <c r="S25" i="2" s="1"/>
  <c r="K26" i="2"/>
  <c r="P25" i="2"/>
  <c r="R25" i="2" s="1"/>
  <c r="P26" i="6"/>
  <c r="R26" i="6" s="1"/>
  <c r="Q26" i="6"/>
  <c r="S26" i="6" s="1"/>
  <c r="T26" i="6"/>
  <c r="K27" i="6"/>
  <c r="U26" i="6"/>
  <c r="T25" i="16"/>
  <c r="Q25" i="16"/>
  <c r="S25" i="16" s="1"/>
  <c r="P25" i="16"/>
  <c r="R25" i="16" s="1"/>
  <c r="K26" i="16"/>
  <c r="U25" i="16"/>
  <c r="U24" i="9"/>
  <c r="T24" i="9"/>
  <c r="K25" i="9"/>
  <c r="Q24" i="9"/>
  <c r="S24" i="9" s="1"/>
  <c r="P24" i="9"/>
  <c r="R24" i="9" s="1"/>
  <c r="K28" i="14"/>
  <c r="Q27" i="14"/>
  <c r="S27" i="14" s="1"/>
  <c r="T27" i="14"/>
  <c r="U27" i="14"/>
  <c r="P27" i="14"/>
  <c r="R27" i="14" s="1"/>
  <c r="P25" i="15"/>
  <c r="R25" i="15" s="1"/>
  <c r="U25" i="15"/>
  <c r="T25" i="15"/>
  <c r="K26" i="15"/>
  <c r="Q25" i="15"/>
  <c r="S25" i="15" s="1"/>
  <c r="U25" i="17"/>
  <c r="Q25" i="17"/>
  <c r="S25" i="17" s="1"/>
  <c r="P25" i="17"/>
  <c r="R25" i="17" s="1"/>
  <c r="K26" i="17"/>
  <c r="T25" i="17"/>
  <c r="U26" i="5"/>
  <c r="K27" i="5"/>
  <c r="P26" i="5"/>
  <c r="R26" i="5" s="1"/>
  <c r="Q26" i="5"/>
  <c r="S26" i="5" s="1"/>
  <c r="T26" i="5"/>
  <c r="T25" i="7"/>
  <c r="Q25" i="7"/>
  <c r="S25" i="7" s="1"/>
  <c r="U25" i="7"/>
  <c r="P25" i="7"/>
  <c r="R25" i="7" s="1"/>
  <c r="K26" i="7"/>
  <c r="K26" i="8"/>
  <c r="P25" i="8"/>
  <c r="R25" i="8" s="1"/>
  <c r="Q25" i="8"/>
  <c r="S25" i="8" s="1"/>
  <c r="T25" i="8"/>
  <c r="U25" i="8"/>
  <c r="P27" i="4"/>
  <c r="R27" i="4" s="1"/>
  <c r="U27" i="4"/>
  <c r="Q27" i="4"/>
  <c r="S27" i="4" s="1"/>
  <c r="T27" i="4"/>
  <c r="K28" i="4"/>
  <c r="Q25" i="1"/>
  <c r="S25" i="1" s="1"/>
  <c r="P25" i="1"/>
  <c r="R25" i="1" s="1"/>
  <c r="U25" i="1"/>
  <c r="K26" i="1"/>
  <c r="T25" i="1"/>
  <c r="Q26" i="17" l="1"/>
  <c r="S26" i="17" s="1"/>
  <c r="P26" i="17"/>
  <c r="R26" i="17" s="1"/>
  <c r="U26" i="17"/>
  <c r="T26" i="17"/>
  <c r="K27" i="17"/>
  <c r="T25" i="9"/>
  <c r="U25" i="9"/>
  <c r="Q25" i="9"/>
  <c r="S25" i="9" s="1"/>
  <c r="K26" i="9"/>
  <c r="P25" i="9"/>
  <c r="R25" i="9" s="1"/>
  <c r="U26" i="3"/>
  <c r="V26" i="3"/>
  <c r="K27" i="3"/>
  <c r="R26" i="3"/>
  <c r="T26" i="3" s="1"/>
  <c r="Q26" i="3"/>
  <c r="S26" i="3" s="1"/>
  <c r="K28" i="6"/>
  <c r="P27" i="6"/>
  <c r="R27" i="6" s="1"/>
  <c r="Q27" i="6"/>
  <c r="S27" i="6" s="1"/>
  <c r="T27" i="6"/>
  <c r="U27" i="6"/>
  <c r="U73" i="17"/>
  <c r="K74" i="17"/>
  <c r="T73" i="17"/>
  <c r="P73" i="17"/>
  <c r="R73" i="17" s="1"/>
  <c r="Q73" i="17"/>
  <c r="S73" i="17" s="1"/>
  <c r="T27" i="18"/>
  <c r="K28" i="18"/>
  <c r="P27" i="18"/>
  <c r="R27" i="18" s="1"/>
  <c r="Q27" i="18"/>
  <c r="S27" i="18" s="1"/>
  <c r="U27" i="18"/>
  <c r="K29" i="4"/>
  <c r="Q28" i="4"/>
  <c r="S28" i="4" s="1"/>
  <c r="T28" i="4"/>
  <c r="U28" i="4"/>
  <c r="P28" i="4"/>
  <c r="R28" i="4" s="1"/>
  <c r="U26" i="8"/>
  <c r="P26" i="8"/>
  <c r="R26" i="8" s="1"/>
  <c r="Q26" i="8"/>
  <c r="S26" i="8" s="1"/>
  <c r="K27" i="8"/>
  <c r="T26" i="8"/>
  <c r="T26" i="16"/>
  <c r="K27" i="16"/>
  <c r="P26" i="16"/>
  <c r="R26" i="16" s="1"/>
  <c r="Q26" i="16"/>
  <c r="S26" i="16" s="1"/>
  <c r="U26" i="16"/>
  <c r="K27" i="1"/>
  <c r="P26" i="1"/>
  <c r="R26" i="1" s="1"/>
  <c r="Q26" i="1"/>
  <c r="S26" i="1" s="1"/>
  <c r="T26" i="1"/>
  <c r="U26" i="1"/>
  <c r="P26" i="7"/>
  <c r="R26" i="7" s="1"/>
  <c r="Q26" i="7"/>
  <c r="S26" i="7" s="1"/>
  <c r="T26" i="7"/>
  <c r="U26" i="7"/>
  <c r="K27" i="7"/>
  <c r="U27" i="5"/>
  <c r="P27" i="5"/>
  <c r="R27" i="5" s="1"/>
  <c r="Q27" i="5"/>
  <c r="S27" i="5" s="1"/>
  <c r="T27" i="5"/>
  <c r="K28" i="5"/>
  <c r="Q26" i="15"/>
  <c r="S26" i="15" s="1"/>
  <c r="T26" i="15"/>
  <c r="U26" i="15"/>
  <c r="K27" i="15"/>
  <c r="P26" i="15"/>
  <c r="R26" i="15" s="1"/>
  <c r="U28" i="14"/>
  <c r="P28" i="14"/>
  <c r="R28" i="14" s="1"/>
  <c r="T28" i="14"/>
  <c r="K29" i="14"/>
  <c r="Q28" i="14"/>
  <c r="S28" i="14" s="1"/>
  <c r="Q26" i="2"/>
  <c r="S26" i="2" s="1"/>
  <c r="K27" i="2"/>
  <c r="P26" i="2"/>
  <c r="R26" i="2" s="1"/>
  <c r="P27" i="7" l="1"/>
  <c r="R27" i="7" s="1"/>
  <c r="Q27" i="7"/>
  <c r="S27" i="7" s="1"/>
  <c r="K28" i="7"/>
  <c r="T27" i="7"/>
  <c r="U27" i="7"/>
  <c r="K28" i="8"/>
  <c r="P27" i="8"/>
  <c r="R27" i="8" s="1"/>
  <c r="Q27" i="8"/>
  <c r="S27" i="8" s="1"/>
  <c r="T27" i="8"/>
  <c r="U27" i="8"/>
  <c r="T29" i="4"/>
  <c r="Q29" i="4"/>
  <c r="S29" i="4" s="1"/>
  <c r="U29" i="4"/>
  <c r="K30" i="4"/>
  <c r="P29" i="4"/>
  <c r="R29" i="4" s="1"/>
  <c r="U27" i="1"/>
  <c r="K28" i="1"/>
  <c r="P27" i="1"/>
  <c r="R27" i="1" s="1"/>
  <c r="T27" i="1"/>
  <c r="Q27" i="1"/>
  <c r="S27" i="1" s="1"/>
  <c r="P74" i="17"/>
  <c r="R74" i="17" s="1"/>
  <c r="Q74" i="17"/>
  <c r="S74" i="17" s="1"/>
  <c r="T74" i="17"/>
  <c r="U74" i="17"/>
  <c r="K75" i="17"/>
  <c r="U29" i="14"/>
  <c r="T29" i="14"/>
  <c r="K30" i="14"/>
  <c r="P29" i="14"/>
  <c r="R29" i="14" s="1"/>
  <c r="Q29" i="14"/>
  <c r="S29" i="14" s="1"/>
  <c r="R27" i="3"/>
  <c r="T27" i="3" s="1"/>
  <c r="U27" i="3"/>
  <c r="V27" i="3"/>
  <c r="K28" i="3"/>
  <c r="Q27" i="3"/>
  <c r="S27" i="3" s="1"/>
  <c r="Q27" i="17"/>
  <c r="S27" i="17" s="1"/>
  <c r="T27" i="17"/>
  <c r="U27" i="17"/>
  <c r="K28" i="17"/>
  <c r="P27" i="17"/>
  <c r="R27" i="17" s="1"/>
  <c r="Q28" i="5"/>
  <c r="S28" i="5" s="1"/>
  <c r="T28" i="5"/>
  <c r="P28" i="5"/>
  <c r="R28" i="5" s="1"/>
  <c r="U28" i="5"/>
  <c r="K29" i="5"/>
  <c r="T28" i="6"/>
  <c r="U28" i="6"/>
  <c r="K29" i="6"/>
  <c r="P28" i="6"/>
  <c r="R28" i="6" s="1"/>
  <c r="Q28" i="6"/>
  <c r="S28" i="6" s="1"/>
  <c r="P28" i="18"/>
  <c r="R28" i="18" s="1"/>
  <c r="Q28" i="18"/>
  <c r="S28" i="18" s="1"/>
  <c r="U28" i="18"/>
  <c r="K29" i="18"/>
  <c r="T28" i="18"/>
  <c r="T27" i="15"/>
  <c r="K28" i="15"/>
  <c r="U27" i="15"/>
  <c r="Q27" i="15"/>
  <c r="S27" i="15" s="1"/>
  <c r="P27" i="15"/>
  <c r="R27" i="15" s="1"/>
  <c r="P27" i="16"/>
  <c r="R27" i="16" s="1"/>
  <c r="U27" i="16"/>
  <c r="Q27" i="16"/>
  <c r="S27" i="16" s="1"/>
  <c r="T27" i="16"/>
  <c r="K28" i="16"/>
  <c r="Q27" i="2"/>
  <c r="S27" i="2" s="1"/>
  <c r="K28" i="2"/>
  <c r="P27" i="2"/>
  <c r="R27" i="2" s="1"/>
  <c r="Q26" i="9"/>
  <c r="S26" i="9" s="1"/>
  <c r="T26" i="9"/>
  <c r="P26" i="9"/>
  <c r="R26" i="9" s="1"/>
  <c r="U26" i="9"/>
  <c r="K27" i="9"/>
  <c r="K29" i="17" l="1"/>
  <c r="P28" i="17"/>
  <c r="R28" i="17" s="1"/>
  <c r="T28" i="17"/>
  <c r="Q28" i="17"/>
  <c r="S28" i="17" s="1"/>
  <c r="U28" i="17"/>
  <c r="K30" i="18"/>
  <c r="P29" i="18"/>
  <c r="R29" i="18" s="1"/>
  <c r="Q29" i="18"/>
  <c r="S29" i="18" s="1"/>
  <c r="T29" i="18"/>
  <c r="U29" i="18"/>
  <c r="P30" i="4"/>
  <c r="R30" i="4" s="1"/>
  <c r="U30" i="4"/>
  <c r="T30" i="4"/>
  <c r="K31" i="4"/>
  <c r="Q30" i="4"/>
  <c r="S30" i="4" s="1"/>
  <c r="Q28" i="8"/>
  <c r="S28" i="8" s="1"/>
  <c r="K29" i="8"/>
  <c r="P28" i="8"/>
  <c r="R28" i="8" s="1"/>
  <c r="T28" i="8"/>
  <c r="U28" i="8"/>
  <c r="K30" i="5"/>
  <c r="Q29" i="5"/>
  <c r="S29" i="5" s="1"/>
  <c r="T29" i="5"/>
  <c r="U29" i="5"/>
  <c r="P29" i="5"/>
  <c r="R29" i="5" s="1"/>
  <c r="Q30" i="14"/>
  <c r="S30" i="14" s="1"/>
  <c r="T30" i="14"/>
  <c r="K31" i="14"/>
  <c r="U30" i="14"/>
  <c r="P30" i="14"/>
  <c r="R30" i="14" s="1"/>
  <c r="Q28" i="2"/>
  <c r="S28" i="2" s="1"/>
  <c r="K29" i="2"/>
  <c r="P28" i="2"/>
  <c r="R28" i="2" s="1"/>
  <c r="K29" i="7"/>
  <c r="P28" i="7"/>
  <c r="R28" i="7" s="1"/>
  <c r="Q28" i="7"/>
  <c r="S28" i="7" s="1"/>
  <c r="T28" i="7"/>
  <c r="U28" i="7"/>
  <c r="K29" i="3"/>
  <c r="Q28" i="3"/>
  <c r="S28" i="3" s="1"/>
  <c r="R28" i="3"/>
  <c r="T28" i="3" s="1"/>
  <c r="U28" i="3"/>
  <c r="V28" i="3"/>
  <c r="T29" i="6"/>
  <c r="U29" i="6"/>
  <c r="P29" i="6"/>
  <c r="R29" i="6" s="1"/>
  <c r="Q29" i="6"/>
  <c r="S29" i="6" s="1"/>
  <c r="K30" i="6"/>
  <c r="K28" i="9"/>
  <c r="Q27" i="9"/>
  <c r="S27" i="9" s="1"/>
  <c r="U27" i="9"/>
  <c r="T27" i="9"/>
  <c r="P27" i="9"/>
  <c r="R27" i="9" s="1"/>
  <c r="P28" i="16"/>
  <c r="R28" i="16" s="1"/>
  <c r="Q28" i="16"/>
  <c r="S28" i="16" s="1"/>
  <c r="T28" i="16"/>
  <c r="U28" i="16"/>
  <c r="K29" i="16"/>
  <c r="U28" i="15"/>
  <c r="K29" i="15"/>
  <c r="P28" i="15"/>
  <c r="R28" i="15" s="1"/>
  <c r="Q28" i="15"/>
  <c r="S28" i="15" s="1"/>
  <c r="T28" i="15"/>
  <c r="K76" i="17"/>
  <c r="Q75" i="17"/>
  <c r="S75" i="17" s="1"/>
  <c r="P75" i="17"/>
  <c r="R75" i="17" s="1"/>
  <c r="U75" i="17"/>
  <c r="T75" i="17"/>
  <c r="T28" i="1"/>
  <c r="U28" i="1"/>
  <c r="P28" i="1"/>
  <c r="R28" i="1" s="1"/>
  <c r="K29" i="1"/>
  <c r="Q28" i="1"/>
  <c r="S28" i="1" s="1"/>
  <c r="V29" i="3" l="1"/>
  <c r="K30" i="3"/>
  <c r="Q29" i="3"/>
  <c r="S29" i="3" s="1"/>
  <c r="U29" i="3"/>
  <c r="R29" i="3"/>
  <c r="T29" i="3" s="1"/>
  <c r="P31" i="4"/>
  <c r="R31" i="4" s="1"/>
  <c r="T31" i="4"/>
  <c r="U31" i="4"/>
  <c r="K32" i="4"/>
  <c r="Q31" i="4"/>
  <c r="S31" i="4" s="1"/>
  <c r="T30" i="18"/>
  <c r="U30" i="18"/>
  <c r="Q30" i="18"/>
  <c r="S30" i="18" s="1"/>
  <c r="P30" i="18"/>
  <c r="R30" i="18" s="1"/>
  <c r="K31" i="18"/>
  <c r="U30" i="5"/>
  <c r="K31" i="5"/>
  <c r="P30" i="5"/>
  <c r="R30" i="5" s="1"/>
  <c r="T30" i="5"/>
  <c r="Q30" i="5"/>
  <c r="S30" i="5" s="1"/>
  <c r="P29" i="15"/>
  <c r="R29" i="15" s="1"/>
  <c r="T29" i="15"/>
  <c r="Q29" i="15"/>
  <c r="S29" i="15" s="1"/>
  <c r="U29" i="15"/>
  <c r="K30" i="15"/>
  <c r="K32" i="14"/>
  <c r="U31" i="14"/>
  <c r="P31" i="14"/>
  <c r="R31" i="14" s="1"/>
  <c r="Q31" i="14"/>
  <c r="S31" i="14" s="1"/>
  <c r="T31" i="14"/>
  <c r="T76" i="17"/>
  <c r="U76" i="17"/>
  <c r="K77" i="17"/>
  <c r="P76" i="17"/>
  <c r="R76" i="17" s="1"/>
  <c r="Q76" i="17"/>
  <c r="S76" i="17" s="1"/>
  <c r="Q29" i="2"/>
  <c r="S29" i="2" s="1"/>
  <c r="P29" i="2"/>
  <c r="R29" i="2" s="1"/>
  <c r="K30" i="2"/>
  <c r="T29" i="16"/>
  <c r="Q29" i="16"/>
  <c r="S29" i="16" s="1"/>
  <c r="P29" i="16"/>
  <c r="R29" i="16" s="1"/>
  <c r="U29" i="16"/>
  <c r="K30" i="16"/>
  <c r="T29" i="7"/>
  <c r="U29" i="7"/>
  <c r="K30" i="7"/>
  <c r="Q29" i="7"/>
  <c r="S29" i="7" s="1"/>
  <c r="P29" i="7"/>
  <c r="R29" i="7" s="1"/>
  <c r="Q29" i="1"/>
  <c r="S29" i="1" s="1"/>
  <c r="K30" i="1"/>
  <c r="P29" i="1"/>
  <c r="R29" i="1" s="1"/>
  <c r="T29" i="1"/>
  <c r="U29" i="1"/>
  <c r="P30" i="6"/>
  <c r="R30" i="6" s="1"/>
  <c r="Q30" i="6"/>
  <c r="S30" i="6" s="1"/>
  <c r="T30" i="6"/>
  <c r="U30" i="6"/>
  <c r="K31" i="6"/>
  <c r="U28" i="9"/>
  <c r="P28" i="9"/>
  <c r="R28" i="9" s="1"/>
  <c r="Q28" i="9"/>
  <c r="S28" i="9" s="1"/>
  <c r="K29" i="9"/>
  <c r="T28" i="9"/>
  <c r="K30" i="8"/>
  <c r="T29" i="8"/>
  <c r="U29" i="8"/>
  <c r="P29" i="8"/>
  <c r="R29" i="8" s="1"/>
  <c r="Q29" i="8"/>
  <c r="S29" i="8" s="1"/>
  <c r="U29" i="17"/>
  <c r="K30" i="17"/>
  <c r="Q29" i="17"/>
  <c r="S29" i="17" s="1"/>
  <c r="T29" i="17"/>
  <c r="P29" i="17"/>
  <c r="R29" i="17" s="1"/>
  <c r="T31" i="18" l="1"/>
  <c r="K32" i="18"/>
  <c r="P31" i="18"/>
  <c r="R31" i="18" s="1"/>
  <c r="Q31" i="18"/>
  <c r="S31" i="18" s="1"/>
  <c r="U31" i="18"/>
  <c r="K31" i="17"/>
  <c r="P30" i="17"/>
  <c r="R30" i="17" s="1"/>
  <c r="T30" i="17"/>
  <c r="U30" i="17"/>
  <c r="Q30" i="17"/>
  <c r="S30" i="17" s="1"/>
  <c r="P29" i="9"/>
  <c r="R29" i="9" s="1"/>
  <c r="U29" i="9"/>
  <c r="T29" i="9"/>
  <c r="Q29" i="9"/>
  <c r="S29" i="9" s="1"/>
  <c r="K30" i="9"/>
  <c r="T30" i="7"/>
  <c r="U30" i="7"/>
  <c r="K31" i="7"/>
  <c r="P30" i="7"/>
  <c r="R30" i="7" s="1"/>
  <c r="Q30" i="7"/>
  <c r="S30" i="7" s="1"/>
  <c r="Q30" i="2"/>
  <c r="S30" i="2" s="1"/>
  <c r="P30" i="2"/>
  <c r="R30" i="2" s="1"/>
  <c r="K31" i="2"/>
  <c r="T30" i="16"/>
  <c r="K31" i="16"/>
  <c r="P30" i="16"/>
  <c r="R30" i="16" s="1"/>
  <c r="Q30" i="16"/>
  <c r="S30" i="16" s="1"/>
  <c r="U30" i="16"/>
  <c r="U30" i="8"/>
  <c r="T30" i="8"/>
  <c r="K31" i="8"/>
  <c r="Q30" i="8"/>
  <c r="S30" i="8" s="1"/>
  <c r="P30" i="8"/>
  <c r="R30" i="8" s="1"/>
  <c r="K32" i="6"/>
  <c r="P31" i="6"/>
  <c r="R31" i="6" s="1"/>
  <c r="Q31" i="6"/>
  <c r="S31" i="6" s="1"/>
  <c r="T31" i="6"/>
  <c r="U31" i="6"/>
  <c r="K31" i="1"/>
  <c r="P30" i="1"/>
  <c r="R30" i="1" s="1"/>
  <c r="Q30" i="1"/>
  <c r="S30" i="1" s="1"/>
  <c r="T30" i="1"/>
  <c r="U30" i="1"/>
  <c r="U32" i="14"/>
  <c r="Q32" i="14"/>
  <c r="S32" i="14" s="1"/>
  <c r="T32" i="14"/>
  <c r="P32" i="14"/>
  <c r="R32" i="14" s="1"/>
  <c r="K33" i="14"/>
  <c r="U30" i="3"/>
  <c r="V30" i="3"/>
  <c r="Q30" i="3"/>
  <c r="S30" i="3" s="1"/>
  <c r="K31" i="3"/>
  <c r="R30" i="3"/>
  <c r="T30" i="3" s="1"/>
  <c r="U77" i="17"/>
  <c r="Q77" i="17"/>
  <c r="S77" i="17" s="1"/>
  <c r="K78" i="17"/>
  <c r="P77" i="17"/>
  <c r="R77" i="17" s="1"/>
  <c r="T77" i="17"/>
  <c r="Q30" i="15"/>
  <c r="S30" i="15" s="1"/>
  <c r="K31" i="15"/>
  <c r="T30" i="15"/>
  <c r="U30" i="15"/>
  <c r="P30" i="15"/>
  <c r="R30" i="15" s="1"/>
  <c r="U31" i="5"/>
  <c r="T31" i="5"/>
  <c r="K32" i="5"/>
  <c r="P31" i="5"/>
  <c r="R31" i="5" s="1"/>
  <c r="Q31" i="5"/>
  <c r="S31" i="5" s="1"/>
  <c r="T32" i="4"/>
  <c r="U32" i="4"/>
  <c r="P32" i="4"/>
  <c r="R32" i="4" s="1"/>
  <c r="Q32" i="4"/>
  <c r="S32" i="4" s="1"/>
  <c r="K33" i="4"/>
  <c r="Q78" i="17" l="1"/>
  <c r="S78" i="17" s="1"/>
  <c r="K79" i="17"/>
  <c r="P78" i="17"/>
  <c r="R78" i="17" s="1"/>
  <c r="T78" i="17"/>
  <c r="U78" i="17"/>
  <c r="U31" i="1"/>
  <c r="K32" i="1"/>
  <c r="Q31" i="1"/>
  <c r="S31" i="1" s="1"/>
  <c r="P31" i="1"/>
  <c r="R31" i="1" s="1"/>
  <c r="T31" i="1"/>
  <c r="T31" i="8"/>
  <c r="U31" i="8"/>
  <c r="K32" i="8"/>
  <c r="P31" i="8"/>
  <c r="R31" i="8" s="1"/>
  <c r="Q31" i="8"/>
  <c r="S31" i="8" s="1"/>
  <c r="Q31" i="2"/>
  <c r="S31" i="2" s="1"/>
  <c r="P31" i="2"/>
  <c r="R31" i="2" s="1"/>
  <c r="K32" i="2"/>
  <c r="Q30" i="9"/>
  <c r="S30" i="9" s="1"/>
  <c r="K31" i="9"/>
  <c r="P30" i="9"/>
  <c r="R30" i="9" s="1"/>
  <c r="U30" i="9"/>
  <c r="T30" i="9"/>
  <c r="Q31" i="17"/>
  <c r="S31" i="17" s="1"/>
  <c r="K32" i="17"/>
  <c r="P31" i="17"/>
  <c r="R31" i="17" s="1"/>
  <c r="U31" i="17"/>
  <c r="T31" i="17"/>
  <c r="T31" i="15"/>
  <c r="K32" i="15"/>
  <c r="Q31" i="15"/>
  <c r="S31" i="15" s="1"/>
  <c r="U31" i="15"/>
  <c r="P31" i="15"/>
  <c r="R31" i="15" s="1"/>
  <c r="R31" i="3"/>
  <c r="T31" i="3" s="1"/>
  <c r="U31" i="3"/>
  <c r="K32" i="3"/>
  <c r="Q31" i="3"/>
  <c r="S31" i="3" s="1"/>
  <c r="V31" i="3"/>
  <c r="Q32" i="5"/>
  <c r="S32" i="5" s="1"/>
  <c r="T32" i="5"/>
  <c r="K33" i="5"/>
  <c r="P32" i="5"/>
  <c r="R32" i="5" s="1"/>
  <c r="U32" i="5"/>
  <c r="T32" i="6"/>
  <c r="U32" i="6"/>
  <c r="K33" i="6"/>
  <c r="P32" i="6"/>
  <c r="R32" i="6" s="1"/>
  <c r="Q32" i="6"/>
  <c r="S32" i="6" s="1"/>
  <c r="P31" i="7"/>
  <c r="R31" i="7" s="1"/>
  <c r="T31" i="7"/>
  <c r="U31" i="7"/>
  <c r="Q31" i="7"/>
  <c r="S31" i="7" s="1"/>
  <c r="K32" i="7"/>
  <c r="P32" i="18"/>
  <c r="R32" i="18" s="1"/>
  <c r="Q32" i="18"/>
  <c r="S32" i="18" s="1"/>
  <c r="U32" i="18"/>
  <c r="T32" i="18"/>
  <c r="K33" i="18"/>
  <c r="P33" i="14"/>
  <c r="R33" i="14" s="1"/>
  <c r="T33" i="14"/>
  <c r="Q33" i="14"/>
  <c r="S33" i="14" s="1"/>
  <c r="U33" i="14"/>
  <c r="K34" i="14"/>
  <c r="T33" i="4"/>
  <c r="U33" i="4"/>
  <c r="P33" i="4"/>
  <c r="R33" i="4" s="1"/>
  <c r="K34" i="4"/>
  <c r="Q33" i="4"/>
  <c r="S33" i="4" s="1"/>
  <c r="P31" i="16"/>
  <c r="R31" i="16" s="1"/>
  <c r="U31" i="16"/>
  <c r="Q31" i="16"/>
  <c r="S31" i="16" s="1"/>
  <c r="T31" i="16"/>
  <c r="K32" i="16"/>
  <c r="Q34" i="14" l="1"/>
  <c r="S34" i="14" s="1"/>
  <c r="T34" i="14"/>
  <c r="U34" i="14"/>
  <c r="K35" i="14"/>
  <c r="P34" i="14"/>
  <c r="R34" i="14" s="1"/>
  <c r="T32" i="1"/>
  <c r="U32" i="1"/>
  <c r="P32" i="1"/>
  <c r="R32" i="1" s="1"/>
  <c r="Q32" i="1"/>
  <c r="S32" i="1" s="1"/>
  <c r="K33" i="1"/>
  <c r="T33" i="6"/>
  <c r="U33" i="6"/>
  <c r="Q33" i="6"/>
  <c r="S33" i="6" s="1"/>
  <c r="P33" i="6"/>
  <c r="R33" i="6" s="1"/>
  <c r="K34" i="6"/>
  <c r="U32" i="15"/>
  <c r="Q32" i="15"/>
  <c r="S32" i="15" s="1"/>
  <c r="P32" i="15"/>
  <c r="R32" i="15" s="1"/>
  <c r="T32" i="15"/>
  <c r="K33" i="15"/>
  <c r="Q32" i="7"/>
  <c r="S32" i="7" s="1"/>
  <c r="T32" i="7"/>
  <c r="P32" i="7"/>
  <c r="R32" i="7" s="1"/>
  <c r="K33" i="7"/>
  <c r="U32" i="7"/>
  <c r="Q32" i="8"/>
  <c r="S32" i="8" s="1"/>
  <c r="T32" i="8"/>
  <c r="U32" i="8"/>
  <c r="P32" i="8"/>
  <c r="R32" i="8" s="1"/>
  <c r="K33" i="8"/>
  <c r="K33" i="3"/>
  <c r="Q32" i="3"/>
  <c r="S32" i="3" s="1"/>
  <c r="R32" i="3"/>
  <c r="T32" i="3" s="1"/>
  <c r="U32" i="3"/>
  <c r="V32" i="3"/>
  <c r="K32" i="9"/>
  <c r="U31" i="9"/>
  <c r="P31" i="9"/>
  <c r="R31" i="9" s="1"/>
  <c r="Q31" i="9"/>
  <c r="S31" i="9" s="1"/>
  <c r="T31" i="9"/>
  <c r="T34" i="4"/>
  <c r="U34" i="4"/>
  <c r="K35" i="4"/>
  <c r="P34" i="4"/>
  <c r="R34" i="4" s="1"/>
  <c r="Q34" i="4"/>
  <c r="S34" i="4" s="1"/>
  <c r="K34" i="18"/>
  <c r="P33" i="18"/>
  <c r="R33" i="18" s="1"/>
  <c r="T33" i="18"/>
  <c r="U33" i="18"/>
  <c r="Q33" i="18"/>
  <c r="S33" i="18" s="1"/>
  <c r="Q32" i="2"/>
  <c r="S32" i="2" s="1"/>
  <c r="P32" i="2"/>
  <c r="R32" i="2" s="1"/>
  <c r="K33" i="2"/>
  <c r="Q79" i="17"/>
  <c r="S79" i="17" s="1"/>
  <c r="P79" i="17"/>
  <c r="R79" i="17" s="1"/>
  <c r="U79" i="17"/>
  <c r="T79" i="17"/>
  <c r="K80" i="17"/>
  <c r="P32" i="16"/>
  <c r="R32" i="16" s="1"/>
  <c r="T32" i="16"/>
  <c r="Q32" i="16"/>
  <c r="S32" i="16" s="1"/>
  <c r="U32" i="16"/>
  <c r="K33" i="16"/>
  <c r="K34" i="5"/>
  <c r="Q33" i="5"/>
  <c r="S33" i="5" s="1"/>
  <c r="T33" i="5"/>
  <c r="U33" i="5"/>
  <c r="P33" i="5"/>
  <c r="R33" i="5" s="1"/>
  <c r="K33" i="17"/>
  <c r="T32" i="17"/>
  <c r="U32" i="17"/>
  <c r="P32" i="17"/>
  <c r="R32" i="17" s="1"/>
  <c r="Q32" i="17"/>
  <c r="S32" i="17" s="1"/>
  <c r="T33" i="7" l="1"/>
  <c r="P33" i="7"/>
  <c r="R33" i="7" s="1"/>
  <c r="Q33" i="7"/>
  <c r="S33" i="7" s="1"/>
  <c r="U33" i="7"/>
  <c r="K34" i="7"/>
  <c r="T33" i="16"/>
  <c r="Q33" i="16"/>
  <c r="S33" i="16" s="1"/>
  <c r="P33" i="16"/>
  <c r="R33" i="16" s="1"/>
  <c r="U33" i="16"/>
  <c r="K34" i="16"/>
  <c r="V33" i="3"/>
  <c r="Q33" i="3"/>
  <c r="S33" i="3" s="1"/>
  <c r="R33" i="3"/>
  <c r="T33" i="3" s="1"/>
  <c r="U33" i="3"/>
  <c r="K34" i="3"/>
  <c r="P34" i="6"/>
  <c r="R34" i="6" s="1"/>
  <c r="Q34" i="6"/>
  <c r="S34" i="6" s="1"/>
  <c r="T34" i="6"/>
  <c r="U34" i="6"/>
  <c r="K35" i="6"/>
  <c r="T34" i="18"/>
  <c r="U34" i="18"/>
  <c r="Q34" i="18"/>
  <c r="S34" i="18" s="1"/>
  <c r="K35" i="18"/>
  <c r="P34" i="18"/>
  <c r="R34" i="18" s="1"/>
  <c r="K34" i="8"/>
  <c r="P33" i="8"/>
  <c r="R33" i="8" s="1"/>
  <c r="Q33" i="8"/>
  <c r="S33" i="8" s="1"/>
  <c r="T33" i="8"/>
  <c r="U33" i="8"/>
  <c r="U33" i="17"/>
  <c r="K34" i="17"/>
  <c r="Q33" i="17"/>
  <c r="S33" i="17" s="1"/>
  <c r="P33" i="17"/>
  <c r="R33" i="17" s="1"/>
  <c r="T33" i="17"/>
  <c r="Q33" i="2"/>
  <c r="S33" i="2" s="1"/>
  <c r="K34" i="2"/>
  <c r="P33" i="2"/>
  <c r="R33" i="2" s="1"/>
  <c r="U32" i="9"/>
  <c r="T32" i="9"/>
  <c r="P32" i="9"/>
  <c r="R32" i="9" s="1"/>
  <c r="Q32" i="9"/>
  <c r="S32" i="9" s="1"/>
  <c r="K33" i="9"/>
  <c r="P33" i="15"/>
  <c r="R33" i="15" s="1"/>
  <c r="Q33" i="15"/>
  <c r="S33" i="15" s="1"/>
  <c r="T33" i="15"/>
  <c r="K34" i="15"/>
  <c r="U33" i="15"/>
  <c r="K36" i="14"/>
  <c r="Q35" i="14"/>
  <c r="S35" i="14" s="1"/>
  <c r="T35" i="14"/>
  <c r="U35" i="14"/>
  <c r="P35" i="14"/>
  <c r="R35" i="14" s="1"/>
  <c r="P35" i="4"/>
  <c r="R35" i="4" s="1"/>
  <c r="K36" i="4"/>
  <c r="T35" i="4"/>
  <c r="U35" i="4"/>
  <c r="Q35" i="4"/>
  <c r="S35" i="4" s="1"/>
  <c r="U34" i="5"/>
  <c r="K35" i="5"/>
  <c r="P34" i="5"/>
  <c r="R34" i="5" s="1"/>
  <c r="Q34" i="5"/>
  <c r="S34" i="5" s="1"/>
  <c r="T34" i="5"/>
  <c r="K81" i="17"/>
  <c r="P80" i="17"/>
  <c r="R80" i="17" s="1"/>
  <c r="Q80" i="17"/>
  <c r="S80" i="17" s="1"/>
  <c r="U80" i="17"/>
  <c r="T80" i="17"/>
  <c r="Q33" i="1"/>
  <c r="S33" i="1" s="1"/>
  <c r="K34" i="1"/>
  <c r="U33" i="1"/>
  <c r="P33" i="1"/>
  <c r="R33" i="1" s="1"/>
  <c r="T33" i="1"/>
  <c r="T35" i="18" l="1"/>
  <c r="K36" i="18"/>
  <c r="Q35" i="18"/>
  <c r="S35" i="18" s="1"/>
  <c r="U35" i="18"/>
  <c r="P35" i="18"/>
  <c r="R35" i="18" s="1"/>
  <c r="Q36" i="4"/>
  <c r="S36" i="4" s="1"/>
  <c r="U36" i="4"/>
  <c r="T36" i="4"/>
  <c r="K37" i="4"/>
  <c r="P36" i="4"/>
  <c r="R36" i="4" s="1"/>
  <c r="Q34" i="15"/>
  <c r="S34" i="15" s="1"/>
  <c r="T34" i="15"/>
  <c r="U34" i="15"/>
  <c r="K35" i="15"/>
  <c r="P34" i="15"/>
  <c r="R34" i="15" s="1"/>
  <c r="Q34" i="3"/>
  <c r="S34" i="3" s="1"/>
  <c r="U34" i="3"/>
  <c r="R34" i="3"/>
  <c r="T34" i="3" s="1"/>
  <c r="V34" i="3"/>
  <c r="K35" i="3"/>
  <c r="K35" i="1"/>
  <c r="P34" i="1"/>
  <c r="R34" i="1" s="1"/>
  <c r="Q34" i="1"/>
  <c r="S34" i="1" s="1"/>
  <c r="T34" i="1"/>
  <c r="U34" i="1"/>
  <c r="Q34" i="2"/>
  <c r="S34" i="2" s="1"/>
  <c r="K35" i="2"/>
  <c r="P34" i="2"/>
  <c r="R34" i="2" s="1"/>
  <c r="K35" i="7"/>
  <c r="P34" i="7"/>
  <c r="R34" i="7" s="1"/>
  <c r="Q34" i="7"/>
  <c r="S34" i="7" s="1"/>
  <c r="U34" i="7"/>
  <c r="T34" i="7"/>
  <c r="U35" i="5"/>
  <c r="P35" i="5"/>
  <c r="R35" i="5" s="1"/>
  <c r="Q35" i="5"/>
  <c r="S35" i="5" s="1"/>
  <c r="K36" i="5"/>
  <c r="T35" i="5"/>
  <c r="K36" i="6"/>
  <c r="P35" i="6"/>
  <c r="R35" i="6" s="1"/>
  <c r="Q35" i="6"/>
  <c r="S35" i="6" s="1"/>
  <c r="T35" i="6"/>
  <c r="U35" i="6"/>
  <c r="T33" i="9"/>
  <c r="U33" i="9"/>
  <c r="P33" i="9"/>
  <c r="R33" i="9" s="1"/>
  <c r="K34" i="9"/>
  <c r="Q33" i="9"/>
  <c r="S33" i="9" s="1"/>
  <c r="K35" i="17"/>
  <c r="P34" i="17"/>
  <c r="R34" i="17" s="1"/>
  <c r="T34" i="17"/>
  <c r="U34" i="17"/>
  <c r="Q34" i="17"/>
  <c r="S34" i="17" s="1"/>
  <c r="U34" i="8"/>
  <c r="P34" i="8"/>
  <c r="R34" i="8" s="1"/>
  <c r="Q34" i="8"/>
  <c r="S34" i="8" s="1"/>
  <c r="K35" i="8"/>
  <c r="T34" i="8"/>
  <c r="T34" i="16"/>
  <c r="K35" i="16"/>
  <c r="Q34" i="16"/>
  <c r="S34" i="16" s="1"/>
  <c r="U34" i="16"/>
  <c r="P34" i="16"/>
  <c r="R34" i="16" s="1"/>
  <c r="U81" i="17"/>
  <c r="K82" i="17"/>
  <c r="P81" i="17"/>
  <c r="R81" i="17" s="1"/>
  <c r="Q81" i="17"/>
  <c r="S81" i="17" s="1"/>
  <c r="T81" i="17"/>
  <c r="U36" i="14"/>
  <c r="P36" i="14"/>
  <c r="R36" i="14" s="1"/>
  <c r="K37" i="14"/>
  <c r="Q36" i="14"/>
  <c r="S36" i="14" s="1"/>
  <c r="T36" i="14"/>
  <c r="Q34" i="9" l="1"/>
  <c r="S34" i="9" s="1"/>
  <c r="T34" i="9"/>
  <c r="P34" i="9"/>
  <c r="R34" i="9" s="1"/>
  <c r="U34" i="9"/>
  <c r="K35" i="9"/>
  <c r="T36" i="6"/>
  <c r="U36" i="6"/>
  <c r="K37" i="6"/>
  <c r="Q36" i="6"/>
  <c r="S36" i="6" s="1"/>
  <c r="P36" i="6"/>
  <c r="R36" i="6" s="1"/>
  <c r="T35" i="15"/>
  <c r="K36" i="15"/>
  <c r="P35" i="15"/>
  <c r="R35" i="15" s="1"/>
  <c r="Q35" i="15"/>
  <c r="S35" i="15" s="1"/>
  <c r="U35" i="15"/>
  <c r="Q36" i="5"/>
  <c r="S36" i="5" s="1"/>
  <c r="T36" i="5"/>
  <c r="P36" i="5"/>
  <c r="R36" i="5" s="1"/>
  <c r="U36" i="5"/>
  <c r="K37" i="5"/>
  <c r="P35" i="7"/>
  <c r="R35" i="7" s="1"/>
  <c r="K36" i="7"/>
  <c r="Q35" i="7"/>
  <c r="S35" i="7" s="1"/>
  <c r="T35" i="7"/>
  <c r="U35" i="7"/>
  <c r="U35" i="1"/>
  <c r="K36" i="1"/>
  <c r="P35" i="1"/>
  <c r="R35" i="1" s="1"/>
  <c r="Q35" i="1"/>
  <c r="S35" i="1" s="1"/>
  <c r="T35" i="1"/>
  <c r="P35" i="16"/>
  <c r="R35" i="16" s="1"/>
  <c r="U35" i="16"/>
  <c r="K36" i="16"/>
  <c r="Q35" i="16"/>
  <c r="S35" i="16" s="1"/>
  <c r="T35" i="16"/>
  <c r="R35" i="3"/>
  <c r="T35" i="3" s="1"/>
  <c r="U35" i="3"/>
  <c r="Q35" i="3"/>
  <c r="S35" i="3" s="1"/>
  <c r="V35" i="3"/>
  <c r="K36" i="3"/>
  <c r="Q35" i="2"/>
  <c r="S35" i="2" s="1"/>
  <c r="K36" i="2"/>
  <c r="P35" i="2"/>
  <c r="R35" i="2" s="1"/>
  <c r="P36" i="18"/>
  <c r="R36" i="18" s="1"/>
  <c r="Q36" i="18"/>
  <c r="S36" i="18" s="1"/>
  <c r="U36" i="18"/>
  <c r="T36" i="18"/>
  <c r="K37" i="18"/>
  <c r="U37" i="14"/>
  <c r="K38" i="14"/>
  <c r="Q37" i="14"/>
  <c r="S37" i="14" s="1"/>
  <c r="T37" i="14"/>
  <c r="P37" i="14"/>
  <c r="R37" i="14" s="1"/>
  <c r="Q82" i="17"/>
  <c r="S82" i="17" s="1"/>
  <c r="P82" i="17"/>
  <c r="R82" i="17" s="1"/>
  <c r="T82" i="17"/>
  <c r="U82" i="17"/>
  <c r="K83" i="17"/>
  <c r="K36" i="8"/>
  <c r="P35" i="8"/>
  <c r="R35" i="8" s="1"/>
  <c r="Q35" i="8"/>
  <c r="S35" i="8" s="1"/>
  <c r="T35" i="8"/>
  <c r="U35" i="8"/>
  <c r="Q35" i="17"/>
  <c r="S35" i="17" s="1"/>
  <c r="K36" i="17"/>
  <c r="U35" i="17"/>
  <c r="P35" i="17"/>
  <c r="R35" i="17" s="1"/>
  <c r="T35" i="17"/>
  <c r="T37" i="4"/>
  <c r="U37" i="4"/>
  <c r="K38" i="4"/>
  <c r="P37" i="4"/>
  <c r="R37" i="4" s="1"/>
  <c r="Q37" i="4"/>
  <c r="S37" i="4" s="1"/>
  <c r="K37" i="3" l="1"/>
  <c r="Q36" i="3"/>
  <c r="S36" i="3" s="1"/>
  <c r="R36" i="3"/>
  <c r="T36" i="3" s="1"/>
  <c r="U36" i="3"/>
  <c r="V36" i="3"/>
  <c r="T36" i="7"/>
  <c r="U36" i="7"/>
  <c r="K37" i="7"/>
  <c r="Q36" i="7"/>
  <c r="S36" i="7" s="1"/>
  <c r="P36" i="7"/>
  <c r="R36" i="7" s="1"/>
  <c r="K36" i="9"/>
  <c r="Q35" i="9"/>
  <c r="S35" i="9" s="1"/>
  <c r="T35" i="9"/>
  <c r="U35" i="9"/>
  <c r="P35" i="9"/>
  <c r="R35" i="9" s="1"/>
  <c r="K38" i="5"/>
  <c r="Q37" i="5"/>
  <c r="S37" i="5" s="1"/>
  <c r="P37" i="5"/>
  <c r="R37" i="5" s="1"/>
  <c r="T37" i="5"/>
  <c r="U37" i="5"/>
  <c r="U36" i="15"/>
  <c r="P36" i="15"/>
  <c r="R36" i="15" s="1"/>
  <c r="T36" i="15"/>
  <c r="K37" i="15"/>
  <c r="Q36" i="15"/>
  <c r="S36" i="15" s="1"/>
  <c r="T37" i="6"/>
  <c r="U37" i="6"/>
  <c r="K38" i="6"/>
  <c r="P37" i="6"/>
  <c r="R37" i="6" s="1"/>
  <c r="Q37" i="6"/>
  <c r="S37" i="6" s="1"/>
  <c r="Q36" i="8"/>
  <c r="S36" i="8" s="1"/>
  <c r="K37" i="8"/>
  <c r="P36" i="8"/>
  <c r="R36" i="8" s="1"/>
  <c r="T36" i="8"/>
  <c r="Y43" i="8" s="1"/>
  <c r="U36" i="8"/>
  <c r="T36" i="1"/>
  <c r="U36" i="1"/>
  <c r="P36" i="1"/>
  <c r="R36" i="1" s="1"/>
  <c r="Q36" i="1"/>
  <c r="S36" i="1" s="1"/>
  <c r="K37" i="1"/>
  <c r="K38" i="18"/>
  <c r="P37" i="18"/>
  <c r="R37" i="18" s="1"/>
  <c r="Q37" i="18"/>
  <c r="S37" i="18" s="1"/>
  <c r="U37" i="18"/>
  <c r="T37" i="18"/>
  <c r="K39" i="4"/>
  <c r="U38" i="4"/>
  <c r="P38" i="4"/>
  <c r="R38" i="4" s="1"/>
  <c r="Q38" i="4"/>
  <c r="S38" i="4" s="1"/>
  <c r="T38" i="4"/>
  <c r="Q83" i="17"/>
  <c r="S83" i="17" s="1"/>
  <c r="U83" i="17"/>
  <c r="P83" i="17"/>
  <c r="R83" i="17" s="1"/>
  <c r="T83" i="17"/>
  <c r="K84" i="17"/>
  <c r="Q38" i="14"/>
  <c r="S38" i="14" s="1"/>
  <c r="T38" i="14"/>
  <c r="K39" i="14"/>
  <c r="P38" i="14"/>
  <c r="R38" i="14" s="1"/>
  <c r="U38" i="14"/>
  <c r="Q36" i="2"/>
  <c r="S36" i="2" s="1"/>
  <c r="K37" i="2"/>
  <c r="P36" i="2"/>
  <c r="R36" i="2" s="1"/>
  <c r="K37" i="17"/>
  <c r="P36" i="17"/>
  <c r="R36" i="17" s="1"/>
  <c r="U36" i="17"/>
  <c r="Q36" i="17"/>
  <c r="S36" i="17" s="1"/>
  <c r="T36" i="17"/>
  <c r="P36" i="16"/>
  <c r="R36" i="16" s="1"/>
  <c r="K37" i="16"/>
  <c r="T36" i="16"/>
  <c r="U36" i="16"/>
  <c r="Q36" i="16"/>
  <c r="S36" i="16" s="1"/>
  <c r="Q37" i="1" l="1"/>
  <c r="S37" i="1" s="1"/>
  <c r="U37" i="1"/>
  <c r="K38" i="1"/>
  <c r="T37" i="1"/>
  <c r="P37" i="1"/>
  <c r="R37" i="1" s="1"/>
  <c r="P37" i="15"/>
  <c r="R37" i="15" s="1"/>
  <c r="Q37" i="15"/>
  <c r="S37" i="15" s="1"/>
  <c r="K38" i="15"/>
  <c r="T37" i="15"/>
  <c r="U37" i="15"/>
  <c r="T37" i="7"/>
  <c r="U37" i="7"/>
  <c r="P37" i="7"/>
  <c r="R37" i="7" s="1"/>
  <c r="Q37" i="7"/>
  <c r="S37" i="7" s="1"/>
  <c r="K38" i="7"/>
  <c r="K85" i="17"/>
  <c r="P84" i="17"/>
  <c r="R84" i="17" s="1"/>
  <c r="Q84" i="17"/>
  <c r="S84" i="17" s="1"/>
  <c r="T84" i="17"/>
  <c r="U84" i="17"/>
  <c r="T37" i="16"/>
  <c r="U37" i="16"/>
  <c r="K38" i="16"/>
  <c r="P37" i="16"/>
  <c r="R37" i="16" s="1"/>
  <c r="Q37" i="16"/>
  <c r="S37" i="16" s="1"/>
  <c r="Q37" i="2"/>
  <c r="S37" i="2" s="1"/>
  <c r="P37" i="2"/>
  <c r="R37" i="2" s="1"/>
  <c r="K38" i="2"/>
  <c r="P39" i="4"/>
  <c r="R39" i="4" s="1"/>
  <c r="K40" i="4"/>
  <c r="Q39" i="4"/>
  <c r="S39" i="4" s="1"/>
  <c r="T39" i="4"/>
  <c r="U39" i="4"/>
  <c r="P38" i="6"/>
  <c r="R38" i="6" s="1"/>
  <c r="Q38" i="6"/>
  <c r="S38" i="6" s="1"/>
  <c r="U38" i="6"/>
  <c r="T38" i="6"/>
  <c r="K39" i="6"/>
  <c r="U38" i="5"/>
  <c r="K39" i="5"/>
  <c r="P38" i="5"/>
  <c r="R38" i="5" s="1"/>
  <c r="Q38" i="5"/>
  <c r="S38" i="5" s="1"/>
  <c r="T38" i="5"/>
  <c r="U36" i="9"/>
  <c r="P36" i="9"/>
  <c r="R36" i="9" s="1"/>
  <c r="Q36" i="9"/>
  <c r="S36" i="9" s="1"/>
  <c r="T36" i="9"/>
  <c r="K37" i="9"/>
  <c r="U37" i="17"/>
  <c r="T37" i="17"/>
  <c r="K38" i="17"/>
  <c r="Q37" i="17"/>
  <c r="S37" i="17" s="1"/>
  <c r="P37" i="17"/>
  <c r="R37" i="17" s="1"/>
  <c r="K38" i="8"/>
  <c r="T37" i="8"/>
  <c r="U37" i="8"/>
  <c r="P37" i="8"/>
  <c r="R37" i="8" s="1"/>
  <c r="Q37" i="8"/>
  <c r="S37" i="8" s="1"/>
  <c r="K40" i="14"/>
  <c r="U39" i="14"/>
  <c r="T39" i="14"/>
  <c r="P39" i="14"/>
  <c r="R39" i="14" s="1"/>
  <c r="Q39" i="14"/>
  <c r="S39" i="14" s="1"/>
  <c r="T38" i="18"/>
  <c r="U38" i="18"/>
  <c r="Q38" i="18"/>
  <c r="S38" i="18" s="1"/>
  <c r="K39" i="18"/>
  <c r="P38" i="18"/>
  <c r="R38" i="18" s="1"/>
  <c r="V37" i="3"/>
  <c r="Q37" i="3"/>
  <c r="S37" i="3" s="1"/>
  <c r="R37" i="3"/>
  <c r="T37" i="3" s="1"/>
  <c r="U37" i="3"/>
  <c r="K38" i="3"/>
  <c r="U39" i="5" l="1"/>
  <c r="Q39" i="5"/>
  <c r="S39" i="5" s="1"/>
  <c r="T39" i="5"/>
  <c r="P39" i="5"/>
  <c r="R39" i="5" s="1"/>
  <c r="K40" i="5"/>
  <c r="T38" i="16"/>
  <c r="U38" i="16"/>
  <c r="K39" i="16"/>
  <c r="P38" i="16"/>
  <c r="R38" i="16" s="1"/>
  <c r="Q38" i="16"/>
  <c r="S38" i="16" s="1"/>
  <c r="Q38" i="7"/>
  <c r="S38" i="7" s="1"/>
  <c r="T38" i="7"/>
  <c r="U38" i="7"/>
  <c r="P38" i="7"/>
  <c r="R38" i="7" s="1"/>
  <c r="K39" i="7"/>
  <c r="U38" i="8"/>
  <c r="T38" i="8"/>
  <c r="K39" i="8"/>
  <c r="Q38" i="8"/>
  <c r="S38" i="8" s="1"/>
  <c r="P38" i="8"/>
  <c r="R38" i="8" s="1"/>
  <c r="K40" i="6"/>
  <c r="P39" i="6"/>
  <c r="R39" i="6" s="1"/>
  <c r="Q39" i="6"/>
  <c r="S39" i="6" s="1"/>
  <c r="T39" i="6"/>
  <c r="U39" i="6"/>
  <c r="T40" i="4"/>
  <c r="P40" i="4"/>
  <c r="R40" i="4" s="1"/>
  <c r="K41" i="4"/>
  <c r="Q40" i="4"/>
  <c r="S40" i="4" s="1"/>
  <c r="U40" i="4"/>
  <c r="T39" i="18"/>
  <c r="K40" i="18"/>
  <c r="U39" i="18"/>
  <c r="P39" i="18"/>
  <c r="R39" i="18" s="1"/>
  <c r="Q39" i="18"/>
  <c r="S39" i="18" s="1"/>
  <c r="Q38" i="2"/>
  <c r="S38" i="2" s="1"/>
  <c r="P38" i="2"/>
  <c r="R38" i="2" s="1"/>
  <c r="K39" i="2"/>
  <c r="Q38" i="15"/>
  <c r="S38" i="15" s="1"/>
  <c r="P38" i="15"/>
  <c r="R38" i="15" s="1"/>
  <c r="K39" i="15"/>
  <c r="U38" i="15"/>
  <c r="T38" i="15"/>
  <c r="U40" i="14"/>
  <c r="Q40" i="14"/>
  <c r="S40" i="14" s="1"/>
  <c r="T40" i="14"/>
  <c r="K41" i="14"/>
  <c r="P40" i="14"/>
  <c r="R40" i="14" s="1"/>
  <c r="K39" i="17"/>
  <c r="T38" i="17"/>
  <c r="U38" i="17"/>
  <c r="Q38" i="17"/>
  <c r="S38" i="17" s="1"/>
  <c r="P38" i="17"/>
  <c r="R38" i="17" s="1"/>
  <c r="K39" i="1"/>
  <c r="P38" i="1"/>
  <c r="R38" i="1" s="1"/>
  <c r="Q38" i="1"/>
  <c r="S38" i="1" s="1"/>
  <c r="T38" i="1"/>
  <c r="U38" i="1"/>
  <c r="P37" i="9"/>
  <c r="R37" i="9" s="1"/>
  <c r="Q37" i="9"/>
  <c r="S37" i="9" s="1"/>
  <c r="T37" i="9"/>
  <c r="U37" i="9"/>
  <c r="K38" i="9"/>
  <c r="U85" i="17"/>
  <c r="K86" i="17"/>
  <c r="P85" i="17"/>
  <c r="R85" i="17" s="1"/>
  <c r="Q85" i="17"/>
  <c r="S85" i="17" s="1"/>
  <c r="T85" i="17"/>
  <c r="K39" i="3"/>
  <c r="Q38" i="3"/>
  <c r="S38" i="3" s="1"/>
  <c r="U38" i="3"/>
  <c r="V38" i="3"/>
  <c r="R38" i="3"/>
  <c r="T38" i="3" s="1"/>
  <c r="P40" i="18" l="1"/>
  <c r="R40" i="18" s="1"/>
  <c r="Q40" i="18"/>
  <c r="S40" i="18" s="1"/>
  <c r="U40" i="18"/>
  <c r="K41" i="18"/>
  <c r="T40" i="18"/>
  <c r="P39" i="16"/>
  <c r="R39" i="16" s="1"/>
  <c r="T39" i="16"/>
  <c r="U39" i="16"/>
  <c r="Q39" i="16"/>
  <c r="S39" i="16" s="1"/>
  <c r="K40" i="16"/>
  <c r="Q38" i="9"/>
  <c r="S38" i="9" s="1"/>
  <c r="K39" i="9"/>
  <c r="U38" i="9"/>
  <c r="P38" i="9"/>
  <c r="R38" i="9" s="1"/>
  <c r="T38" i="9"/>
  <c r="P41" i="14"/>
  <c r="R41" i="14" s="1"/>
  <c r="T41" i="14"/>
  <c r="K42" i="14"/>
  <c r="Q41" i="14"/>
  <c r="S41" i="14" s="1"/>
  <c r="U41" i="14"/>
  <c r="P39" i="7"/>
  <c r="R39" i="7" s="1"/>
  <c r="Q39" i="7"/>
  <c r="S39" i="7" s="1"/>
  <c r="T39" i="7"/>
  <c r="U39" i="7"/>
  <c r="K40" i="7"/>
  <c r="R39" i="3"/>
  <c r="T39" i="3" s="1"/>
  <c r="U39" i="3"/>
  <c r="K40" i="3"/>
  <c r="V39" i="3"/>
  <c r="Q39" i="3"/>
  <c r="S39" i="3" s="1"/>
  <c r="T40" i="6"/>
  <c r="U40" i="6"/>
  <c r="K41" i="6"/>
  <c r="P40" i="6"/>
  <c r="R40" i="6" s="1"/>
  <c r="Q40" i="6"/>
  <c r="S40" i="6" s="1"/>
  <c r="Q40" i="5"/>
  <c r="S40" i="5" s="1"/>
  <c r="T40" i="5"/>
  <c r="U40" i="5"/>
  <c r="K41" i="5"/>
  <c r="P40" i="5"/>
  <c r="R40" i="5" s="1"/>
  <c r="T41" i="4"/>
  <c r="K42" i="4"/>
  <c r="P41" i="4"/>
  <c r="R41" i="4" s="1"/>
  <c r="Q41" i="4"/>
  <c r="S41" i="4" s="1"/>
  <c r="U41" i="4"/>
  <c r="U39" i="1"/>
  <c r="K40" i="1"/>
  <c r="P39" i="1"/>
  <c r="R39" i="1" s="1"/>
  <c r="Q39" i="1"/>
  <c r="S39" i="1" s="1"/>
  <c r="T39" i="1"/>
  <c r="T39" i="8"/>
  <c r="U39" i="8"/>
  <c r="K40" i="8"/>
  <c r="P39" i="8"/>
  <c r="R39" i="8" s="1"/>
  <c r="Q39" i="8"/>
  <c r="S39" i="8" s="1"/>
  <c r="Q39" i="2"/>
  <c r="S39" i="2" s="1"/>
  <c r="P39" i="2"/>
  <c r="R39" i="2" s="1"/>
  <c r="K40" i="2"/>
  <c r="Q86" i="17"/>
  <c r="T86" i="17"/>
  <c r="T87" i="17" s="1"/>
  <c r="U86" i="17"/>
  <c r="U87" i="17" s="1"/>
  <c r="P86" i="17"/>
  <c r="Q39" i="17"/>
  <c r="S39" i="17" s="1"/>
  <c r="T39" i="17"/>
  <c r="U39" i="17"/>
  <c r="K40" i="17"/>
  <c r="P39" i="17"/>
  <c r="R39" i="17" s="1"/>
  <c r="T39" i="15"/>
  <c r="K40" i="15"/>
  <c r="U39" i="15"/>
  <c r="P39" i="15"/>
  <c r="R39" i="15" s="1"/>
  <c r="Q39" i="15"/>
  <c r="S39" i="15" s="1"/>
  <c r="T40" i="1" l="1"/>
  <c r="U40" i="1"/>
  <c r="P40" i="1"/>
  <c r="R40" i="1" s="1"/>
  <c r="Q40" i="1"/>
  <c r="S40" i="1" s="1"/>
  <c r="K41" i="1"/>
  <c r="R86" i="17"/>
  <c r="R87" i="17" s="1"/>
  <c r="P87" i="17"/>
  <c r="U40" i="15"/>
  <c r="K41" i="15"/>
  <c r="P40" i="15"/>
  <c r="R40" i="15" s="1"/>
  <c r="Q40" i="15"/>
  <c r="S40" i="15" s="1"/>
  <c r="T40" i="15"/>
  <c r="Q40" i="8"/>
  <c r="S40" i="8" s="1"/>
  <c r="T40" i="8"/>
  <c r="U40" i="8"/>
  <c r="P40" i="8"/>
  <c r="R40" i="8" s="1"/>
  <c r="K41" i="8"/>
  <c r="U90" i="17"/>
  <c r="K41" i="3"/>
  <c r="U40" i="3"/>
  <c r="Q40" i="3"/>
  <c r="S40" i="3" s="1"/>
  <c r="R40" i="3"/>
  <c r="T40" i="3" s="1"/>
  <c r="V40" i="3"/>
  <c r="K40" i="9"/>
  <c r="U39" i="9"/>
  <c r="P39" i="9"/>
  <c r="R39" i="9" s="1"/>
  <c r="Q39" i="9"/>
  <c r="S39" i="9" s="1"/>
  <c r="T39" i="9"/>
  <c r="K42" i="18"/>
  <c r="P41" i="18"/>
  <c r="R41" i="18" s="1"/>
  <c r="Q41" i="18"/>
  <c r="S41" i="18" s="1"/>
  <c r="T41" i="18"/>
  <c r="U41" i="18"/>
  <c r="K42" i="5"/>
  <c r="Q41" i="5"/>
  <c r="T41" i="5"/>
  <c r="T43" i="5" s="1"/>
  <c r="U41" i="5"/>
  <c r="U43" i="5" s="1"/>
  <c r="P41" i="5"/>
  <c r="S86" i="17"/>
  <c r="S87" i="17" s="1"/>
  <c r="Q87" i="17"/>
  <c r="K41" i="17"/>
  <c r="T40" i="17"/>
  <c r="Q40" i="17"/>
  <c r="S40" i="17" s="1"/>
  <c r="P40" i="17"/>
  <c r="R40" i="17" s="1"/>
  <c r="U40" i="17"/>
  <c r="Q40" i="2"/>
  <c r="S40" i="2" s="1"/>
  <c r="P40" i="2"/>
  <c r="R40" i="2" s="1"/>
  <c r="K41" i="2"/>
  <c r="Q42" i="4"/>
  <c r="P42" i="4"/>
  <c r="T42" i="4"/>
  <c r="T43" i="4" s="1"/>
  <c r="T46" i="4" s="1"/>
  <c r="U42" i="4"/>
  <c r="U43" i="4" s="1"/>
  <c r="Q42" i="14"/>
  <c r="T42" i="14"/>
  <c r="T43" i="14" s="1"/>
  <c r="U42" i="14"/>
  <c r="U43" i="14" s="1"/>
  <c r="P42" i="14"/>
  <c r="Q40" i="16"/>
  <c r="S40" i="16" s="1"/>
  <c r="T40" i="16"/>
  <c r="P40" i="16"/>
  <c r="R40" i="16" s="1"/>
  <c r="U40" i="16"/>
  <c r="K41" i="16"/>
  <c r="T41" i="6"/>
  <c r="U41" i="6"/>
  <c r="P41" i="6"/>
  <c r="R41" i="6" s="1"/>
  <c r="Q41" i="6"/>
  <c r="S41" i="6" s="1"/>
  <c r="K42" i="6"/>
  <c r="K41" i="7"/>
  <c r="P40" i="7"/>
  <c r="R40" i="7" s="1"/>
  <c r="Q40" i="7"/>
  <c r="S40" i="7" s="1"/>
  <c r="T40" i="7"/>
  <c r="U40" i="7"/>
  <c r="Q41" i="2" l="1"/>
  <c r="S41" i="2" s="1"/>
  <c r="K42" i="2"/>
  <c r="P41" i="2"/>
  <c r="R41" i="2" s="1"/>
  <c r="U46" i="14"/>
  <c r="R41" i="5"/>
  <c r="R43" i="5" s="1"/>
  <c r="P43" i="5"/>
  <c r="S89" i="17"/>
  <c r="T41" i="16"/>
  <c r="P41" i="16"/>
  <c r="R41" i="16" s="1"/>
  <c r="Q41" i="16"/>
  <c r="S41" i="16" s="1"/>
  <c r="K42" i="16"/>
  <c r="U41" i="16"/>
  <c r="S42" i="14"/>
  <c r="S43" i="14" s="1"/>
  <c r="Q43" i="14"/>
  <c r="T42" i="18"/>
  <c r="T43" i="18" s="1"/>
  <c r="U42" i="18"/>
  <c r="U43" i="18" s="1"/>
  <c r="Q42" i="18"/>
  <c r="P42" i="18"/>
  <c r="K10" i="13"/>
  <c r="Q41" i="1"/>
  <c r="S41" i="1" s="1"/>
  <c r="P41" i="1"/>
  <c r="R41" i="1" s="1"/>
  <c r="U41" i="1"/>
  <c r="K42" i="1"/>
  <c r="T41" i="1"/>
  <c r="U46" i="5"/>
  <c r="S41" i="5"/>
  <c r="S43" i="5" s="1"/>
  <c r="Q43" i="5"/>
  <c r="V41" i="3"/>
  <c r="V43" i="3" s="1"/>
  <c r="Q41" i="3"/>
  <c r="R41" i="3"/>
  <c r="U41" i="3"/>
  <c r="U43" i="3" s="1"/>
  <c r="R42" i="14"/>
  <c r="R43" i="14" s="1"/>
  <c r="S45" i="14" s="1"/>
  <c r="O52" i="14" s="1"/>
  <c r="O53" i="14" s="1"/>
  <c r="O55" i="14" s="1"/>
  <c r="P43" i="14"/>
  <c r="R42" i="4"/>
  <c r="R43" i="4" s="1"/>
  <c r="P43" i="4"/>
  <c r="U40" i="9"/>
  <c r="T40" i="9"/>
  <c r="P40" i="9"/>
  <c r="R40" i="9" s="1"/>
  <c r="K41" i="9"/>
  <c r="Q40" i="9"/>
  <c r="S40" i="9" s="1"/>
  <c r="T41" i="7"/>
  <c r="T43" i="7" s="1"/>
  <c r="P41" i="7"/>
  <c r="Q41" i="7"/>
  <c r="U41" i="7"/>
  <c r="U43" i="7" s="1"/>
  <c r="U45" i="7" s="1"/>
  <c r="K7" i="13"/>
  <c r="P42" i="6"/>
  <c r="Q42" i="6"/>
  <c r="T42" i="6"/>
  <c r="T43" i="6" s="1"/>
  <c r="T45" i="6" s="1"/>
  <c r="J7" i="13" s="1"/>
  <c r="U42" i="6"/>
  <c r="U43" i="6" s="1"/>
  <c r="S42" i="4"/>
  <c r="S43" i="4" s="1"/>
  <c r="Q43" i="4"/>
  <c r="U41" i="17"/>
  <c r="T41" i="17"/>
  <c r="K42" i="17"/>
  <c r="Q41" i="17"/>
  <c r="S41" i="17" s="1"/>
  <c r="P41" i="17"/>
  <c r="R41" i="17" s="1"/>
  <c r="P41" i="8"/>
  <c r="R41" i="8" s="1"/>
  <c r="Q41" i="8"/>
  <c r="S41" i="8" s="1"/>
  <c r="T41" i="8"/>
  <c r="U41" i="8"/>
  <c r="U43" i="8" s="1"/>
  <c r="Y49" i="8" s="1"/>
  <c r="K42" i="8"/>
  <c r="P41" i="15"/>
  <c r="R41" i="15" s="1"/>
  <c r="K42" i="15"/>
  <c r="Q41" i="15"/>
  <c r="S41" i="15" s="1"/>
  <c r="T41" i="15"/>
  <c r="U41" i="15"/>
  <c r="Q42" i="15" l="1"/>
  <c r="U42" i="15"/>
  <c r="U43" i="15" s="1"/>
  <c r="T42" i="15"/>
  <c r="T43" i="15" s="1"/>
  <c r="U46" i="15" s="1"/>
  <c r="P42" i="15"/>
  <c r="T45" i="18"/>
  <c r="J10" i="13" s="1"/>
  <c r="H10" i="13" s="1"/>
  <c r="T42" i="17"/>
  <c r="T43" i="17" s="1"/>
  <c r="U42" i="17"/>
  <c r="U43" i="17" s="1"/>
  <c r="Q42" i="17"/>
  <c r="P42" i="17"/>
  <c r="R42" i="6"/>
  <c r="R43" i="6" s="1"/>
  <c r="P43" i="6"/>
  <c r="T41" i="3"/>
  <c r="T43" i="3" s="1"/>
  <c r="R43" i="3"/>
  <c r="K9" i="13"/>
  <c r="P42" i="8"/>
  <c r="Q42" i="8"/>
  <c r="T42" i="8"/>
  <c r="T43" i="8" s="1"/>
  <c r="U46" i="8" s="1"/>
  <c r="J9" i="13" s="1"/>
  <c r="H9" i="13" s="1"/>
  <c r="S41" i="3"/>
  <c r="S43" i="3" s="1"/>
  <c r="T45" i="3" s="1"/>
  <c r="P52" i="3" s="1"/>
  <c r="P53" i="3" s="1"/>
  <c r="P55" i="3" s="1"/>
  <c r="Q43" i="3"/>
  <c r="S41" i="7"/>
  <c r="S43" i="7" s="1"/>
  <c r="Q43" i="7"/>
  <c r="P42" i="16"/>
  <c r="Q42" i="16"/>
  <c r="T42" i="16"/>
  <c r="T43" i="16" s="1"/>
  <c r="U46" i="16" s="1"/>
  <c r="J8" i="13" s="1"/>
  <c r="H8" i="13" s="1"/>
  <c r="U42" i="16"/>
  <c r="U43" i="16" s="1"/>
  <c r="K8" i="13"/>
  <c r="S42" i="6"/>
  <c r="S43" i="6" s="1"/>
  <c r="Q43" i="6"/>
  <c r="R41" i="7"/>
  <c r="R43" i="7" s="1"/>
  <c r="P43" i="7"/>
  <c r="R42" i="18"/>
  <c r="R43" i="18" s="1"/>
  <c r="P43" i="18"/>
  <c r="Q42" i="2"/>
  <c r="S42" i="2" s="1"/>
  <c r="S43" i="2" s="1"/>
  <c r="P42" i="2"/>
  <c r="R42" i="2" s="1"/>
  <c r="R43" i="2" s="1"/>
  <c r="H7" i="13"/>
  <c r="T41" i="9"/>
  <c r="U41" i="9"/>
  <c r="P41" i="9"/>
  <c r="K42" i="9"/>
  <c r="Q41" i="9"/>
  <c r="P42" i="1"/>
  <c r="Q42" i="1"/>
  <c r="T42" i="1"/>
  <c r="T43" i="1" s="1"/>
  <c r="U42" i="1"/>
  <c r="U43" i="1" s="1"/>
  <c r="S42" i="18"/>
  <c r="S43" i="18" s="1"/>
  <c r="Q43" i="18"/>
  <c r="U42" i="9" l="1"/>
  <c r="U43" i="9" s="1"/>
  <c r="T42" i="9"/>
  <c r="T43" i="9" s="1"/>
  <c r="S42" i="16"/>
  <c r="S43" i="16" s="1"/>
  <c r="Q43" i="16"/>
  <c r="R42" i="8"/>
  <c r="R43" i="8" s="1"/>
  <c r="S45" i="8" s="1"/>
  <c r="O52" i="8" s="1"/>
  <c r="O53" i="8" s="1"/>
  <c r="O55" i="8" s="1"/>
  <c r="P43" i="8"/>
  <c r="R42" i="16"/>
  <c r="R43" i="16" s="1"/>
  <c r="S45" i="16" s="1"/>
  <c r="P43" i="16"/>
  <c r="U46" i="17"/>
  <c r="J12" i="13"/>
  <c r="R42" i="15"/>
  <c r="R43" i="15" s="1"/>
  <c r="P43" i="15"/>
  <c r="S42" i="17"/>
  <c r="S43" i="17" s="1"/>
  <c r="Q43" i="17"/>
  <c r="R41" i="9"/>
  <c r="R43" i="9" s="1"/>
  <c r="P43" i="9"/>
  <c r="S42" i="1"/>
  <c r="S43" i="1" s="1"/>
  <c r="Q43" i="1"/>
  <c r="S42" i="8"/>
  <c r="S43" i="8" s="1"/>
  <c r="Q43" i="8"/>
  <c r="R42" i="1"/>
  <c r="R43" i="1" s="1"/>
  <c r="S45" i="1" s="1"/>
  <c r="O52" i="1" s="1"/>
  <c r="O53" i="1" s="1"/>
  <c r="O55" i="1" s="1"/>
  <c r="P43" i="1"/>
  <c r="S45" i="2"/>
  <c r="O52" i="2" s="1"/>
  <c r="O53" i="2" s="1"/>
  <c r="O55" i="2" s="1"/>
  <c r="S41" i="9"/>
  <c r="S43" i="9" s="1"/>
  <c r="Q43" i="9"/>
  <c r="R42" i="17"/>
  <c r="R43" i="17" s="1"/>
  <c r="P43" i="17"/>
  <c r="S42" i="15"/>
  <c r="S43" i="15" s="1"/>
  <c r="Q43" i="15"/>
  <c r="S45" i="9" l="1"/>
  <c r="O52" i="9" s="1"/>
  <c r="O53" i="9" s="1"/>
  <c r="O55" i="9" s="1"/>
  <c r="S45" i="15"/>
  <c r="O52" i="15" s="1"/>
  <c r="O53" i="15" s="1"/>
  <c r="O55" i="15" s="1"/>
  <c r="S45" i="17"/>
  <c r="U46" i="9"/>
</calcChain>
</file>

<file path=xl/sharedStrings.xml><?xml version="1.0" encoding="utf-8"?>
<sst xmlns="http://schemas.openxmlformats.org/spreadsheetml/2006/main" count="516" uniqueCount="65">
  <si>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</si>
  <si>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</si>
  <si>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</si>
  <si>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</si>
  <si>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</si>
  <si>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</si>
  <si>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</si>
  <si>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</si>
  <si>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</si>
  <si>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</si>
  <si>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</si>
  <si>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</si>
  <si>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</si>
  <si>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</si>
  <si>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</si>
  <si>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</si>
  <si>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</si>
  <si>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</si>
  <si>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</si>
  <si>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</si>
  <si>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</si>
  <si>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</si>
  <si>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</si>
  <si>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</si>
  <si>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</si>
  <si>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</si>
  <si>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</si>
  <si>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</si>
  <si>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</si>
  <si>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</si>
  <si>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</si>
  <si>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</si>
  <si>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</si>
  <si>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</si>
  <si>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</si>
  <si>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</si>
  <si>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</si>
  <si>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</si>
  <si>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</si>
  <si>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</si>
  <si>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</si>
  <si>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</si>
  <si>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</si>
  <si>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</si>
  <si>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</si>
  <si>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</si>
  <si>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</si>
  <si>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</si>
  <si>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</si>
  <si>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</si>
  <si>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</si>
  <si>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</si>
  <si>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</si>
  <si>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</si>
  <si>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</si>
  <si>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</si>
  <si>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</si>
  <si>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</si>
  <si>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</si>
  <si>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</si>
  <si>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</si>
  <si>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Note: Shipper unable to balance account due to P/L conditions</t>
  </si>
  <si>
    <t>Cinergy Marketing &amp; Trading</t>
  </si>
  <si>
    <t>Note: No Park</t>
  </si>
  <si>
    <t>Dekatherm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</si>
</sst>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0" fontId="2" fillId="0" borderId="0" xfId="3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topLeftCell="A3" workbookViewId="0">
      <selection activeCell="C18" sqref="C18"/>
    </sheetView>
  </sheetViews>
  <sheetFormatPr defaultRowHeight="12.75" x14ac:dyDescent="0.2"/>
  <cols>
    <col min="1" max="1" width="10.7109375" customWidth="1"/>
    <col min="2" max="2" width="19.28515625" customWidth="1"/>
    <col min="3" max="5" width="10.7109375" customWidth="1"/>
    <col min="6" max="6" width="11.85546875" customWidth="1"/>
    <col min="7" max="9" width="10.7109375" customWidth="1"/>
    <col min="10" max="10" width="13.5703125" customWidth="1"/>
    <col min="11" max="11" width="12.7109375" customWidth="1"/>
  </cols>
  <sheetData>
    <row r="1" spans="1:11" x14ac:dyDescent="0.2">
      <c r="A1" s="65" t="s">
        <v>44</v>
      </c>
      <c r="F1" s="66"/>
      <c r="G1" s="67"/>
      <c r="H1" s="68"/>
      <c r="I1" s="69"/>
      <c r="J1" s="70"/>
    </row>
    <row r="2" spans="1:11" x14ac:dyDescent="0.2">
      <c r="A2" s="65" t="s">
        <v>45</v>
      </c>
      <c r="F2" s="66"/>
      <c r="G2" s="67"/>
      <c r="H2" s="68"/>
      <c r="I2" s="69"/>
      <c r="J2" s="70"/>
    </row>
    <row r="3" spans="1:11" x14ac:dyDescent="0.2">
      <c r="A3" s="65" t="s">
        <v>46</v>
      </c>
      <c r="F3" s="66"/>
      <c r="G3" s="67"/>
      <c r="H3" s="68"/>
      <c r="I3" s="69"/>
      <c r="J3" s="70"/>
    </row>
    <row r="4" spans="1:11" x14ac:dyDescent="0.2">
      <c r="A4" s="65"/>
      <c r="F4" s="66"/>
      <c r="G4" s="67"/>
      <c r="H4" s="67"/>
      <c r="I4" s="69"/>
      <c r="J4" s="70"/>
    </row>
    <row r="5" spans="1:11" ht="13.5" thickBot="1" x14ac:dyDescent="0.25">
      <c r="A5" s="65"/>
      <c r="F5" s="66"/>
      <c r="G5" s="67"/>
      <c r="H5" s="67"/>
      <c r="I5" s="69"/>
      <c r="J5" s="70"/>
    </row>
    <row r="6" spans="1:11" ht="26.25" thickBot="1" x14ac:dyDescent="0.25">
      <c r="A6" s="72" t="s">
        <v>47</v>
      </c>
      <c r="B6" s="73" t="s">
        <v>48</v>
      </c>
      <c r="C6" s="73" t="s">
        <v>49</v>
      </c>
      <c r="D6" s="73" t="s">
        <v>50</v>
      </c>
      <c r="E6" s="73" t="s">
        <v>51</v>
      </c>
      <c r="F6" s="74" t="s">
        <v>64</v>
      </c>
      <c r="G6" s="75" t="s">
        <v>39</v>
      </c>
      <c r="H6" s="76" t="s">
        <v>52</v>
      </c>
      <c r="I6" s="73" t="s">
        <v>53</v>
      </c>
      <c r="J6" s="77" t="s">
        <v>40</v>
      </c>
      <c r="K6" s="78" t="s">
        <v>54</v>
      </c>
    </row>
    <row r="7" spans="1:11" s="88" customFormat="1" x14ac:dyDescent="0.2">
      <c r="A7" s="96">
        <v>36892</v>
      </c>
      <c r="B7" s="88" t="str">
        <f>'USGT 500621'!B11</f>
        <v>USGT</v>
      </c>
      <c r="C7" s="88">
        <f>'USGT 500621'!C11</f>
        <v>27268</v>
      </c>
      <c r="E7" s="88">
        <f>'USGT 500621'!$E$11</f>
        <v>500621</v>
      </c>
      <c r="F7" s="94">
        <f>'USGT 500621'!$G$46</f>
        <v>326</v>
      </c>
      <c r="G7" s="91">
        <v>0.38829999999999998</v>
      </c>
      <c r="H7" s="91">
        <f>J7/F7</f>
        <v>9.3191999999999968</v>
      </c>
      <c r="I7" s="93" t="s">
        <v>59</v>
      </c>
      <c r="J7" s="95">
        <f>'USGT 500621'!$T$45</f>
        <v>3038.0591999999992</v>
      </c>
      <c r="K7" s="94">
        <f>'USGT 500621'!$K$42</f>
        <v>0</v>
      </c>
    </row>
    <row r="8" spans="1:11" s="88" customFormat="1" x14ac:dyDescent="0.2">
      <c r="B8" s="88" t="str">
        <f>'Duke 500622'!B11</f>
        <v>Duke Energy Trading &amp; Mktg</v>
      </c>
      <c r="C8" s="88">
        <f>'Duke 500622'!C11</f>
        <v>27266</v>
      </c>
      <c r="E8" s="88">
        <f>'Duke 500622'!$E$11</f>
        <v>500622</v>
      </c>
      <c r="F8" s="94">
        <f>'Duke 500622'!$G$46</f>
        <v>36636</v>
      </c>
      <c r="G8" s="91">
        <v>0.38829999999999998</v>
      </c>
      <c r="H8" s="91">
        <f>J8/F8</f>
        <v>0.51286845452560326</v>
      </c>
      <c r="I8" s="93" t="s">
        <v>59</v>
      </c>
      <c r="J8" s="95">
        <f>'Duke 500622'!$U$46</f>
        <v>18789.448700000001</v>
      </c>
      <c r="K8" s="94">
        <f>'Duke 500622'!$K$42</f>
        <v>4668</v>
      </c>
    </row>
    <row r="9" spans="1:11" s="88" customFormat="1" x14ac:dyDescent="0.2">
      <c r="B9" s="89" t="str">
        <f>'PNM 500617'!B11</f>
        <v>PNM</v>
      </c>
      <c r="C9" s="89">
        <f>'PNM 500617'!C11</f>
        <v>27267</v>
      </c>
      <c r="D9" s="89"/>
      <c r="E9" s="89">
        <f>'PNM 500617'!$E$11</f>
        <v>500617</v>
      </c>
      <c r="F9" s="90">
        <f>'PNM 500617'!$G$48</f>
        <v>58842</v>
      </c>
      <c r="G9" s="91">
        <v>0.38829999999999998</v>
      </c>
      <c r="H9" s="97">
        <f>J9/F9</f>
        <v>0.90683841473777216</v>
      </c>
      <c r="I9" s="93" t="s">
        <v>59</v>
      </c>
      <c r="J9" s="92">
        <f>'PNM 500617'!$U$46</f>
        <v>53360.185999999987</v>
      </c>
      <c r="K9" s="94">
        <f>'PNM 500617'!$K$42</f>
        <v>0</v>
      </c>
    </row>
    <row r="10" spans="1:11" s="88" customFormat="1" x14ac:dyDescent="0.2">
      <c r="B10" s="89" t="str">
        <f>'Cinergy M&amp;T 500622'!$B$11</f>
        <v>Cinergy Marketing &amp; Trading</v>
      </c>
      <c r="C10" s="89">
        <f>'Cinergy M&amp;T 500622'!$C$11</f>
        <v>27467</v>
      </c>
      <c r="D10" s="89"/>
      <c r="E10" s="89">
        <f>'Cinergy M&amp;T 500622'!$E$11</f>
        <v>500622</v>
      </c>
      <c r="F10" s="90">
        <f>'Cinergy M&amp;T 500622'!$G$46</f>
        <v>10000</v>
      </c>
      <c r="G10" s="91">
        <v>0.1</v>
      </c>
      <c r="H10" s="97">
        <f>J10/F10</f>
        <v>0.6</v>
      </c>
      <c r="I10" s="93" t="s">
        <v>59</v>
      </c>
      <c r="J10" s="92">
        <f>'Cinergy M&amp;T 500622'!$T$45</f>
        <v>6000</v>
      </c>
      <c r="K10" s="94">
        <f>'Cinergy M&amp;T 500622'!$K$42</f>
        <v>0</v>
      </c>
    </row>
    <row r="12" spans="1:11" ht="13.5" thickBot="1" x14ac:dyDescent="0.25">
      <c r="B12" s="84" t="s">
        <v>55</v>
      </c>
      <c r="C12" s="84"/>
      <c r="D12" s="84"/>
      <c r="E12" s="84"/>
      <c r="F12" s="85">
        <f>SUM(F7:F11)</f>
        <v>105804</v>
      </c>
      <c r="G12" s="84"/>
      <c r="H12" s="84"/>
      <c r="I12" s="84"/>
      <c r="J12" s="86">
        <f>SUM(J7:J11)</f>
        <v>81187.693899999984</v>
      </c>
    </row>
    <row r="13" spans="1:11" ht="13.5" thickTop="1" x14ac:dyDescent="0.2"/>
    <row r="15" spans="1:11" x14ac:dyDescent="0.2">
      <c r="A15" s="83"/>
    </row>
    <row r="16" spans="1:11" x14ac:dyDescent="0.2">
      <c r="B16" s="82"/>
    </row>
    <row r="17" spans="2:2" x14ac:dyDescent="0.2">
      <c r="B17" s="82"/>
    </row>
    <row r="18" spans="2:2" x14ac:dyDescent="0.2">
      <c r="B18" s="82"/>
    </row>
    <row r="19" spans="2:2" x14ac:dyDescent="0.2">
      <c r="B19" s="82"/>
    </row>
  </sheetData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58</v>
      </c>
      <c r="C11" s="14">
        <v>27431</v>
      </c>
      <c r="D11" s="15">
        <v>36892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9"/>
      <c r="S50" s="37"/>
      <c r="T50" s="38"/>
    </row>
    <row r="51" spans="1:21" x14ac:dyDescent="0.2">
      <c r="A51" s="16"/>
      <c r="N51" s="38"/>
      <c r="O51" s="79"/>
    </row>
    <row r="52" spans="1:21" x14ac:dyDescent="0.2">
      <c r="A52" s="16"/>
      <c r="N52" s="38"/>
      <c r="O52" s="79"/>
    </row>
    <row r="53" spans="1:21" ht="13.5" thickBot="1" x14ac:dyDescent="0.25">
      <c r="A53" s="21" t="s">
        <v>60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58</v>
      </c>
      <c r="C55" s="14">
        <v>27431</v>
      </c>
      <c r="D55" s="15" t="s">
        <v>56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99" t="s">
        <v>43</v>
      </c>
      <c r="N90" s="100"/>
      <c r="O90" s="100"/>
      <c r="P90" s="100"/>
      <c r="Q90" s="100"/>
      <c r="R90" s="100"/>
      <c r="S90" s="100"/>
      <c r="T90" s="101"/>
      <c r="U90" s="61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2">
    <mergeCell ref="M46:T46"/>
    <mergeCell ref="M90:T90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C27" sqref="C2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>
        <v>36892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02" t="s">
        <v>43</v>
      </c>
      <c r="N45" s="103"/>
      <c r="O45" s="103"/>
      <c r="P45" s="103"/>
      <c r="Q45" s="103"/>
      <c r="R45" s="103"/>
      <c r="S45" s="103"/>
      <c r="T45" s="104"/>
      <c r="U45" s="60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topLeftCell="G1" workbookViewId="0">
      <selection activeCell="E18" sqref="E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" style="30" customWidth="1"/>
    <col min="13" max="13" width="13.140625" style="12" hidden="1" customWidth="1"/>
    <col min="14" max="14" width="14.140625" style="12" hidden="1" customWidth="1"/>
    <col min="15" max="15" width="11.42578125" style="12" hidden="1" customWidth="1"/>
    <col min="16" max="16" width="13.7109375" style="12" hidden="1" customWidth="1"/>
    <col min="17" max="17" width="0" style="20" hidden="1" customWidth="1"/>
    <col min="18" max="18" width="11.7109375" style="20" hidden="1" customWidth="1"/>
    <col min="19" max="19" width="12.140625" style="20" hidden="1" customWidth="1"/>
    <col min="20" max="20" width="11.42578125" style="20" hidden="1" customWidth="1"/>
    <col min="21" max="21" width="11.85546875" style="12" hidden="1" customWidth="1"/>
    <col min="22" max="22" width="11.140625" style="12" hidden="1" customWidth="1"/>
    <col min="23" max="24" width="9.140625" style="12"/>
    <col min="25" max="25" width="11.28515625" style="12" bestFit="1" customWidth="1"/>
    <col min="26" max="26" width="9.140625" style="12"/>
    <col min="27" max="27" width="10.7109375" style="12" bestFit="1" customWidth="1"/>
    <col min="28" max="16384" width="9.140625" style="12"/>
  </cols>
  <sheetData>
    <row r="9" spans="1:27" customFormat="1" ht="13.5" thickBot="1" x14ac:dyDescent="0.25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5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">
      <c r="A11" s="13"/>
      <c r="B11" s="14" t="s">
        <v>32</v>
      </c>
      <c r="C11" s="14">
        <v>27268</v>
      </c>
      <c r="D11" s="15">
        <v>36892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56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0</v>
      </c>
      <c r="Q12" s="20">
        <f>+IF($K12&gt;0,$K12,0)</f>
        <v>0</v>
      </c>
      <c r="R12" s="20">
        <f>+IF($K12&lt;0,$K12,0)</f>
        <v>0</v>
      </c>
      <c r="S12" s="20">
        <f>IF(Q12&gt;Q11,Q12-Q11,0)</f>
        <v>0</v>
      </c>
      <c r="T12" s="20">
        <f>IF(R12&lt;R11,R12-R11,0)</f>
        <v>0</v>
      </c>
      <c r="U12" s="51">
        <f>IF(K12&gt;0,K12*M12,0)</f>
        <v>0</v>
      </c>
      <c r="V12" s="50" t="str">
        <f t="shared" ref="V12:V41" si="2">IF(K12&lt;0,K12*N12,"o")</f>
        <v>o</v>
      </c>
      <c r="X12" s="38"/>
      <c r="Y12" s="38"/>
      <c r="Z12" s="38"/>
      <c r="AA12" s="38"/>
    </row>
    <row r="13" spans="1:27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3">+G13+H13</f>
        <v>0</v>
      </c>
      <c r="J13" s="23"/>
      <c r="K13" s="23">
        <f>+K12+I13</f>
        <v>0</v>
      </c>
      <c r="L13" s="56"/>
      <c r="M13" s="24">
        <v>0.1</v>
      </c>
      <c r="N13" s="24">
        <v>0.03</v>
      </c>
      <c r="O13" s="25">
        <f t="shared" si="0"/>
        <v>0</v>
      </c>
      <c r="P13" s="25">
        <f t="shared" si="1"/>
        <v>0</v>
      </c>
      <c r="Q13" s="20">
        <f t="shared" ref="Q13:Q41" si="4">+IF($K13&gt;0,$K13,0)</f>
        <v>0</v>
      </c>
      <c r="R13" s="20">
        <f t="shared" ref="R13:R41" si="5">+IF($K13&lt;0,$K13,0)</f>
        <v>0</v>
      </c>
      <c r="S13" s="20">
        <f t="shared" ref="S13:S41" si="6">IF(Q13&gt;Q12,Q13-Q12,0)</f>
        <v>0</v>
      </c>
      <c r="T13" s="20">
        <f t="shared" ref="T13:T41" si="7">IF(R13&lt;R12,R13-R12,0)</f>
        <v>0</v>
      </c>
      <c r="U13" s="51">
        <f>IF(K13&gt;0,K13*M13,0)</f>
        <v>0</v>
      </c>
      <c r="V13" s="50" t="str">
        <f t="shared" si="2"/>
        <v>o</v>
      </c>
      <c r="X13" s="38"/>
      <c r="Y13" s="38"/>
      <c r="Z13" s="38"/>
      <c r="AA13" s="38"/>
    </row>
    <row r="14" spans="1:27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3"/>
        <v>0</v>
      </c>
      <c r="J14" s="23"/>
      <c r="K14" s="23">
        <f t="shared" ref="K14:K41" si="8">+K13+I14</f>
        <v>0</v>
      </c>
      <c r="L14" s="56"/>
      <c r="M14" s="24">
        <v>0.1</v>
      </c>
      <c r="N14" s="24">
        <v>0.03</v>
      </c>
      <c r="O14" s="25">
        <f t="shared" si="0"/>
        <v>0</v>
      </c>
      <c r="P14" s="25">
        <f t="shared" si="1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20">
        <f t="shared" si="7"/>
        <v>0</v>
      </c>
      <c r="U14" s="51">
        <f>IF(K14&gt;0,K14*M14,0)</f>
        <v>0</v>
      </c>
      <c r="V14" s="50" t="str">
        <f t="shared" si="2"/>
        <v>o</v>
      </c>
      <c r="X14" s="38"/>
      <c r="Y14" s="38"/>
      <c r="Z14" s="38"/>
      <c r="AA14" s="38"/>
    </row>
    <row r="15" spans="1:2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0</v>
      </c>
      <c r="L15" s="56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 t="str">
        <f t="shared" si="2"/>
        <v>o</v>
      </c>
      <c r="X15" s="38"/>
      <c r="Y15" s="38"/>
      <c r="Z15" s="38"/>
      <c r="AA15" s="38"/>
    </row>
    <row r="16" spans="1:27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0</v>
      </c>
      <c r="L16" s="56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 t="str">
        <f t="shared" si="2"/>
        <v>o</v>
      </c>
      <c r="X16" s="38"/>
      <c r="Y16" s="38"/>
      <c r="Z16" s="38"/>
      <c r="AA16" s="38"/>
    </row>
    <row r="17" spans="1:27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0</v>
      </c>
      <c r="L17" s="56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 t="str">
        <f t="shared" si="2"/>
        <v>o</v>
      </c>
      <c r="X17" s="38"/>
      <c r="Y17" s="38"/>
      <c r="Z17" s="38"/>
      <c r="AA17" s="38"/>
    </row>
    <row r="18" spans="1:27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0</v>
      </c>
      <c r="L18" s="56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 t="str">
        <f t="shared" si="2"/>
        <v>o</v>
      </c>
      <c r="X18" s="38"/>
      <c r="Y18" s="38"/>
      <c r="Z18" s="38"/>
      <c r="AA18" s="38"/>
    </row>
    <row r="19" spans="1:27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0</v>
      </c>
      <c r="L19" s="56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 t="str">
        <f t="shared" si="2"/>
        <v>o</v>
      </c>
      <c r="X19" s="38"/>
      <c r="Y19" s="38"/>
      <c r="Z19" s="38"/>
      <c r="AA19" s="38"/>
    </row>
    <row r="20" spans="1:27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0</v>
      </c>
      <c r="L20" s="56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 t="str">
        <f t="shared" si="2"/>
        <v>o</v>
      </c>
      <c r="X20" s="38"/>
      <c r="Y20" s="38"/>
      <c r="Z20" s="38"/>
      <c r="AA20" s="38"/>
    </row>
    <row r="21" spans="1:27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0</v>
      </c>
      <c r="L21" s="56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 t="str">
        <f t="shared" si="2"/>
        <v>o</v>
      </c>
      <c r="X21" s="38"/>
      <c r="Y21" s="38"/>
      <c r="Z21" s="38"/>
      <c r="AA21" s="38"/>
    </row>
    <row r="22" spans="1:27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0</v>
      </c>
      <c r="L22" s="56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 t="str">
        <f t="shared" si="2"/>
        <v>o</v>
      </c>
      <c r="X22" s="38"/>
      <c r="Y22" s="38"/>
      <c r="Z22" s="38"/>
      <c r="AA22" s="38"/>
    </row>
    <row r="23" spans="1:27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0</v>
      </c>
      <c r="L23" s="56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 t="str">
        <f t="shared" si="2"/>
        <v>o</v>
      </c>
      <c r="X23" s="38"/>
      <c r="Y23" s="38"/>
      <c r="Z23" s="38"/>
      <c r="AA23" s="38"/>
    </row>
    <row r="24" spans="1:27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0</v>
      </c>
      <c r="L24" s="56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 t="str">
        <f t="shared" si="2"/>
        <v>o</v>
      </c>
      <c r="X24" s="38"/>
      <c r="Y24" s="38"/>
      <c r="Z24" s="38"/>
      <c r="AA24" s="38"/>
    </row>
    <row r="25" spans="1:27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0</v>
      </c>
      <c r="L25" s="56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 t="str">
        <f t="shared" si="2"/>
        <v>o</v>
      </c>
      <c r="X25" s="38"/>
      <c r="Y25" s="38"/>
      <c r="Z25" s="38"/>
      <c r="AA25" s="38"/>
    </row>
    <row r="26" spans="1:27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0</v>
      </c>
      <c r="L26" s="56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 t="str">
        <f t="shared" si="2"/>
        <v>o</v>
      </c>
      <c r="X26" s="38"/>
      <c r="Y26" s="38"/>
      <c r="Z26" s="38"/>
      <c r="AA26" s="38"/>
    </row>
    <row r="27" spans="1:27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0</v>
      </c>
      <c r="L27" s="56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 t="str">
        <f t="shared" si="2"/>
        <v>o</v>
      </c>
      <c r="X27" s="38"/>
      <c r="Y27" s="38"/>
      <c r="Z27" s="38"/>
      <c r="AA27" s="38"/>
    </row>
    <row r="28" spans="1:27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0</v>
      </c>
      <c r="L28" s="56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 t="str">
        <f t="shared" si="2"/>
        <v>o</v>
      </c>
      <c r="X28" s="38"/>
      <c r="Y28" s="38"/>
      <c r="Z28" s="38"/>
      <c r="AA28" s="38"/>
    </row>
    <row r="29" spans="1:27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0</v>
      </c>
      <c r="L29" s="56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 t="str">
        <f t="shared" si="2"/>
        <v>o</v>
      </c>
      <c r="X29" s="38"/>
      <c r="Y29" s="38"/>
      <c r="Z29" s="38"/>
      <c r="AA29" s="38"/>
    </row>
    <row r="30" spans="1:27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0</v>
      </c>
      <c r="L30" s="56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 t="str">
        <f t="shared" si="2"/>
        <v>o</v>
      </c>
      <c r="X30" s="38"/>
      <c r="Y30" s="38"/>
      <c r="Z30" s="38"/>
      <c r="AA30" s="38"/>
    </row>
    <row r="31" spans="1:27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0</v>
      </c>
      <c r="L31" s="56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 t="str">
        <f t="shared" si="2"/>
        <v>o</v>
      </c>
      <c r="X31" s="38"/>
      <c r="Y31" s="38"/>
      <c r="Z31" s="38"/>
      <c r="AA31" s="38"/>
    </row>
    <row r="32" spans="1:27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0</v>
      </c>
      <c r="L32" s="56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 t="str">
        <f t="shared" si="2"/>
        <v>o</v>
      </c>
      <c r="X32" s="38"/>
      <c r="Y32" s="38"/>
      <c r="Z32" s="38"/>
      <c r="AA32" s="38"/>
    </row>
    <row r="33" spans="1:27" x14ac:dyDescent="0.2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28462</v>
      </c>
      <c r="L33" s="56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28462</v>
      </c>
      <c r="R33" s="20">
        <f t="shared" si="5"/>
        <v>0</v>
      </c>
      <c r="S33" s="20">
        <f t="shared" si="6"/>
        <v>28462</v>
      </c>
      <c r="T33" s="20">
        <f t="shared" si="7"/>
        <v>0</v>
      </c>
      <c r="U33" s="51">
        <f t="shared" si="9"/>
        <v>853.86</v>
      </c>
      <c r="V33" s="50" t="str">
        <f t="shared" si="2"/>
        <v>o</v>
      </c>
      <c r="X33" s="38"/>
      <c r="Y33" s="38"/>
      <c r="Z33" s="38"/>
      <c r="AA33" s="38"/>
    </row>
    <row r="34" spans="1:27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28462</v>
      </c>
      <c r="L34" s="56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28462</v>
      </c>
      <c r="R34" s="20">
        <f t="shared" si="5"/>
        <v>0</v>
      </c>
      <c r="S34" s="20">
        <f t="shared" si="6"/>
        <v>0</v>
      </c>
      <c r="T34" s="20">
        <f t="shared" si="7"/>
        <v>0</v>
      </c>
      <c r="U34" s="51">
        <f t="shared" si="9"/>
        <v>1138.48</v>
      </c>
      <c r="V34" s="50" t="str">
        <f t="shared" si="2"/>
        <v>o</v>
      </c>
      <c r="X34" s="38"/>
      <c r="Y34" s="38"/>
      <c r="Z34" s="38"/>
      <c r="AA34" s="38"/>
    </row>
    <row r="35" spans="1:27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28462</v>
      </c>
      <c r="L35" s="56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28462</v>
      </c>
      <c r="R35" s="20">
        <f t="shared" si="5"/>
        <v>0</v>
      </c>
      <c r="S35" s="20">
        <f t="shared" si="6"/>
        <v>0</v>
      </c>
      <c r="T35" s="20">
        <f t="shared" si="7"/>
        <v>0</v>
      </c>
      <c r="U35" s="51">
        <f t="shared" si="9"/>
        <v>1138.48</v>
      </c>
      <c r="V35" s="50" t="str">
        <f t="shared" si="2"/>
        <v>o</v>
      </c>
      <c r="X35" s="38"/>
      <c r="Y35" s="38"/>
      <c r="Z35" s="38"/>
      <c r="AA35" s="38"/>
    </row>
    <row r="36" spans="1:27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28462</v>
      </c>
      <c r="L36" s="56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28462</v>
      </c>
      <c r="R36" s="20">
        <f t="shared" si="5"/>
        <v>0</v>
      </c>
      <c r="S36" s="20">
        <f t="shared" si="6"/>
        <v>0</v>
      </c>
      <c r="T36" s="20">
        <f t="shared" si="7"/>
        <v>0</v>
      </c>
      <c r="U36" s="51">
        <f t="shared" si="9"/>
        <v>1138.48</v>
      </c>
      <c r="V36" s="50" t="str">
        <f t="shared" si="2"/>
        <v>o</v>
      </c>
      <c r="X36" s="38"/>
      <c r="Y36" s="38"/>
      <c r="Z36" s="38"/>
      <c r="AA36" s="38"/>
    </row>
    <row r="37" spans="1:27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28462</v>
      </c>
      <c r="L37" s="56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28462</v>
      </c>
      <c r="R37" s="20">
        <f t="shared" si="5"/>
        <v>0</v>
      </c>
      <c r="S37" s="20">
        <f t="shared" si="6"/>
        <v>0</v>
      </c>
      <c r="T37" s="20">
        <f t="shared" si="7"/>
        <v>0</v>
      </c>
      <c r="U37" s="51">
        <f t="shared" si="9"/>
        <v>1138.48</v>
      </c>
      <c r="V37" s="50" t="str">
        <f t="shared" si="2"/>
        <v>o</v>
      </c>
      <c r="X37" s="38"/>
      <c r="Y37" s="38"/>
      <c r="Z37" s="38"/>
      <c r="AA37" s="38"/>
    </row>
    <row r="38" spans="1:27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28462</v>
      </c>
      <c r="L38" s="56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28462</v>
      </c>
      <c r="R38" s="20">
        <f t="shared" si="5"/>
        <v>0</v>
      </c>
      <c r="S38" s="20">
        <f t="shared" si="6"/>
        <v>0</v>
      </c>
      <c r="T38" s="20">
        <f t="shared" si="7"/>
        <v>0</v>
      </c>
      <c r="U38" s="51">
        <f t="shared" si="9"/>
        <v>1138.48</v>
      </c>
      <c r="V38" s="50" t="str">
        <f t="shared" si="2"/>
        <v>o</v>
      </c>
      <c r="X38" s="38"/>
      <c r="Y38" s="38"/>
      <c r="Z38" s="38"/>
      <c r="AA38" s="38"/>
    </row>
    <row r="39" spans="1:27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28462</v>
      </c>
      <c r="L39" s="56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28462</v>
      </c>
      <c r="R39" s="20">
        <f t="shared" si="5"/>
        <v>0</v>
      </c>
      <c r="S39" s="20">
        <f t="shared" si="6"/>
        <v>0</v>
      </c>
      <c r="T39" s="20">
        <f t="shared" si="7"/>
        <v>0</v>
      </c>
      <c r="U39" s="51">
        <f t="shared" si="9"/>
        <v>1138.48</v>
      </c>
      <c r="V39" s="50" t="str">
        <f t="shared" si="2"/>
        <v>o</v>
      </c>
      <c r="X39" s="38"/>
      <c r="Y39" s="38"/>
      <c r="Z39" s="38"/>
      <c r="AA39" s="38"/>
    </row>
    <row r="40" spans="1:27" x14ac:dyDescent="0.2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30000</v>
      </c>
      <c r="L40" s="56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30000</v>
      </c>
      <c r="R40" s="20">
        <f t="shared" si="5"/>
        <v>0</v>
      </c>
      <c r="S40" s="20">
        <f t="shared" si="6"/>
        <v>1538</v>
      </c>
      <c r="T40" s="20">
        <f t="shared" si="7"/>
        <v>0</v>
      </c>
      <c r="U40" s="51">
        <f t="shared" si="9"/>
        <v>1200</v>
      </c>
      <c r="V40" s="50" t="str">
        <f t="shared" si="2"/>
        <v>o</v>
      </c>
      <c r="X40" s="38"/>
      <c r="Y40" s="38"/>
      <c r="Z40" s="38"/>
      <c r="AA40" s="38"/>
    </row>
    <row r="41" spans="1:27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30000</v>
      </c>
      <c r="L41" s="56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30000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1200</v>
      </c>
      <c r="V41" s="50" t="str">
        <f t="shared" si="2"/>
        <v>o</v>
      </c>
      <c r="X41" s="38"/>
      <c r="Y41" s="38"/>
      <c r="Z41" s="38"/>
      <c r="AA41" s="38"/>
    </row>
    <row r="42" spans="1:27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6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">
      <c r="A43" s="16" t="s">
        <v>22</v>
      </c>
      <c r="E43"/>
      <c r="F43"/>
      <c r="G43" s="1">
        <f>+SUM(G12:G42)</f>
        <v>30000</v>
      </c>
      <c r="H43" s="1">
        <f>+SUM(H12:H42)</f>
        <v>0</v>
      </c>
      <c r="I43" s="1">
        <f>+SUM(I12:I42)</f>
        <v>30000</v>
      </c>
      <c r="O43" s="31">
        <f t="shared" ref="O43:V43" si="10">SUM(O12:O42)</f>
        <v>915.38</v>
      </c>
      <c r="P43" s="31">
        <f t="shared" si="10"/>
        <v>0</v>
      </c>
      <c r="Q43" s="31">
        <f t="shared" si="10"/>
        <v>259234</v>
      </c>
      <c r="R43" s="31">
        <f t="shared" si="10"/>
        <v>0</v>
      </c>
      <c r="S43" s="31">
        <f t="shared" si="10"/>
        <v>30000</v>
      </c>
      <c r="T43" s="31">
        <f t="shared" si="10"/>
        <v>0</v>
      </c>
      <c r="U43" s="31">
        <f t="shared" si="10"/>
        <v>10084.74</v>
      </c>
      <c r="V43" s="31">
        <f t="shared" si="10"/>
        <v>0</v>
      </c>
      <c r="X43" s="38"/>
      <c r="Y43" s="57"/>
      <c r="Z43" s="38"/>
      <c r="AA43" s="58"/>
    </row>
    <row r="44" spans="1:27" ht="13.5" thickBot="1" x14ac:dyDescent="0.25">
      <c r="A44" s="16"/>
      <c r="E44"/>
      <c r="F44"/>
      <c r="G44"/>
    </row>
    <row r="45" spans="1:27" ht="13.5" thickBot="1" x14ac:dyDescent="0.25">
      <c r="A45" s="16"/>
      <c r="E45"/>
      <c r="F45"/>
      <c r="G45"/>
      <c r="H45" s="64" t="s">
        <v>42</v>
      </c>
      <c r="I45" s="105" t="s">
        <v>41</v>
      </c>
      <c r="J45" s="106"/>
      <c r="S45" s="33" t="s">
        <v>23</v>
      </c>
      <c r="T45" s="20">
        <f>+S43-T43</f>
        <v>30000</v>
      </c>
      <c r="Y45" s="34"/>
    </row>
    <row r="46" spans="1:27" x14ac:dyDescent="0.2">
      <c r="A46" s="16"/>
      <c r="E46" s="34" t="s">
        <v>24</v>
      </c>
      <c r="G46" s="30">
        <f>+G43</f>
        <v>30000</v>
      </c>
      <c r="H46" s="62"/>
      <c r="I46" s="109"/>
      <c r="J46" s="110"/>
      <c r="O46" s="35"/>
      <c r="P46" s="36"/>
      <c r="T46" s="37"/>
      <c r="U46" s="38"/>
    </row>
    <row r="47" spans="1:27" ht="13.5" thickBot="1" x14ac:dyDescent="0.25">
      <c r="A47" s="16"/>
      <c r="E47" s="34" t="s">
        <v>25</v>
      </c>
      <c r="G47" s="30">
        <f>+H43</f>
        <v>0</v>
      </c>
      <c r="H47" s="63">
        <v>0.1</v>
      </c>
      <c r="I47" s="107">
        <f>G46*H47</f>
        <v>3000</v>
      </c>
      <c r="J47" s="108"/>
      <c r="O47" s="38"/>
      <c r="P47" s="38"/>
      <c r="T47" s="37"/>
      <c r="U47" s="38"/>
    </row>
    <row r="48" spans="1:27" x14ac:dyDescent="0.2">
      <c r="A48" s="16"/>
      <c r="O48" s="38"/>
      <c r="P48" s="38"/>
      <c r="T48" s="37"/>
      <c r="U48" s="38"/>
    </row>
    <row r="49" spans="1:21" ht="22.5" x14ac:dyDescent="0.2">
      <c r="A49" s="16"/>
      <c r="O49" s="39" t="s">
        <v>26</v>
      </c>
      <c r="P49" s="40"/>
      <c r="T49" s="37"/>
      <c r="U49" s="38"/>
    </row>
    <row r="50" spans="1:21" x14ac:dyDescent="0.2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">
      <c r="A51" s="16"/>
      <c r="O51" s="41" t="s">
        <v>28</v>
      </c>
      <c r="P51" s="42">
        <f>+H43*-0.0128</f>
        <v>0</v>
      </c>
    </row>
    <row r="52" spans="1:21" x14ac:dyDescent="0.2">
      <c r="A52" s="16"/>
      <c r="O52" s="41" t="s">
        <v>29</v>
      </c>
      <c r="P52" s="42">
        <f>0.0761*T45</f>
        <v>2283</v>
      </c>
    </row>
    <row r="53" spans="1:21" x14ac:dyDescent="0.2">
      <c r="A53" s="16"/>
      <c r="O53" s="43" t="s">
        <v>30</v>
      </c>
      <c r="P53" s="44">
        <f>SUM(P50:P52)</f>
        <v>2667</v>
      </c>
    </row>
    <row r="54" spans="1:21" x14ac:dyDescent="0.2">
      <c r="A54" s="16"/>
    </row>
    <row r="55" spans="1:21" x14ac:dyDescent="0.2">
      <c r="A55" s="16"/>
      <c r="O55" s="45" t="s">
        <v>31</v>
      </c>
      <c r="P55" s="46">
        <f>MIN(P53,P46)</f>
        <v>2667</v>
      </c>
    </row>
    <row r="57" spans="1:21" x14ac:dyDescent="0.2">
      <c r="O57" s="47"/>
      <c r="P57" s="48"/>
    </row>
    <row r="58" spans="1:21" x14ac:dyDescent="0.2">
      <c r="O58" s="48"/>
      <c r="P58" s="36"/>
    </row>
    <row r="59" spans="1:21" x14ac:dyDescent="0.2">
      <c r="O59" s="48"/>
      <c r="P59" s="36"/>
    </row>
    <row r="60" spans="1:21" x14ac:dyDescent="0.2">
      <c r="O60" s="48"/>
      <c r="P60" s="36"/>
    </row>
    <row r="61" spans="1:21" x14ac:dyDescent="0.2">
      <c r="O61" s="48"/>
      <c r="P61" s="36"/>
    </row>
    <row r="62" spans="1:21" x14ac:dyDescent="0.2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Y62"/>
  <sheetViews>
    <sheetView topLeftCell="A18" workbookViewId="0">
      <selection activeCell="B38" sqref="B3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5">
        <v>36892</v>
      </c>
      <c r="E11" s="16">
        <v>500617</v>
      </c>
      <c r="F11" s="17" t="s">
        <v>21</v>
      </c>
      <c r="G11" s="18"/>
      <c r="H11" s="18"/>
      <c r="I11" s="18"/>
      <c r="J11" s="18">
        <v>-3158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-3158</v>
      </c>
      <c r="R11" s="20">
        <f>+P11</f>
        <v>0</v>
      </c>
      <c r="S11" s="20">
        <f>+Q11</f>
        <v>-3158</v>
      </c>
    </row>
    <row r="12" spans="1:23" x14ac:dyDescent="0.2">
      <c r="A12" s="16">
        <v>1</v>
      </c>
      <c r="B12" s="21"/>
      <c r="C12" s="16"/>
      <c r="D12"/>
      <c r="E12"/>
      <c r="F12"/>
      <c r="G12" s="22">
        <v>27000</v>
      </c>
      <c r="H12" s="22"/>
      <c r="I12" s="23">
        <f>+G12+H12</f>
        <v>27000</v>
      </c>
      <c r="J12" s="23"/>
      <c r="K12" s="23">
        <f>+J11+I12</f>
        <v>23842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10484.099999999999</v>
      </c>
      <c r="O12" s="25">
        <f t="shared" ref="O12:O41" si="1">IF(M12="Not Available",0.0889*ABS(H12),M12*ABS(H12))</f>
        <v>0</v>
      </c>
      <c r="P12" s="20">
        <f>+IF($K12&gt;0,$K12,0)</f>
        <v>23842</v>
      </c>
      <c r="Q12" s="20">
        <f>+IF($K12&lt;0,$K12,0)</f>
        <v>0</v>
      </c>
      <c r="R12" s="20">
        <f>IF(P12&gt;P11,P12-P11,0)</f>
        <v>23842</v>
      </c>
      <c r="S12" s="20">
        <f>IF(Q12&lt;Q11,Q12-Q11,0)</f>
        <v>0</v>
      </c>
      <c r="T12" s="51">
        <f>IF(K12&gt;0,K12*L12,0)</f>
        <v>9257.8485999999994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>
        <v>20000</v>
      </c>
      <c r="H13" s="22"/>
      <c r="I13" s="23">
        <f t="shared" ref="I13:I42" si="2">+G13+H13</f>
        <v>20000</v>
      </c>
      <c r="J13" s="23"/>
      <c r="K13" s="23">
        <f>+K12+I13</f>
        <v>43842</v>
      </c>
      <c r="L13" s="24">
        <v>0.38829999999999998</v>
      </c>
      <c r="M13" s="24">
        <v>0.38829999999999998</v>
      </c>
      <c r="N13" s="25">
        <f t="shared" si="0"/>
        <v>7766</v>
      </c>
      <c r="O13" s="25">
        <f t="shared" si="1"/>
        <v>0</v>
      </c>
      <c r="P13" s="20">
        <f t="shared" ref="P13:P42" si="3">+IF($K13&gt;0,$K13,0)</f>
        <v>43842</v>
      </c>
      <c r="Q13" s="20">
        <f t="shared" ref="Q13:Q42" si="4">+IF($K13&lt;0,$K13,0)</f>
        <v>0</v>
      </c>
      <c r="R13" s="20">
        <f t="shared" ref="R13:R41" si="5">IF(P13&gt;P12,P13-P12,0)</f>
        <v>20000</v>
      </c>
      <c r="S13" s="20">
        <f t="shared" ref="S13:S41" si="6">IF(Q13&lt;Q12,Q13-Q12,0)</f>
        <v>0</v>
      </c>
      <c r="T13" s="51">
        <f>IF(K13&gt;0,K13*L13,0)</f>
        <v>17023.848599999998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>
        <v>-37000</v>
      </c>
      <c r="I14" s="23">
        <f t="shared" si="2"/>
        <v>-37000</v>
      </c>
      <c r="J14" s="23"/>
      <c r="K14" s="23">
        <f t="shared" ref="K14:K42" si="8">+K13+I14</f>
        <v>6842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14367.099999999999</v>
      </c>
      <c r="P14" s="20">
        <f t="shared" si="3"/>
        <v>6842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2656.7485999999999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6842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6842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2656.7485999999999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6842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6842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2656.7485999999999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6842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6842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2656.7485999999999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6842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6842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2656.7485999999999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6842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6842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2656.7485999999999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6842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6842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2656.7485999999999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6842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6842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2656.7485999999999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>
        <v>-6842</v>
      </c>
      <c r="I22" s="23">
        <f t="shared" si="2"/>
        <v>-6842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2656.7485999999999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0.45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>
        <v>-15000</v>
      </c>
      <c r="I38" s="23">
        <f t="shared" si="2"/>
        <v>-15000</v>
      </c>
      <c r="J38" s="23"/>
      <c r="K38" s="23">
        <f t="shared" si="8"/>
        <v>-15000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5824.5</v>
      </c>
      <c r="P38" s="20">
        <f t="shared" si="3"/>
        <v>0</v>
      </c>
      <c r="Q38" s="20">
        <f t="shared" si="4"/>
        <v>-15000</v>
      </c>
      <c r="R38" s="20">
        <f t="shared" si="5"/>
        <v>0</v>
      </c>
      <c r="S38" s="20">
        <f t="shared" si="6"/>
        <v>-15000</v>
      </c>
      <c r="T38" s="51">
        <f t="shared" si="9"/>
        <v>0</v>
      </c>
      <c r="U38" s="49">
        <f t="shared" si="7"/>
        <v>-5824.5</v>
      </c>
    </row>
    <row r="39" spans="1:25" x14ac:dyDescent="0.2">
      <c r="A39" s="16">
        <v>28</v>
      </c>
      <c r="B39" s="87" t="s">
        <v>61</v>
      </c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-15000</v>
      </c>
      <c r="L39" s="24">
        <v>0.38829999999999998</v>
      </c>
      <c r="M39" s="24">
        <v>0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-15000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>
        <v>15000</v>
      </c>
      <c r="H40" s="22"/>
      <c r="I40" s="23">
        <f t="shared" si="2"/>
        <v>15000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5824.5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62000</v>
      </c>
      <c r="H43" s="1">
        <f>+SUM(H12:H42)</f>
        <v>-58842</v>
      </c>
      <c r="I43" s="1">
        <f>+SUM(I12:I42)</f>
        <v>3158</v>
      </c>
      <c r="N43" s="59">
        <f>SUM(N12:N42)</f>
        <v>24074.6</v>
      </c>
      <c r="O43" s="59">
        <f>SUM(O12:O42)</f>
        <v>22848.348599999998</v>
      </c>
      <c r="P43" s="59">
        <f t="shared" ref="P43:U43" si="10">SUM(P12:P42)</f>
        <v>122420</v>
      </c>
      <c r="Q43" s="59">
        <f t="shared" si="10"/>
        <v>-30000</v>
      </c>
      <c r="R43" s="59">
        <f t="shared" si="10"/>
        <v>43842</v>
      </c>
      <c r="S43" s="59">
        <f t="shared" si="10"/>
        <v>-15000</v>
      </c>
      <c r="T43" s="80">
        <f t="shared" si="10"/>
        <v>47535.685999999987</v>
      </c>
      <c r="U43" s="80">
        <f t="shared" si="10"/>
        <v>-5824.5</v>
      </c>
      <c r="Y43" s="49">
        <f>SUM(T12:T36)</f>
        <v>47535.685999999987</v>
      </c>
    </row>
    <row r="44" spans="1:25" x14ac:dyDescent="0.2">
      <c r="A44" s="16"/>
      <c r="E44"/>
      <c r="F44"/>
      <c r="G44"/>
      <c r="M44" s="98"/>
      <c r="N44" s="98"/>
      <c r="O44" s="98"/>
      <c r="P44" s="98"/>
      <c r="Q44" s="98"/>
      <c r="R44" s="98"/>
      <c r="S44" s="98"/>
      <c r="T44" s="98"/>
      <c r="U44" s="71"/>
    </row>
    <row r="45" spans="1:25" ht="13.5" thickBot="1" x14ac:dyDescent="0.25">
      <c r="A45" s="16"/>
      <c r="E45"/>
      <c r="F45"/>
      <c r="G45"/>
      <c r="R45" s="33" t="s">
        <v>23</v>
      </c>
      <c r="S45" s="20">
        <f>+R43-S43</f>
        <v>58842</v>
      </c>
    </row>
    <row r="46" spans="1:25" ht="13.5" thickBot="1" x14ac:dyDescent="0.25">
      <c r="A46" s="16"/>
      <c r="E46" s="34" t="s">
        <v>24</v>
      </c>
      <c r="G46" s="30">
        <f>+G43</f>
        <v>62000</v>
      </c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53360.185999999987</v>
      </c>
    </row>
    <row r="47" spans="1:25" x14ac:dyDescent="0.2">
      <c r="A47" s="16"/>
      <c r="E47" s="34" t="s">
        <v>25</v>
      </c>
      <c r="G47" s="30">
        <f>+H43</f>
        <v>-58842</v>
      </c>
      <c r="N47" s="38"/>
      <c r="O47" s="38"/>
      <c r="S47" s="37"/>
      <c r="T47" s="38"/>
    </row>
    <row r="48" spans="1:25" x14ac:dyDescent="0.2">
      <c r="A48" s="16"/>
      <c r="G48" s="30">
        <f>ABS(G47)</f>
        <v>58842</v>
      </c>
      <c r="N48" s="38"/>
      <c r="O48" s="38"/>
      <c r="S48" s="37"/>
      <c r="T48" s="38"/>
    </row>
    <row r="49" spans="1:25" ht="22.5" x14ac:dyDescent="0.2">
      <c r="A49" s="16"/>
      <c r="G49" s="30">
        <f>G46+G47</f>
        <v>3158</v>
      </c>
      <c r="N49" s="39" t="s">
        <v>26</v>
      </c>
      <c r="O49" s="40"/>
      <c r="S49" s="37"/>
      <c r="T49" s="38"/>
      <c r="Y49" s="49">
        <f>Y43+ABS(U43)</f>
        <v>53360.185999999987</v>
      </c>
    </row>
    <row r="50" spans="1:25" x14ac:dyDescent="0.2">
      <c r="A50" s="16"/>
      <c r="N50" s="41" t="s">
        <v>27</v>
      </c>
      <c r="O50" s="42">
        <f>+G43*0.0128</f>
        <v>793.6</v>
      </c>
      <c r="S50" s="37"/>
      <c r="T50" s="38"/>
    </row>
    <row r="51" spans="1:25" x14ac:dyDescent="0.2">
      <c r="A51" s="16"/>
      <c r="N51" s="41" t="s">
        <v>28</v>
      </c>
      <c r="O51" s="42">
        <f>+H43*-0.0128</f>
        <v>753.17759999999998</v>
      </c>
    </row>
    <row r="52" spans="1:25" x14ac:dyDescent="0.2">
      <c r="A52" s="16"/>
      <c r="N52" s="41" t="s">
        <v>29</v>
      </c>
      <c r="O52" s="42">
        <f>0.0761*S45</f>
        <v>4477.8761999999997</v>
      </c>
    </row>
    <row r="53" spans="1:25" x14ac:dyDescent="0.2">
      <c r="A53" s="16"/>
      <c r="N53" s="43" t="s">
        <v>30</v>
      </c>
      <c r="O53" s="44">
        <f>SUM(O50:O52)</f>
        <v>6024.6538</v>
      </c>
    </row>
    <row r="54" spans="1:25" x14ac:dyDescent="0.2">
      <c r="A54" s="16"/>
    </row>
    <row r="55" spans="1:25" x14ac:dyDescent="0.2">
      <c r="A55" s="16"/>
      <c r="N55" s="45" t="s">
        <v>31</v>
      </c>
      <c r="O55" s="46">
        <f>MIN(O53,O46)</f>
        <v>6024.6538</v>
      </c>
    </row>
    <row r="57" spans="1:25" x14ac:dyDescent="0.2">
      <c r="N57" s="47"/>
      <c r="O57" s="48"/>
    </row>
    <row r="58" spans="1:25" x14ac:dyDescent="0.2">
      <c r="N58" s="48"/>
      <c r="O58" s="36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38"/>
      <c r="O62" s="38"/>
    </row>
  </sheetData>
  <mergeCells count="2">
    <mergeCell ref="M44:T44"/>
    <mergeCell ref="M46:T46"/>
  </mergeCells>
  <printOptions gridLines="1"/>
  <pageMargins left="0.25" right="0.25" top="0.5" bottom="0.5" header="0.25" footer="0.25"/>
  <pageSetup scale="6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3" workbookViewId="0">
      <selection activeCell="B39" sqref="B3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>
        <v>36892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>
        <v>-326</v>
      </c>
      <c r="I18" s="23">
        <f t="shared" si="2"/>
        <v>-326</v>
      </c>
      <c r="J18" s="23"/>
      <c r="K18" s="23">
        <f t="shared" si="8"/>
        <v>-326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126.58579999999999</v>
      </c>
      <c r="P18" s="20">
        <f t="shared" si="3"/>
        <v>0</v>
      </c>
      <c r="Q18" s="20">
        <f t="shared" si="4"/>
        <v>-326</v>
      </c>
      <c r="R18" s="20">
        <f t="shared" si="5"/>
        <v>0</v>
      </c>
      <c r="S18" s="20">
        <f t="shared" si="6"/>
        <v>-326</v>
      </c>
      <c r="T18" s="51">
        <f t="shared" si="9"/>
        <v>0</v>
      </c>
      <c r="U18" s="49">
        <f t="shared" si="7"/>
        <v>-126.58579999999999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-326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-326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-126.58579999999999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-326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-326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-126.58579999999999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-326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-326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-126.58579999999999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-326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-326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-126.58579999999999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-326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-326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-126.58579999999999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-326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-326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-126.58579999999999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-326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-326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-126.58579999999999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-326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-326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-126.58579999999999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-326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-326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-126.58579999999999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-326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-326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-126.58579999999999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-326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-326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-126.58579999999999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-326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-326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-126.58579999999999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-326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-326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-126.58579999999999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-326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-326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-126.58579999999999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-326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-326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-126.58579999999999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-326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-326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-126.58579999999999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-326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-326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-126.58579999999999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-326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-326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-126.58579999999999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-326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-326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-126.58579999999999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-326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-326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-126.58579999999999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-326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-326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-126.58579999999999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-326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-326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-126.58579999999999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-326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-326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-126.58579999999999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>
        <v>326</v>
      </c>
      <c r="H42" s="27"/>
      <c r="I42" s="28">
        <f t="shared" si="2"/>
        <v>326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126.58579999999999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326</v>
      </c>
      <c r="H43" s="1">
        <f>+SUM(H12:H42)</f>
        <v>-326</v>
      </c>
      <c r="I43" s="1">
        <f>+SUM(I12:I42)</f>
        <v>0</v>
      </c>
      <c r="N43" s="31">
        <f>SUM(N12:N42)</f>
        <v>126.58579999999999</v>
      </c>
      <c r="O43" s="31">
        <f>SUM(O12:O42)</f>
        <v>126.58579999999999</v>
      </c>
      <c r="P43" s="31">
        <f t="shared" ref="P43:U43" si="10">SUM(P12:P42)</f>
        <v>0</v>
      </c>
      <c r="Q43" s="31">
        <f t="shared" si="10"/>
        <v>-7824</v>
      </c>
      <c r="R43" s="31">
        <f t="shared" si="10"/>
        <v>0</v>
      </c>
      <c r="S43" s="31">
        <f t="shared" si="10"/>
        <v>-326</v>
      </c>
      <c r="T43" s="31">
        <f t="shared" si="10"/>
        <v>0</v>
      </c>
      <c r="U43" s="31">
        <f t="shared" si="10"/>
        <v>-3038.0591999999992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02" t="s">
        <v>43</v>
      </c>
      <c r="M45" s="103"/>
      <c r="N45" s="103"/>
      <c r="O45" s="103"/>
      <c r="P45" s="103"/>
      <c r="Q45" s="103"/>
      <c r="R45" s="103"/>
      <c r="S45" s="104"/>
      <c r="T45" s="60">
        <f>T43+((ABS(U43)))</f>
        <v>3038.0591999999992</v>
      </c>
    </row>
    <row r="46" spans="1:21" x14ac:dyDescent="0.2">
      <c r="A46" s="16"/>
      <c r="E46" s="34" t="s">
        <v>24</v>
      </c>
      <c r="G46" s="30">
        <f>+G43</f>
        <v>326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-326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4.1728000000000005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4.1728000000000005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8.345600000000001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8.345600000000001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7" workbookViewId="0">
      <selection activeCell="B39" sqref="B3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4514</v>
      </c>
      <c r="H18" s="22"/>
      <c r="I18" s="23">
        <f t="shared" si="2"/>
        <v>4514</v>
      </c>
      <c r="J18" s="23"/>
      <c r="K18" s="23">
        <f t="shared" si="8"/>
        <v>4514</v>
      </c>
      <c r="L18" s="24">
        <v>0.38829999999999998</v>
      </c>
      <c r="M18" s="24">
        <v>0.38829999999999998</v>
      </c>
      <c r="N18" s="25">
        <f t="shared" si="0"/>
        <v>1752.7862</v>
      </c>
      <c r="O18" s="25">
        <f t="shared" si="1"/>
        <v>0</v>
      </c>
      <c r="P18" s="20">
        <f t="shared" si="3"/>
        <v>4514</v>
      </c>
      <c r="Q18" s="20">
        <f t="shared" si="4"/>
        <v>0</v>
      </c>
      <c r="R18" s="20">
        <f t="shared" si="5"/>
        <v>4514</v>
      </c>
      <c r="S18" s="20">
        <f t="shared" si="6"/>
        <v>0</v>
      </c>
      <c r="T18" s="51">
        <f t="shared" si="9"/>
        <v>1752.7862</v>
      </c>
      <c r="U18" s="49">
        <f t="shared" si="7"/>
        <v>0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>
        <v>7122</v>
      </c>
      <c r="H19" s="22"/>
      <c r="I19" s="23">
        <f t="shared" si="2"/>
        <v>7122</v>
      </c>
      <c r="J19" s="23"/>
      <c r="K19" s="23">
        <f t="shared" si="8"/>
        <v>11636</v>
      </c>
      <c r="L19" s="24">
        <v>0.38829999999999998</v>
      </c>
      <c r="M19" s="24">
        <v>0.38829999999999998</v>
      </c>
      <c r="N19" s="25">
        <f t="shared" si="0"/>
        <v>2765.4726000000001</v>
      </c>
      <c r="O19" s="25">
        <f t="shared" si="1"/>
        <v>0</v>
      </c>
      <c r="P19" s="20">
        <f t="shared" si="3"/>
        <v>11636</v>
      </c>
      <c r="Q19" s="20">
        <f t="shared" si="4"/>
        <v>0</v>
      </c>
      <c r="R19" s="20">
        <f t="shared" si="5"/>
        <v>7122</v>
      </c>
      <c r="S19" s="20">
        <f t="shared" si="6"/>
        <v>0</v>
      </c>
      <c r="T19" s="51">
        <f t="shared" si="9"/>
        <v>4518.2587999999996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>
        <v>-9065</v>
      </c>
      <c r="I20" s="23">
        <f t="shared" si="2"/>
        <v>-9065</v>
      </c>
      <c r="J20" s="23"/>
      <c r="K20" s="23">
        <f t="shared" si="8"/>
        <v>2571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3519.9395</v>
      </c>
      <c r="P20" s="20">
        <f t="shared" si="3"/>
        <v>2571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998.3193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>
        <v>-2571</v>
      </c>
      <c r="I21" s="23">
        <f t="shared" si="2"/>
        <v>-2571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998.3193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>
        <v>25000</v>
      </c>
      <c r="H41" s="27"/>
      <c r="I41" s="28">
        <f t="shared" si="2"/>
        <v>25000</v>
      </c>
      <c r="J41" s="23"/>
      <c r="K41" s="23">
        <f t="shared" si="8"/>
        <v>25000</v>
      </c>
      <c r="L41" s="24">
        <v>0.38829999999999998</v>
      </c>
      <c r="M41" s="24">
        <v>0.38829999999999998</v>
      </c>
      <c r="N41" s="25">
        <f t="shared" si="0"/>
        <v>9707.5</v>
      </c>
      <c r="O41" s="25">
        <f t="shared" si="1"/>
        <v>0</v>
      </c>
      <c r="P41" s="20">
        <f t="shared" si="3"/>
        <v>25000</v>
      </c>
      <c r="Q41" s="20">
        <f t="shared" si="4"/>
        <v>0</v>
      </c>
      <c r="R41" s="20">
        <f t="shared" si="5"/>
        <v>25000</v>
      </c>
      <c r="S41" s="20">
        <f t="shared" si="6"/>
        <v>0</v>
      </c>
      <c r="T41" s="51">
        <f t="shared" si="9"/>
        <v>9707.5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>
        <v>-20332</v>
      </c>
      <c r="I42" s="28">
        <f t="shared" si="2"/>
        <v>-20332</v>
      </c>
      <c r="J42" s="23"/>
      <c r="K42" s="23">
        <f t="shared" si="8"/>
        <v>4668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7894.9155999999994</v>
      </c>
      <c r="P42" s="20">
        <f t="shared" si="3"/>
        <v>4668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1812.5844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36636</v>
      </c>
      <c r="H43" s="1">
        <f>+SUM(H12:H42)</f>
        <v>-31968</v>
      </c>
      <c r="I43" s="1">
        <f>+SUM(I12:I42)</f>
        <v>4668</v>
      </c>
      <c r="N43" s="31">
        <f>SUM(N12:N42)</f>
        <v>14225.7588</v>
      </c>
      <c r="O43" s="31">
        <f>SUM(O12:O42)</f>
        <v>12413.1744</v>
      </c>
      <c r="P43" s="31">
        <f t="shared" ref="P43:U43" si="10">SUM(P12:P42)</f>
        <v>48389</v>
      </c>
      <c r="Q43" s="31">
        <f t="shared" si="10"/>
        <v>0</v>
      </c>
      <c r="R43" s="31">
        <f t="shared" si="10"/>
        <v>36636</v>
      </c>
      <c r="S43" s="31">
        <f t="shared" si="10"/>
        <v>0</v>
      </c>
      <c r="T43" s="31">
        <f t="shared" si="10"/>
        <v>18789.448700000001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36636</v>
      </c>
    </row>
    <row r="46" spans="1:21" ht="13.5" thickBot="1" x14ac:dyDescent="0.25">
      <c r="A46" s="16"/>
      <c r="E46" s="34" t="s">
        <v>24</v>
      </c>
      <c r="G46" s="30">
        <f>+G43</f>
        <v>36636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18789.448700000001</v>
      </c>
    </row>
    <row r="47" spans="1:21" x14ac:dyDescent="0.2">
      <c r="A47" s="16"/>
      <c r="E47" s="34" t="s">
        <v>25</v>
      </c>
      <c r="G47" s="30">
        <f>+H43</f>
        <v>-31968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N49" s="35"/>
      <c r="O49" s="38"/>
      <c r="S49" s="37"/>
      <c r="T49" s="38"/>
    </row>
    <row r="50" spans="1:20" x14ac:dyDescent="0.2">
      <c r="A50" s="16"/>
      <c r="N50" s="38"/>
      <c r="O50" s="79"/>
      <c r="S50" s="37"/>
      <c r="T50" s="38"/>
    </row>
    <row r="51" spans="1:20" x14ac:dyDescent="0.2">
      <c r="A51" s="16"/>
      <c r="N51" s="38"/>
      <c r="O51" s="79"/>
    </row>
    <row r="52" spans="1:20" x14ac:dyDescent="0.2">
      <c r="A52" s="16"/>
      <c r="N52" s="38"/>
      <c r="O52" s="79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C15" workbookViewId="0">
      <selection activeCell="B38" sqref="B3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27467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>
        <v>10000</v>
      </c>
      <c r="H30" s="23"/>
      <c r="I30" s="23">
        <f t="shared" si="2"/>
        <v>10000</v>
      </c>
      <c r="J30" s="23"/>
      <c r="K30" s="23">
        <f t="shared" si="8"/>
        <v>10000</v>
      </c>
      <c r="L30" s="24">
        <v>0.1</v>
      </c>
      <c r="M30" s="24">
        <v>0.38829999999999998</v>
      </c>
      <c r="N30" s="25">
        <f t="shared" si="0"/>
        <v>1000</v>
      </c>
      <c r="O30" s="25">
        <f t="shared" si="1"/>
        <v>0</v>
      </c>
      <c r="P30" s="20">
        <f t="shared" si="3"/>
        <v>10000</v>
      </c>
      <c r="Q30" s="20">
        <f t="shared" si="4"/>
        <v>0</v>
      </c>
      <c r="R30" s="20">
        <f t="shared" si="5"/>
        <v>10000</v>
      </c>
      <c r="S30" s="20">
        <f t="shared" si="6"/>
        <v>0</v>
      </c>
      <c r="T30" s="51">
        <f t="shared" si="9"/>
        <v>1000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10000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10000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1000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10000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10000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1000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10000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1000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1000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1000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-10000</v>
      </c>
      <c r="I36" s="23">
        <f t="shared" si="2"/>
        <v>-10000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3883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 t="s">
        <v>63</v>
      </c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>SUM(N12:N42)</f>
        <v>1000</v>
      </c>
      <c r="O43" s="31">
        <f>SUM(O12:O42)</f>
        <v>3883</v>
      </c>
      <c r="P43" s="31">
        <f t="shared" ref="P43:U43" si="10">SUM(P12:P42)</f>
        <v>60000</v>
      </c>
      <c r="Q43" s="31">
        <f t="shared" si="10"/>
        <v>0</v>
      </c>
      <c r="R43" s="31">
        <f t="shared" si="10"/>
        <v>10000</v>
      </c>
      <c r="S43" s="31">
        <f t="shared" si="10"/>
        <v>0</v>
      </c>
      <c r="T43" s="31">
        <f t="shared" si="10"/>
        <v>6000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02" t="s">
        <v>43</v>
      </c>
      <c r="M45" s="103"/>
      <c r="N45" s="103"/>
      <c r="O45" s="103"/>
      <c r="P45" s="103"/>
      <c r="Q45" s="103"/>
      <c r="R45" s="103"/>
      <c r="S45" s="104"/>
      <c r="T45" s="60">
        <f>T43+((ABS(U43)))</f>
        <v>6000</v>
      </c>
    </row>
    <row r="46" spans="1:21" x14ac:dyDescent="0.2">
      <c r="A46" s="16"/>
      <c r="E46" s="34" t="s">
        <v>24</v>
      </c>
      <c r="G46" s="30">
        <f>+G43</f>
        <v>10000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-10000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256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256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" right="0.25" top="0.5" bottom="0.5" header="0.5" footer="0.2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30" sqref="H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5">
        <v>36892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workbookViewId="0">
      <selection activeCell="G12" sqref="G12:H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56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0.38300000000000001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0.38300000000000001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0.38300000000000001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0.38300000000000001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  <c r="T45" s="54"/>
    </row>
    <row r="46" spans="1:21" ht="13.5" thickBot="1" x14ac:dyDescent="0.25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G12" sqref="G12:H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5">
        <v>36892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98"/>
      <c r="M45" s="98"/>
      <c r="N45" s="98"/>
      <c r="O45" s="98"/>
      <c r="P45" s="98"/>
      <c r="Q45" s="98"/>
      <c r="R45" s="98"/>
      <c r="S45" s="98"/>
      <c r="T45" s="71"/>
    </row>
    <row r="46" spans="1:21" ht="13.5" thickBot="1" x14ac:dyDescent="0.25">
      <c r="A46" s="16"/>
      <c r="E46" s="34" t="s">
        <v>24</v>
      </c>
      <c r="G46" s="30">
        <f>+G43</f>
        <v>0</v>
      </c>
      <c r="L46" s="99" t="s">
        <v>43</v>
      </c>
      <c r="M46" s="100"/>
      <c r="N46" s="100"/>
      <c r="O46" s="100"/>
      <c r="P46" s="100"/>
      <c r="Q46" s="100"/>
      <c r="R46" s="100"/>
      <c r="S46" s="101"/>
      <c r="T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Summary</vt:lpstr>
      <vt:lpstr>PNM 500617</vt:lpstr>
      <vt:lpstr>USGT 500621</vt:lpstr>
      <vt:lpstr>Duke 500622</vt:lpstr>
      <vt:lpstr>Cinergy M&amp;T 500622</vt:lpstr>
      <vt:lpstr>Duke(NA) 500623</vt:lpstr>
      <vt:lpstr>USGT(NA) 500622</vt:lpstr>
      <vt:lpstr>Duke(NA) 500621</vt:lpstr>
      <vt:lpstr>PG&amp;E (NA)500622</vt:lpstr>
      <vt:lpstr>EES (na)500616</vt:lpstr>
      <vt:lpstr>Richardson(na) 500622</vt:lpstr>
      <vt:lpstr>USGT (NA) </vt:lpstr>
      <vt:lpstr>USGT(NA) 500615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2001-01-31T19:55:26Z</cp:lastPrinted>
  <dcterms:created xsi:type="dcterms:W3CDTF">2000-11-28T19:34:37Z</dcterms:created>
  <dcterms:modified xsi:type="dcterms:W3CDTF">2014-09-05T10:01:16Z</dcterms:modified>
</cp:coreProperties>
</file>