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3020" windowHeight="78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5" i="1" l="1"/>
  <c r="L5" i="1" s="1"/>
  <c r="N5" i="1" s="1"/>
  <c r="K5" i="1"/>
  <c r="M5" i="1"/>
  <c r="Q5" i="1"/>
  <c r="R5" i="1"/>
  <c r="J6" i="1"/>
  <c r="K6" i="1"/>
  <c r="L6" i="1"/>
  <c r="N6" i="1" s="1"/>
  <c r="M6" i="1"/>
  <c r="Q6" i="1"/>
  <c r="R6" i="1"/>
  <c r="G7" i="1"/>
  <c r="J7" i="1"/>
  <c r="K7" i="1"/>
  <c r="L7" i="1"/>
  <c r="N7" i="1" s="1"/>
  <c r="M7" i="1"/>
  <c r="Q7" i="1"/>
  <c r="R7" i="1"/>
  <c r="G8" i="1"/>
  <c r="J8" i="1"/>
  <c r="K8" i="1"/>
  <c r="L8" i="1"/>
  <c r="N8" i="1" s="1"/>
  <c r="M8" i="1"/>
  <c r="Q8" i="1"/>
  <c r="R8" i="1"/>
  <c r="G9" i="1"/>
  <c r="J9" i="1"/>
  <c r="K9" i="1"/>
  <c r="L9" i="1"/>
  <c r="N9" i="1" s="1"/>
  <c r="M9" i="1"/>
  <c r="Q9" i="1"/>
  <c r="R9" i="1"/>
  <c r="G10" i="1"/>
  <c r="J10" i="1"/>
  <c r="K10" i="1"/>
  <c r="L10" i="1"/>
  <c r="N10" i="1" s="1"/>
  <c r="M10" i="1"/>
  <c r="Q10" i="1"/>
  <c r="R10" i="1"/>
  <c r="G11" i="1"/>
  <c r="J11" i="1"/>
  <c r="K11" i="1"/>
  <c r="L11" i="1"/>
  <c r="N11" i="1" s="1"/>
  <c r="M11" i="1"/>
  <c r="Q11" i="1"/>
  <c r="R11" i="1"/>
  <c r="J12" i="1"/>
  <c r="K12" i="1"/>
  <c r="L12" i="1"/>
  <c r="N12" i="1" s="1"/>
  <c r="M12" i="1"/>
  <c r="M35" i="1" s="1"/>
  <c r="Q12" i="1"/>
  <c r="R12" i="1"/>
  <c r="J13" i="1"/>
  <c r="L13" i="1" s="1"/>
  <c r="N13" i="1" s="1"/>
  <c r="K13" i="1"/>
  <c r="M13" i="1"/>
  <c r="Q13" i="1"/>
  <c r="R13" i="1"/>
  <c r="J14" i="1"/>
  <c r="L14" i="1" s="1"/>
  <c r="N14" i="1" s="1"/>
  <c r="K14" i="1"/>
  <c r="M14" i="1"/>
  <c r="Q14" i="1"/>
  <c r="R14" i="1"/>
  <c r="J15" i="1"/>
  <c r="K15" i="1"/>
  <c r="L15" i="1"/>
  <c r="N15" i="1" s="1"/>
  <c r="M15" i="1"/>
  <c r="Q15" i="1"/>
  <c r="R15" i="1"/>
  <c r="J16" i="1"/>
  <c r="K16" i="1"/>
  <c r="L16" i="1"/>
  <c r="N16" i="1" s="1"/>
  <c r="M16" i="1"/>
  <c r="Q16" i="1"/>
  <c r="R16" i="1"/>
  <c r="J17" i="1"/>
  <c r="K17" i="1"/>
  <c r="L17" i="1"/>
  <c r="N17" i="1" s="1"/>
  <c r="M17" i="1"/>
  <c r="Q17" i="1"/>
  <c r="R17" i="1"/>
  <c r="J18" i="1"/>
  <c r="K18" i="1"/>
  <c r="L18" i="1"/>
  <c r="N18" i="1" s="1"/>
  <c r="M18" i="1"/>
  <c r="Q18" i="1"/>
  <c r="R18" i="1"/>
  <c r="J19" i="1"/>
  <c r="L19" i="1" s="1"/>
  <c r="N19" i="1" s="1"/>
  <c r="K19" i="1"/>
  <c r="M19" i="1"/>
  <c r="Q19" i="1"/>
  <c r="R19" i="1"/>
  <c r="J20" i="1"/>
  <c r="L20" i="1" s="1"/>
  <c r="N20" i="1" s="1"/>
  <c r="K20" i="1"/>
  <c r="M20" i="1"/>
  <c r="Q20" i="1"/>
  <c r="R20" i="1"/>
  <c r="J21" i="1"/>
  <c r="K21" i="1"/>
  <c r="L21" i="1"/>
  <c r="N21" i="1" s="1"/>
  <c r="M21" i="1"/>
  <c r="Q21" i="1"/>
  <c r="R21" i="1"/>
  <c r="J22" i="1"/>
  <c r="K22" i="1"/>
  <c r="L22" i="1"/>
  <c r="N22" i="1" s="1"/>
  <c r="M22" i="1"/>
  <c r="Q22" i="1"/>
  <c r="R22" i="1"/>
  <c r="J23" i="1"/>
  <c r="L23" i="1" s="1"/>
  <c r="N23" i="1" s="1"/>
  <c r="K23" i="1"/>
  <c r="M23" i="1"/>
  <c r="Q23" i="1"/>
  <c r="R23" i="1"/>
  <c r="J24" i="1"/>
  <c r="L24" i="1" s="1"/>
  <c r="N24" i="1" s="1"/>
  <c r="K24" i="1"/>
  <c r="M24" i="1"/>
  <c r="Q24" i="1"/>
  <c r="R24" i="1"/>
  <c r="J25" i="1"/>
  <c r="L25" i="1" s="1"/>
  <c r="N25" i="1" s="1"/>
  <c r="K25" i="1"/>
  <c r="M25" i="1"/>
  <c r="Q25" i="1"/>
  <c r="R25" i="1"/>
  <c r="J26" i="1"/>
  <c r="K26" i="1"/>
  <c r="L26" i="1"/>
  <c r="N26" i="1" s="1"/>
  <c r="M26" i="1"/>
  <c r="Q26" i="1"/>
  <c r="R26" i="1"/>
  <c r="J27" i="1"/>
  <c r="K27" i="1"/>
  <c r="L27" i="1"/>
  <c r="N27" i="1" s="1"/>
  <c r="M27" i="1"/>
  <c r="Q27" i="1"/>
  <c r="R27" i="1"/>
  <c r="J28" i="1"/>
  <c r="L28" i="1" s="1"/>
  <c r="N28" i="1" s="1"/>
  <c r="K28" i="1"/>
  <c r="M28" i="1"/>
  <c r="Q28" i="1"/>
  <c r="R28" i="1"/>
  <c r="J29" i="1"/>
  <c r="L29" i="1" s="1"/>
  <c r="N29" i="1" s="1"/>
  <c r="K29" i="1"/>
  <c r="M29" i="1"/>
  <c r="Q29" i="1"/>
  <c r="R29" i="1"/>
  <c r="J30" i="1"/>
  <c r="K30" i="1"/>
  <c r="L30" i="1"/>
  <c r="N30" i="1" s="1"/>
  <c r="M30" i="1"/>
  <c r="Q30" i="1"/>
  <c r="R30" i="1"/>
  <c r="J31" i="1"/>
  <c r="K31" i="1"/>
  <c r="L31" i="1"/>
  <c r="N31" i="1" s="1"/>
  <c r="M31" i="1"/>
  <c r="Q31" i="1"/>
  <c r="R31" i="1"/>
  <c r="J32" i="1"/>
  <c r="L32" i="1" s="1"/>
  <c r="N32" i="1" s="1"/>
  <c r="K32" i="1"/>
  <c r="M32" i="1"/>
  <c r="Q32" i="1"/>
  <c r="R32" i="1"/>
  <c r="N35" i="1" l="1"/>
  <c r="P17" i="1"/>
  <c r="P24" i="1"/>
  <c r="O16" i="1"/>
</calcChain>
</file>

<file path=xl/comments1.xml><?xml version="1.0" encoding="utf-8"?>
<comments xmlns="http://schemas.openxmlformats.org/spreadsheetml/2006/main">
  <authors>
    <author>skatz</author>
  </authors>
  <commentList>
    <comment ref="P4" authorId="0" shapeId="0">
      <text>
        <r>
          <rPr>
            <b/>
            <sz val="8"/>
            <color indexed="81"/>
            <rFont val="Tahoma"/>
          </rPr>
          <t>skatz: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<sst xmlns="http://schemas.openxmlformats.org/spreadsheetml/2006/main" count="21" uniqueCount="17">
  <si>
    <t xml:space="preserve">tw </t>
  </si>
  <si>
    <t>epng</t>
  </si>
  <si>
    <t xml:space="preserve">cb </t>
  </si>
  <si>
    <t xml:space="preserve">san juan </t>
  </si>
  <si>
    <t>perm</t>
  </si>
  <si>
    <t>san juan</t>
  </si>
  <si>
    <t xml:space="preserve">perm </t>
  </si>
  <si>
    <t xml:space="preserve">gas daily </t>
  </si>
  <si>
    <t>fixed</t>
  </si>
  <si>
    <t>volume</t>
  </si>
  <si>
    <t>fuel</t>
  </si>
  <si>
    <t>total p/l</t>
  </si>
  <si>
    <t>SET p/l</t>
  </si>
  <si>
    <t>TW p/l</t>
  </si>
  <si>
    <t xml:space="preserve">sj/fixed </t>
  </si>
  <si>
    <t>perm/fixed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</si>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</sst>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* #,##0.0000_);_(* \(#,##0.0000\);_(* &quot;-&quot;??_);_(@_)"/>
    <numFmt numFmtId="167" formatCode="_(* #,##0.000_);_(* \(#,##0.000\);_(* &quot;-&quot;??_);_(@_)"/>
    <numFmt numFmtId="168" formatCode="0.000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164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43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43" fontId="0" fillId="0" borderId="0" xfId="0" applyNumberFormat="1" applyAlignment="1">
      <alignment horizontal="right"/>
    </xf>
    <xf numFmtId="4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64" fontId="3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38"/>
  <sheetViews>
    <sheetView tabSelected="1" workbookViewId="0">
      <selection activeCell="A7" sqref="A7"/>
    </sheetView>
  </sheetViews>
  <sheetFormatPr defaultRowHeight="12.75" x14ac:dyDescent="0.2"/>
  <cols>
    <col min="1" max="1" width="2" customWidth="1"/>
    <col min="3" max="3" width="1" customWidth="1"/>
    <col min="5" max="5" width="11.140625" customWidth="1"/>
    <col min="6" max="6" width="11.7109375" customWidth="1"/>
    <col min="7" max="7" width="10" customWidth="1"/>
    <col min="8" max="8" width="10.42578125" customWidth="1"/>
    <col min="9" max="9" width="9.85546875" customWidth="1"/>
    <col min="10" max="11" width="11.5703125" customWidth="1"/>
    <col min="12" max="13" width="12.5703125" customWidth="1"/>
    <col min="14" max="14" width="12.28515625" customWidth="1"/>
    <col min="15" max="15" width="11.42578125" customWidth="1"/>
    <col min="16" max="16" width="10.28515625" customWidth="1"/>
    <col min="18" max="18" width="14.28515625" customWidth="1"/>
  </cols>
  <sheetData>
    <row r="2" spans="2:19" x14ac:dyDescent="0.2">
      <c r="D2" s="1" t="s">
        <v>0</v>
      </c>
      <c r="E2" s="1" t="s">
        <v>1</v>
      </c>
      <c r="F2" s="1" t="s">
        <v>2</v>
      </c>
      <c r="G2" s="1"/>
      <c r="H2" s="1" t="s">
        <v>3</v>
      </c>
      <c r="I2" s="1" t="s">
        <v>4</v>
      </c>
      <c r="J2" s="1" t="s">
        <v>5</v>
      </c>
      <c r="K2" s="1" t="s">
        <v>6</v>
      </c>
      <c r="L2" s="1"/>
      <c r="M2" s="1"/>
      <c r="N2" s="1"/>
    </row>
    <row r="3" spans="2:19" x14ac:dyDescent="0.2">
      <c r="D3" s="19" t="s">
        <v>3</v>
      </c>
      <c r="E3" s="19" t="s">
        <v>4</v>
      </c>
      <c r="F3" s="19" t="s">
        <v>7</v>
      </c>
      <c r="G3" s="19" t="s">
        <v>8</v>
      </c>
      <c r="H3" s="19" t="s">
        <v>9</v>
      </c>
      <c r="I3" s="19" t="s">
        <v>9</v>
      </c>
      <c r="J3" s="19" t="s">
        <v>10</v>
      </c>
      <c r="K3" s="19" t="s">
        <v>10</v>
      </c>
      <c r="L3" s="19" t="s">
        <v>11</v>
      </c>
      <c r="M3" s="19" t="s">
        <v>12</v>
      </c>
      <c r="N3" s="18" t="s">
        <v>13</v>
      </c>
      <c r="O3" s="1"/>
      <c r="P3" s="1"/>
      <c r="Q3" s="1" t="s">
        <v>14</v>
      </c>
      <c r="R3" s="1" t="s">
        <v>15</v>
      </c>
    </row>
    <row r="4" spans="2:19" x14ac:dyDescent="0.2">
      <c r="D4" s="1"/>
      <c r="E4" s="1"/>
      <c r="F4" s="1"/>
      <c r="G4" s="1"/>
      <c r="H4" s="1"/>
      <c r="I4" s="1"/>
      <c r="J4" s="1"/>
      <c r="K4" s="1"/>
      <c r="L4" s="1"/>
      <c r="M4" s="1"/>
      <c r="N4" s="18"/>
      <c r="P4" t="s">
        <v>16</v>
      </c>
    </row>
    <row r="5" spans="2:19" x14ac:dyDescent="0.2">
      <c r="B5" s="2">
        <v>36923</v>
      </c>
      <c r="D5" s="1">
        <v>5.82</v>
      </c>
      <c r="E5" s="1">
        <v>6.08</v>
      </c>
      <c r="F5" s="1">
        <v>13.744999999999999</v>
      </c>
      <c r="G5" s="1">
        <v>13.744999999999999</v>
      </c>
      <c r="H5" s="3">
        <v>0</v>
      </c>
      <c r="I5" s="3">
        <v>5000</v>
      </c>
      <c r="J5" s="4">
        <f>(D5/0.9525)-D5</f>
        <v>0.29023622047244046</v>
      </c>
      <c r="K5" s="4">
        <f>(E5/0.95)-E5</f>
        <v>0.32000000000000028</v>
      </c>
      <c r="L5" s="5">
        <f>(G5-D5-J5)*H5+(G5-E5-K5)*I5</f>
        <v>36724.999999999993</v>
      </c>
      <c r="M5" s="5">
        <f>(H5+I5)*0.5</f>
        <v>2500</v>
      </c>
      <c r="N5" s="20">
        <f>L5-M5</f>
        <v>34224.999999999993</v>
      </c>
      <c r="O5" s="6"/>
      <c r="P5" s="1"/>
      <c r="Q5" s="7">
        <f>G5-D5</f>
        <v>7.9249999999999989</v>
      </c>
      <c r="R5" s="7">
        <f>G5-E5</f>
        <v>7.6649999999999991</v>
      </c>
      <c r="S5" s="1"/>
    </row>
    <row r="6" spans="2:19" x14ac:dyDescent="0.2">
      <c r="B6" s="2">
        <v>36924</v>
      </c>
      <c r="D6" s="1">
        <v>5.81</v>
      </c>
      <c r="E6" s="1">
        <v>6.0049999999999999</v>
      </c>
      <c r="F6" s="1">
        <v>15.63</v>
      </c>
      <c r="G6" s="7">
        <v>14.7</v>
      </c>
      <c r="H6" s="3">
        <v>8024</v>
      </c>
      <c r="I6" s="3">
        <v>5000</v>
      </c>
      <c r="J6" s="4">
        <f t="shared" ref="J6:J30" si="0">(D6/0.9525)-D6</f>
        <v>0.28973753280839887</v>
      </c>
      <c r="K6" s="4">
        <f t="shared" ref="K6:K30" si="1">(E6/0.95)-E6</f>
        <v>0.31605263157894736</v>
      </c>
      <c r="L6" s="5">
        <f t="shared" ref="L6:L30" si="2">(G6-D6-J6)*H6+(G6-E6-K6)*I6</f>
        <v>110903.24287885067</v>
      </c>
      <c r="M6" s="5">
        <f t="shared" ref="M6:M30" si="3">(H6+I6)*0.5</f>
        <v>6512</v>
      </c>
      <c r="N6" s="20">
        <f t="shared" ref="N6:N30" si="4">L6-M6</f>
        <v>104391.24287885067</v>
      </c>
      <c r="P6" s="1"/>
      <c r="Q6" s="7">
        <f t="shared" ref="Q6:Q32" si="5">G6-D6</f>
        <v>8.89</v>
      </c>
      <c r="R6" s="7">
        <f t="shared" ref="R6:R32" si="6">G6-E6</f>
        <v>8.6950000000000003</v>
      </c>
      <c r="S6" s="7"/>
    </row>
    <row r="7" spans="2:19" x14ac:dyDescent="0.2">
      <c r="B7" s="2">
        <v>36925</v>
      </c>
      <c r="D7" s="8">
        <v>6.41</v>
      </c>
      <c r="E7" s="8">
        <v>6.58</v>
      </c>
      <c r="F7" s="1">
        <v>15.63</v>
      </c>
      <c r="G7" s="9">
        <f>((10000*12.5)+(5000*15.75))/15000</f>
        <v>13.583333333333334</v>
      </c>
      <c r="H7" s="10">
        <v>10000</v>
      </c>
      <c r="I7" s="10">
        <v>5000</v>
      </c>
      <c r="J7" s="4">
        <f t="shared" si="0"/>
        <v>0.31965879265091868</v>
      </c>
      <c r="K7" s="4">
        <f t="shared" si="1"/>
        <v>0.34631578947368435</v>
      </c>
      <c r="L7" s="5">
        <f>(G7-D7-J7)*H7+(G7-E7-K7)*I7</f>
        <v>101821.83312612239</v>
      </c>
      <c r="M7" s="5">
        <f t="shared" si="3"/>
        <v>7500</v>
      </c>
      <c r="N7" s="20">
        <f t="shared" si="4"/>
        <v>94321.833126122394</v>
      </c>
      <c r="P7" s="8"/>
      <c r="Q7" s="7">
        <f t="shared" si="5"/>
        <v>7.1733333333333338</v>
      </c>
      <c r="R7" s="7">
        <f t="shared" si="6"/>
        <v>7.0033333333333339</v>
      </c>
      <c r="S7" s="11"/>
    </row>
    <row r="8" spans="2:19" x14ac:dyDescent="0.2">
      <c r="B8" s="2">
        <v>36926</v>
      </c>
      <c r="D8" s="8">
        <v>6.41</v>
      </c>
      <c r="E8" s="8">
        <v>6.58</v>
      </c>
      <c r="F8" s="1">
        <v>15.63</v>
      </c>
      <c r="G8" s="9">
        <f>((10000*12.5)+(5000*15.75))/15000</f>
        <v>13.583333333333334</v>
      </c>
      <c r="H8" s="10">
        <v>10000</v>
      </c>
      <c r="I8" s="10">
        <v>5000</v>
      </c>
      <c r="J8" s="4">
        <f t="shared" si="0"/>
        <v>0.31965879265091868</v>
      </c>
      <c r="K8" s="4">
        <f t="shared" si="1"/>
        <v>0.34631578947368435</v>
      </c>
      <c r="L8" s="5">
        <f t="shared" si="2"/>
        <v>101821.83312612239</v>
      </c>
      <c r="M8" s="5">
        <f t="shared" si="3"/>
        <v>7500</v>
      </c>
      <c r="N8" s="20">
        <f t="shared" si="4"/>
        <v>94321.833126122394</v>
      </c>
      <c r="P8" s="8"/>
      <c r="Q8" s="7">
        <f t="shared" si="5"/>
        <v>7.1733333333333338</v>
      </c>
      <c r="R8" s="7">
        <f t="shared" si="6"/>
        <v>7.0033333333333339</v>
      </c>
      <c r="S8" s="11"/>
    </row>
    <row r="9" spans="2:19" x14ac:dyDescent="0.2">
      <c r="B9" s="2">
        <v>36927</v>
      </c>
      <c r="D9" s="8">
        <v>6.41</v>
      </c>
      <c r="E9" s="8">
        <v>6.58</v>
      </c>
      <c r="F9" s="1">
        <v>15.63</v>
      </c>
      <c r="G9" s="9">
        <f>((10000*12.5)+(5000*15.75))/15000</f>
        <v>13.583333333333334</v>
      </c>
      <c r="H9" s="10">
        <v>10000</v>
      </c>
      <c r="I9" s="10">
        <v>5000</v>
      </c>
      <c r="J9" s="4">
        <f t="shared" si="0"/>
        <v>0.31965879265091868</v>
      </c>
      <c r="K9" s="4">
        <f t="shared" si="1"/>
        <v>0.34631578947368435</v>
      </c>
      <c r="L9" s="5">
        <f t="shared" si="2"/>
        <v>101821.83312612239</v>
      </c>
      <c r="M9" s="5">
        <f t="shared" si="3"/>
        <v>7500</v>
      </c>
      <c r="N9" s="20">
        <f t="shared" si="4"/>
        <v>94321.833126122394</v>
      </c>
      <c r="P9" s="8"/>
      <c r="Q9" s="7">
        <f t="shared" si="5"/>
        <v>7.1733333333333338</v>
      </c>
      <c r="R9" s="7">
        <f t="shared" si="6"/>
        <v>7.0033333333333339</v>
      </c>
      <c r="S9" s="11"/>
    </row>
    <row r="10" spans="2:19" x14ac:dyDescent="0.2">
      <c r="B10" s="2">
        <v>36928</v>
      </c>
      <c r="D10" s="8">
        <v>5.61</v>
      </c>
      <c r="E10" s="12">
        <v>5.7249999999999996</v>
      </c>
      <c r="F10" s="1">
        <v>15.63</v>
      </c>
      <c r="G10" s="9">
        <f>((10000*12.5)+(5000*11.48))/15000</f>
        <v>12.16</v>
      </c>
      <c r="H10" s="10">
        <v>10000</v>
      </c>
      <c r="I10" s="10">
        <v>5000</v>
      </c>
      <c r="J10" s="4">
        <f t="shared" si="0"/>
        <v>0.27976377952755893</v>
      </c>
      <c r="K10" s="4">
        <f t="shared" si="1"/>
        <v>0.30131578947368443</v>
      </c>
      <c r="L10" s="5">
        <f t="shared" si="2"/>
        <v>93370.783257355986</v>
      </c>
      <c r="M10" s="5">
        <f t="shared" si="3"/>
        <v>7500</v>
      </c>
      <c r="N10" s="20">
        <f t="shared" si="4"/>
        <v>85870.783257355986</v>
      </c>
      <c r="P10" s="8"/>
      <c r="Q10" s="7">
        <f t="shared" si="5"/>
        <v>6.55</v>
      </c>
      <c r="R10" s="7">
        <f t="shared" si="6"/>
        <v>6.4350000000000005</v>
      </c>
      <c r="S10" s="11"/>
    </row>
    <row r="11" spans="2:19" x14ac:dyDescent="0.2">
      <c r="B11" s="2">
        <v>36929</v>
      </c>
      <c r="D11" s="1">
        <v>5.38</v>
      </c>
      <c r="E11" s="1">
        <v>5.53</v>
      </c>
      <c r="F11" s="8">
        <v>12.61</v>
      </c>
      <c r="G11" s="9">
        <f>((10000*12.5)+(5000*11.48))/15000</f>
        <v>12.16</v>
      </c>
      <c r="H11" s="13">
        <v>10000</v>
      </c>
      <c r="I11" s="13">
        <v>5000</v>
      </c>
      <c r="J11" s="4">
        <f t="shared" si="0"/>
        <v>0.26829396325459332</v>
      </c>
      <c r="K11" s="4">
        <f t="shared" si="1"/>
        <v>0.2910526315789479</v>
      </c>
      <c r="L11" s="5">
        <f t="shared" si="2"/>
        <v>96811.797209559329</v>
      </c>
      <c r="M11" s="5">
        <f t="shared" si="3"/>
        <v>7500</v>
      </c>
      <c r="N11" s="20">
        <f t="shared" si="4"/>
        <v>89311.797209559329</v>
      </c>
      <c r="P11" s="1"/>
      <c r="Q11" s="7">
        <f t="shared" si="5"/>
        <v>6.78</v>
      </c>
      <c r="R11" s="7">
        <f t="shared" si="6"/>
        <v>6.63</v>
      </c>
      <c r="S11" s="11"/>
    </row>
    <row r="12" spans="2:19" x14ac:dyDescent="0.2">
      <c r="B12" s="2">
        <v>36930</v>
      </c>
      <c r="D12" s="1">
        <v>5.7249999999999996</v>
      </c>
      <c r="E12" s="14">
        <v>5.79</v>
      </c>
      <c r="F12" s="1">
        <v>13.23</v>
      </c>
      <c r="G12" s="9">
        <v>13.23</v>
      </c>
      <c r="H12" s="3">
        <v>10000</v>
      </c>
      <c r="I12" s="3">
        <v>5000</v>
      </c>
      <c r="J12" s="4">
        <f t="shared" si="0"/>
        <v>0.28549868766404174</v>
      </c>
      <c r="K12" s="4">
        <f t="shared" si="1"/>
        <v>0.30473684210526386</v>
      </c>
      <c r="L12" s="5">
        <f t="shared" si="2"/>
        <v>107871.32891283327</v>
      </c>
      <c r="M12" s="5">
        <f t="shared" si="3"/>
        <v>7500</v>
      </c>
      <c r="N12" s="20">
        <f t="shared" si="4"/>
        <v>100371.32891283327</v>
      </c>
      <c r="P12" s="1"/>
      <c r="Q12" s="7">
        <f t="shared" si="5"/>
        <v>7.5050000000000008</v>
      </c>
      <c r="R12" s="7">
        <f t="shared" si="6"/>
        <v>7.44</v>
      </c>
      <c r="S12" s="1"/>
    </row>
    <row r="13" spans="2:19" x14ac:dyDescent="0.2">
      <c r="B13" s="2">
        <v>36931</v>
      </c>
      <c r="D13" s="1">
        <v>6.37</v>
      </c>
      <c r="E13" s="1">
        <v>6.4249999999999998</v>
      </c>
      <c r="F13" s="1">
        <v>12.28</v>
      </c>
      <c r="G13" s="9">
        <v>12.28</v>
      </c>
      <c r="H13" s="3">
        <v>10000</v>
      </c>
      <c r="I13" s="3">
        <v>5000</v>
      </c>
      <c r="J13" s="4">
        <f t="shared" si="0"/>
        <v>0.31766404199475051</v>
      </c>
      <c r="K13" s="4">
        <f t="shared" si="1"/>
        <v>0.33815789473684266</v>
      </c>
      <c r="L13" s="5">
        <f t="shared" si="2"/>
        <v>83507.570106368265</v>
      </c>
      <c r="M13" s="5">
        <f t="shared" si="3"/>
        <v>7500</v>
      </c>
      <c r="N13" s="20">
        <f t="shared" si="4"/>
        <v>76007.570106368265</v>
      </c>
      <c r="Q13" s="7">
        <f t="shared" si="5"/>
        <v>5.9099999999999993</v>
      </c>
      <c r="R13" s="7">
        <f t="shared" si="6"/>
        <v>5.8549999999999995</v>
      </c>
    </row>
    <row r="14" spans="2:19" x14ac:dyDescent="0.2">
      <c r="B14" s="2">
        <v>36932</v>
      </c>
      <c r="D14" s="1">
        <v>6.29</v>
      </c>
      <c r="E14" s="1">
        <v>6.3049999999999997</v>
      </c>
      <c r="F14" s="1">
        <v>14.83</v>
      </c>
      <c r="G14" s="9">
        <v>14.81</v>
      </c>
      <c r="H14" s="3">
        <v>10000</v>
      </c>
      <c r="I14" s="3">
        <v>5000</v>
      </c>
      <c r="J14" s="4">
        <f t="shared" si="0"/>
        <v>0.31367454068241418</v>
      </c>
      <c r="K14" s="4">
        <f t="shared" si="1"/>
        <v>0.33184210526315816</v>
      </c>
      <c r="L14" s="5">
        <f t="shared" si="2"/>
        <v>122929.04406686008</v>
      </c>
      <c r="M14" s="5">
        <f t="shared" si="3"/>
        <v>7500</v>
      </c>
      <c r="N14" s="20">
        <f t="shared" si="4"/>
        <v>115429.04406686008</v>
      </c>
      <c r="Q14" s="7">
        <f t="shared" si="5"/>
        <v>8.52</v>
      </c>
      <c r="R14" s="7">
        <f t="shared" si="6"/>
        <v>8.5050000000000008</v>
      </c>
    </row>
    <row r="15" spans="2:19" x14ac:dyDescent="0.2">
      <c r="B15" s="2">
        <v>36933</v>
      </c>
      <c r="D15" s="1">
        <v>6.29</v>
      </c>
      <c r="E15" s="1">
        <v>6.3049999999999997</v>
      </c>
      <c r="F15" s="1">
        <v>14.83</v>
      </c>
      <c r="G15" s="9">
        <v>14.81</v>
      </c>
      <c r="H15" s="3">
        <v>10000</v>
      </c>
      <c r="I15" s="3">
        <v>5000</v>
      </c>
      <c r="J15" s="4">
        <f t="shared" si="0"/>
        <v>0.31367454068241418</v>
      </c>
      <c r="K15" s="4">
        <f t="shared" si="1"/>
        <v>0.33184210526315816</v>
      </c>
      <c r="L15" s="5">
        <f t="shared" si="2"/>
        <v>122929.04406686008</v>
      </c>
      <c r="M15" s="5">
        <f t="shared" si="3"/>
        <v>7500</v>
      </c>
      <c r="N15" s="20">
        <f t="shared" si="4"/>
        <v>115429.04406686008</v>
      </c>
      <c r="Q15" s="7">
        <f t="shared" si="5"/>
        <v>8.52</v>
      </c>
      <c r="R15" s="7">
        <f t="shared" si="6"/>
        <v>8.5050000000000008</v>
      </c>
    </row>
    <row r="16" spans="2:19" x14ac:dyDescent="0.2">
      <c r="B16" s="2">
        <v>36934</v>
      </c>
      <c r="D16" s="1">
        <v>6.29</v>
      </c>
      <c r="E16" s="1">
        <v>6.3049999999999997</v>
      </c>
      <c r="F16" s="1">
        <v>14.83</v>
      </c>
      <c r="G16" s="9">
        <v>14.81</v>
      </c>
      <c r="H16" s="3">
        <v>10000</v>
      </c>
      <c r="I16" s="3">
        <v>5000</v>
      </c>
      <c r="J16" s="4">
        <f t="shared" si="0"/>
        <v>0.31367454068241418</v>
      </c>
      <c r="K16" s="4">
        <f t="shared" si="1"/>
        <v>0.33184210526315816</v>
      </c>
      <c r="L16" s="5">
        <f t="shared" si="2"/>
        <v>122929.04406686008</v>
      </c>
      <c r="M16" s="5">
        <f t="shared" si="3"/>
        <v>7500</v>
      </c>
      <c r="N16" s="20">
        <f t="shared" si="4"/>
        <v>115429.04406686008</v>
      </c>
      <c r="O16" s="15">
        <f>SUM(M5:M16)</f>
        <v>84012</v>
      </c>
      <c r="Q16" s="7">
        <f t="shared" si="5"/>
        <v>8.52</v>
      </c>
      <c r="R16" s="7">
        <f t="shared" si="6"/>
        <v>8.5050000000000008</v>
      </c>
    </row>
    <row r="17" spans="2:18" x14ac:dyDescent="0.2">
      <c r="B17" s="2">
        <v>36935</v>
      </c>
      <c r="D17" s="1">
        <v>5.7649999999999997</v>
      </c>
      <c r="E17" s="1">
        <v>5.7249999999999996</v>
      </c>
      <c r="F17" s="1">
        <v>19.774999999999999</v>
      </c>
      <c r="G17" s="9">
        <v>18.28</v>
      </c>
      <c r="H17" s="3">
        <v>10000</v>
      </c>
      <c r="I17" s="3">
        <v>5000</v>
      </c>
      <c r="J17" s="4">
        <f t="shared" si="0"/>
        <v>0.2874934383202099</v>
      </c>
      <c r="K17" s="4">
        <f t="shared" si="1"/>
        <v>0.30131578947368443</v>
      </c>
      <c r="L17" s="5">
        <f t="shared" si="2"/>
        <v>183543.48666942949</v>
      </c>
      <c r="M17" s="5">
        <f t="shared" si="3"/>
        <v>7500</v>
      </c>
      <c r="N17" s="20">
        <f t="shared" si="4"/>
        <v>176043.48666942949</v>
      </c>
      <c r="P17" s="15">
        <f>SUM(N5:N17)</f>
        <v>1295473.8406133445</v>
      </c>
      <c r="Q17" s="7">
        <f t="shared" si="5"/>
        <v>12.515000000000001</v>
      </c>
      <c r="R17" s="7">
        <f t="shared" si="6"/>
        <v>12.555000000000001</v>
      </c>
    </row>
    <row r="18" spans="2:18" x14ac:dyDescent="0.2">
      <c r="B18" s="2">
        <v>36936</v>
      </c>
      <c r="D18" s="1">
        <v>5.4450000000000003</v>
      </c>
      <c r="E18" s="1">
        <v>5.5750000000000002</v>
      </c>
      <c r="F18" s="1">
        <v>34.524999999999999</v>
      </c>
      <c r="G18" s="16">
        <v>30</v>
      </c>
      <c r="H18" s="3">
        <v>9747</v>
      </c>
      <c r="I18" s="3">
        <v>5000</v>
      </c>
      <c r="J18" s="4">
        <f t="shared" si="0"/>
        <v>0.27153543307086636</v>
      </c>
      <c r="K18" s="4">
        <f t="shared" si="1"/>
        <v>0.29342105263157947</v>
      </c>
      <c r="L18" s="5">
        <f t="shared" si="2"/>
        <v>357348.82387070038</v>
      </c>
      <c r="M18" s="5">
        <f t="shared" si="3"/>
        <v>7373.5</v>
      </c>
      <c r="N18" s="20">
        <f t="shared" si="4"/>
        <v>349975.32387070038</v>
      </c>
      <c r="Q18" s="7">
        <f t="shared" si="5"/>
        <v>24.555</v>
      </c>
      <c r="R18" s="7">
        <f t="shared" si="6"/>
        <v>24.425000000000001</v>
      </c>
    </row>
    <row r="19" spans="2:18" x14ac:dyDescent="0.2">
      <c r="B19" s="2">
        <v>36937</v>
      </c>
      <c r="D19" s="14">
        <v>5.85</v>
      </c>
      <c r="E19" s="14">
        <v>5.93</v>
      </c>
      <c r="F19" s="1">
        <v>36.79</v>
      </c>
      <c r="G19" s="17">
        <v>33.979999999999997</v>
      </c>
      <c r="H19" s="3">
        <v>10000</v>
      </c>
      <c r="I19" s="3">
        <v>5000</v>
      </c>
      <c r="J19" s="4">
        <f t="shared" si="0"/>
        <v>0.29173228346456703</v>
      </c>
      <c r="K19" s="4">
        <f t="shared" si="1"/>
        <v>0.31210526315789533</v>
      </c>
      <c r="L19" s="5">
        <f t="shared" si="2"/>
        <v>417072.15084956476</v>
      </c>
      <c r="M19" s="5">
        <f t="shared" si="3"/>
        <v>7500</v>
      </c>
      <c r="N19" s="20">
        <f t="shared" si="4"/>
        <v>409572.15084956476</v>
      </c>
      <c r="Q19" s="7">
        <f t="shared" si="5"/>
        <v>28.129999999999995</v>
      </c>
      <c r="R19" s="7">
        <f t="shared" si="6"/>
        <v>28.049999999999997</v>
      </c>
    </row>
    <row r="20" spans="2:18" x14ac:dyDescent="0.2">
      <c r="B20" s="2">
        <v>36938</v>
      </c>
      <c r="D20" s="1">
        <v>5.4050000000000002</v>
      </c>
      <c r="E20" s="1">
        <v>5.4850000000000003</v>
      </c>
      <c r="F20" s="1">
        <v>33.25</v>
      </c>
      <c r="G20" s="17">
        <v>30.98</v>
      </c>
      <c r="H20" s="3">
        <v>10000</v>
      </c>
      <c r="I20" s="3">
        <v>5000</v>
      </c>
      <c r="J20" s="4">
        <f t="shared" si="0"/>
        <v>0.2695406824146982</v>
      </c>
      <c r="K20" s="4">
        <f t="shared" si="1"/>
        <v>0.28868421052631632</v>
      </c>
      <c r="L20" s="5">
        <f t="shared" si="2"/>
        <v>379086.17212322145</v>
      </c>
      <c r="M20" s="5">
        <f t="shared" si="3"/>
        <v>7500</v>
      </c>
      <c r="N20" s="20">
        <f t="shared" si="4"/>
        <v>371586.17212322145</v>
      </c>
      <c r="Q20" s="7">
        <f t="shared" si="5"/>
        <v>25.574999999999999</v>
      </c>
      <c r="R20" s="7">
        <f t="shared" si="6"/>
        <v>25.495000000000001</v>
      </c>
    </row>
    <row r="21" spans="2:18" x14ac:dyDescent="0.2">
      <c r="B21" s="2">
        <v>36939</v>
      </c>
      <c r="D21" s="1">
        <v>5.39</v>
      </c>
      <c r="E21" s="1">
        <v>5.5049999999999999</v>
      </c>
      <c r="F21" s="1">
        <v>25.245000000000001</v>
      </c>
      <c r="G21" s="16">
        <v>21</v>
      </c>
      <c r="H21" s="3">
        <v>9975</v>
      </c>
      <c r="I21" s="3">
        <v>5000</v>
      </c>
      <c r="J21" s="4">
        <f t="shared" si="0"/>
        <v>0.26879265091863491</v>
      </c>
      <c r="K21" s="4">
        <f t="shared" si="1"/>
        <v>0.28973684210526329</v>
      </c>
      <c r="L21" s="5">
        <f t="shared" si="2"/>
        <v>229054.85909656034</v>
      </c>
      <c r="M21" s="5">
        <f t="shared" si="3"/>
        <v>7487.5</v>
      </c>
      <c r="N21" s="20">
        <f t="shared" si="4"/>
        <v>221567.35909656034</v>
      </c>
      <c r="Q21" s="7">
        <f t="shared" si="5"/>
        <v>15.61</v>
      </c>
      <c r="R21" s="7">
        <f t="shared" si="6"/>
        <v>15.495000000000001</v>
      </c>
    </row>
    <row r="22" spans="2:18" x14ac:dyDescent="0.2">
      <c r="B22" s="2">
        <v>36940</v>
      </c>
      <c r="D22" s="1">
        <v>5.39</v>
      </c>
      <c r="E22" s="1">
        <v>5.5049999999999999</v>
      </c>
      <c r="F22" s="1">
        <v>25.245000000000001</v>
      </c>
      <c r="G22" s="16">
        <v>21</v>
      </c>
      <c r="H22" s="3">
        <v>9983</v>
      </c>
      <c r="I22" s="3">
        <v>5000</v>
      </c>
      <c r="J22" s="4">
        <f t="shared" si="0"/>
        <v>0.26879265091863491</v>
      </c>
      <c r="K22" s="4">
        <f t="shared" si="1"/>
        <v>0.28973684210526329</v>
      </c>
      <c r="L22" s="5">
        <f t="shared" si="2"/>
        <v>229177.58875535295</v>
      </c>
      <c r="M22" s="5">
        <f t="shared" si="3"/>
        <v>7491.5</v>
      </c>
      <c r="N22" s="20">
        <f t="shared" si="4"/>
        <v>221686.08875535295</v>
      </c>
      <c r="Q22" s="7">
        <f t="shared" si="5"/>
        <v>15.61</v>
      </c>
      <c r="R22" s="7">
        <f t="shared" si="6"/>
        <v>15.495000000000001</v>
      </c>
    </row>
    <row r="23" spans="2:18" x14ac:dyDescent="0.2">
      <c r="B23" s="2">
        <v>36941</v>
      </c>
      <c r="D23" s="1">
        <v>5.39</v>
      </c>
      <c r="E23" s="1">
        <v>5.5049999999999999</v>
      </c>
      <c r="F23" s="1">
        <v>25.245000000000001</v>
      </c>
      <c r="G23" s="16">
        <v>21</v>
      </c>
      <c r="H23" s="3">
        <v>10000</v>
      </c>
      <c r="I23" s="3">
        <v>5000</v>
      </c>
      <c r="J23" s="4">
        <f t="shared" si="0"/>
        <v>0.26879265091863491</v>
      </c>
      <c r="K23" s="4">
        <f t="shared" si="1"/>
        <v>0.28973684210526329</v>
      </c>
      <c r="L23" s="5">
        <f t="shared" si="2"/>
        <v>229438.38928028737</v>
      </c>
      <c r="M23" s="5">
        <f t="shared" si="3"/>
        <v>7500</v>
      </c>
      <c r="N23" s="20">
        <f t="shared" si="4"/>
        <v>221938.38928028737</v>
      </c>
      <c r="Q23" s="7">
        <f t="shared" si="5"/>
        <v>15.61</v>
      </c>
      <c r="R23" s="7">
        <f t="shared" si="6"/>
        <v>15.495000000000001</v>
      </c>
    </row>
    <row r="24" spans="2:18" x14ac:dyDescent="0.2">
      <c r="B24" s="2">
        <v>36942</v>
      </c>
      <c r="D24" s="14">
        <v>5.39</v>
      </c>
      <c r="E24" s="14">
        <v>5.5049999999999999</v>
      </c>
      <c r="F24" s="14">
        <v>25.245000000000001</v>
      </c>
      <c r="G24" s="17">
        <v>21</v>
      </c>
      <c r="H24" s="3">
        <v>10000</v>
      </c>
      <c r="I24" s="3">
        <v>5000</v>
      </c>
      <c r="J24" s="4">
        <f t="shared" si="0"/>
        <v>0.26879265091863491</v>
      </c>
      <c r="K24" s="4">
        <f t="shared" si="1"/>
        <v>0.28973684210526329</v>
      </c>
      <c r="L24" s="5">
        <f t="shared" si="2"/>
        <v>229438.38928028737</v>
      </c>
      <c r="M24" s="5">
        <f t="shared" si="3"/>
        <v>7500</v>
      </c>
      <c r="N24" s="20">
        <f t="shared" si="4"/>
        <v>221938.38928028737</v>
      </c>
      <c r="P24" s="15">
        <f>SUM(N5:N24)</f>
        <v>3313737.7138693193</v>
      </c>
      <c r="Q24" s="7">
        <f t="shared" si="5"/>
        <v>15.61</v>
      </c>
      <c r="R24" s="7">
        <f t="shared" si="6"/>
        <v>15.495000000000001</v>
      </c>
    </row>
    <row r="25" spans="2:18" x14ac:dyDescent="0.2">
      <c r="B25" s="2">
        <v>36943</v>
      </c>
      <c r="D25" s="1">
        <v>5.2050000000000001</v>
      </c>
      <c r="E25" s="1">
        <v>5.2549999999999999</v>
      </c>
      <c r="F25" s="1">
        <v>24.43</v>
      </c>
      <c r="G25" s="16">
        <v>22.98</v>
      </c>
      <c r="H25" s="3">
        <v>10000</v>
      </c>
      <c r="I25" s="3">
        <v>5000</v>
      </c>
      <c r="J25" s="4">
        <f t="shared" si="0"/>
        <v>0.25956692913385826</v>
      </c>
      <c r="K25" s="4">
        <f t="shared" si="1"/>
        <v>0.2765789473684217</v>
      </c>
      <c r="L25" s="5">
        <f t="shared" si="2"/>
        <v>262396.43597181933</v>
      </c>
      <c r="M25" s="5">
        <f t="shared" si="3"/>
        <v>7500</v>
      </c>
      <c r="N25" s="20">
        <f t="shared" si="4"/>
        <v>254896.43597181933</v>
      </c>
      <c r="Q25" s="7">
        <f t="shared" si="5"/>
        <v>17.774999999999999</v>
      </c>
      <c r="R25" s="7">
        <f t="shared" si="6"/>
        <v>17.725000000000001</v>
      </c>
    </row>
    <row r="26" spans="2:18" x14ac:dyDescent="0.2">
      <c r="B26" s="2">
        <v>36944</v>
      </c>
      <c r="D26" s="1">
        <v>5.27</v>
      </c>
      <c r="E26" s="1">
        <v>5.27</v>
      </c>
      <c r="F26" s="1">
        <v>21.69</v>
      </c>
      <c r="G26" s="16">
        <v>18.98</v>
      </c>
      <c r="H26" s="3">
        <v>10000</v>
      </c>
      <c r="I26" s="3">
        <v>5000</v>
      </c>
      <c r="J26" s="4">
        <f t="shared" si="0"/>
        <v>0.26280839895013131</v>
      </c>
      <c r="K26" s="4">
        <f t="shared" si="1"/>
        <v>0.27736842105263193</v>
      </c>
      <c r="L26" s="5">
        <f t="shared" si="2"/>
        <v>201635.07390523556</v>
      </c>
      <c r="M26" s="5">
        <f t="shared" si="3"/>
        <v>7500</v>
      </c>
      <c r="N26" s="20">
        <f t="shared" si="4"/>
        <v>194135.07390523556</v>
      </c>
      <c r="Q26" s="7">
        <f t="shared" si="5"/>
        <v>13.71</v>
      </c>
      <c r="R26" s="7">
        <f t="shared" si="6"/>
        <v>13.71</v>
      </c>
    </row>
    <row r="27" spans="2:18" x14ac:dyDescent="0.2">
      <c r="B27" s="2">
        <v>36945</v>
      </c>
      <c r="D27" s="1">
        <v>5.085</v>
      </c>
      <c r="E27" s="1">
        <v>5.15</v>
      </c>
      <c r="F27" s="1">
        <v>17.48</v>
      </c>
      <c r="G27" s="16">
        <v>17.48</v>
      </c>
      <c r="H27" s="3">
        <v>10000</v>
      </c>
      <c r="I27" s="3">
        <v>5000</v>
      </c>
      <c r="J27" s="4">
        <f t="shared" si="0"/>
        <v>0.25358267716535465</v>
      </c>
      <c r="K27" s="4">
        <f t="shared" si="1"/>
        <v>0.27105263157894743</v>
      </c>
      <c r="L27" s="5">
        <f t="shared" si="2"/>
        <v>181708.9100704517</v>
      </c>
      <c r="M27" s="5">
        <f t="shared" si="3"/>
        <v>7500</v>
      </c>
      <c r="N27" s="20">
        <f t="shared" si="4"/>
        <v>174208.9100704517</v>
      </c>
      <c r="Q27" s="7">
        <f t="shared" si="5"/>
        <v>12.395</v>
      </c>
      <c r="R27" s="7">
        <f t="shared" si="6"/>
        <v>12.33</v>
      </c>
    </row>
    <row r="28" spans="2:18" x14ac:dyDescent="0.2">
      <c r="B28" s="2">
        <v>36946</v>
      </c>
      <c r="D28" s="7">
        <v>4.9000000000000004</v>
      </c>
      <c r="E28" s="1">
        <v>5.0049999999999999</v>
      </c>
      <c r="F28" s="1">
        <v>12.68</v>
      </c>
      <c r="G28" s="16">
        <v>12.48</v>
      </c>
      <c r="H28" s="3">
        <v>9999</v>
      </c>
      <c r="I28" s="3">
        <v>5000</v>
      </c>
      <c r="J28" s="4">
        <f t="shared" si="0"/>
        <v>0.24435695538057711</v>
      </c>
      <c r="K28" s="4">
        <f t="shared" si="1"/>
        <v>0.26342105263157922</v>
      </c>
      <c r="L28" s="5">
        <f t="shared" si="2"/>
        <v>109406.98953999171</v>
      </c>
      <c r="M28" s="5">
        <f t="shared" si="3"/>
        <v>7499.5</v>
      </c>
      <c r="N28" s="20">
        <f t="shared" si="4"/>
        <v>101907.48953999171</v>
      </c>
      <c r="Q28" s="7">
        <f t="shared" si="5"/>
        <v>7.58</v>
      </c>
      <c r="R28" s="7">
        <f t="shared" si="6"/>
        <v>7.4750000000000005</v>
      </c>
    </row>
    <row r="29" spans="2:18" x14ac:dyDescent="0.2">
      <c r="B29" s="2">
        <v>36947</v>
      </c>
      <c r="D29" s="7">
        <v>4.9000000000000004</v>
      </c>
      <c r="E29" s="1">
        <v>5.0049999999999999</v>
      </c>
      <c r="F29" s="1">
        <v>12.68</v>
      </c>
      <c r="G29" s="16">
        <v>12.48</v>
      </c>
      <c r="H29" s="3">
        <v>10000</v>
      </c>
      <c r="I29" s="3">
        <v>5000</v>
      </c>
      <c r="J29" s="4">
        <f t="shared" si="0"/>
        <v>0.24435695538057711</v>
      </c>
      <c r="K29" s="4">
        <f t="shared" si="1"/>
        <v>0.26342105263157922</v>
      </c>
      <c r="L29" s="5">
        <f t="shared" si="2"/>
        <v>109414.32518303633</v>
      </c>
      <c r="M29" s="5">
        <f t="shared" si="3"/>
        <v>7500</v>
      </c>
      <c r="N29" s="20">
        <f t="shared" si="4"/>
        <v>101914.32518303633</v>
      </c>
      <c r="Q29" s="7">
        <f t="shared" si="5"/>
        <v>7.58</v>
      </c>
      <c r="R29" s="7">
        <f t="shared" si="6"/>
        <v>7.4750000000000005</v>
      </c>
    </row>
    <row r="30" spans="2:18" x14ac:dyDescent="0.2">
      <c r="B30" s="2">
        <v>36948</v>
      </c>
      <c r="D30" s="7">
        <v>4.9000000000000004</v>
      </c>
      <c r="E30" s="1">
        <v>5.0049999999999999</v>
      </c>
      <c r="F30" s="1">
        <v>12.68</v>
      </c>
      <c r="G30" s="16">
        <v>12.48</v>
      </c>
      <c r="H30" s="3">
        <v>10000</v>
      </c>
      <c r="I30" s="3">
        <v>5000</v>
      </c>
      <c r="J30" s="4">
        <f t="shared" si="0"/>
        <v>0.24435695538057711</v>
      </c>
      <c r="K30" s="4">
        <f t="shared" si="1"/>
        <v>0.26342105263157922</v>
      </c>
      <c r="L30" s="5">
        <f t="shared" si="2"/>
        <v>109414.32518303633</v>
      </c>
      <c r="M30" s="5">
        <f t="shared" si="3"/>
        <v>7500</v>
      </c>
      <c r="N30" s="20">
        <f t="shared" si="4"/>
        <v>101914.32518303633</v>
      </c>
      <c r="Q30" s="7">
        <f t="shared" si="5"/>
        <v>7.58</v>
      </c>
      <c r="R30" s="7">
        <f t="shared" si="6"/>
        <v>7.4750000000000005</v>
      </c>
    </row>
    <row r="31" spans="2:18" x14ac:dyDescent="0.2">
      <c r="B31" s="2">
        <v>36949</v>
      </c>
      <c r="D31" s="1">
        <v>4.91</v>
      </c>
      <c r="E31" s="1">
        <v>5.0449999999999999</v>
      </c>
      <c r="F31" s="1">
        <v>13.12</v>
      </c>
      <c r="G31" s="16">
        <v>12.98</v>
      </c>
      <c r="H31" s="3">
        <v>9943</v>
      </c>
      <c r="I31" s="3">
        <v>5000</v>
      </c>
      <c r="J31" s="4">
        <f>(D31/0.9525)-D31</f>
        <v>0.2448556430446196</v>
      </c>
      <c r="K31" s="4">
        <f>(E31/0.95)-E31</f>
        <v>0.26552631578947405</v>
      </c>
      <c r="L31" s="5">
        <f>(G31-D31-J31)*H31+(G31-E31-K31)*I31</f>
        <v>116152.77876225999</v>
      </c>
      <c r="M31" s="5">
        <f>(H31+I31)*0.5</f>
        <v>7471.5</v>
      </c>
      <c r="N31" s="20">
        <f>L31-M31</f>
        <v>108681.27876225999</v>
      </c>
      <c r="Q31" s="7">
        <f t="shared" si="5"/>
        <v>8.07</v>
      </c>
      <c r="R31" s="7">
        <f t="shared" si="6"/>
        <v>7.9350000000000005</v>
      </c>
    </row>
    <row r="32" spans="2:18" x14ac:dyDescent="0.2">
      <c r="B32" s="2">
        <v>36950</v>
      </c>
      <c r="D32" s="1">
        <v>4.97</v>
      </c>
      <c r="E32" s="1">
        <v>5.09</v>
      </c>
      <c r="F32" s="1">
        <v>12.45</v>
      </c>
      <c r="G32" s="16">
        <v>11.98</v>
      </c>
      <c r="H32" s="3">
        <v>9652</v>
      </c>
      <c r="I32" s="3">
        <v>4885</v>
      </c>
      <c r="J32" s="4">
        <f>(D32/0.9525)-D32</f>
        <v>0.24784776902887096</v>
      </c>
      <c r="K32" s="4">
        <f>(E32/0.95)-E32</f>
        <v>0.26789473684210563</v>
      </c>
      <c r="L32" s="5">
        <f>(G32-D32-J32)*H32+(G32-E32-K32)*I32</f>
        <v>97617.277543859658</v>
      </c>
      <c r="M32" s="5">
        <f>(H32+I32)*0.5</f>
        <v>7268.5</v>
      </c>
      <c r="N32" s="20">
        <f>L32-M32</f>
        <v>90348.777543859658</v>
      </c>
      <c r="Q32" s="7">
        <f t="shared" si="5"/>
        <v>7.0100000000000007</v>
      </c>
      <c r="R32" s="7">
        <f t="shared" si="6"/>
        <v>6.8900000000000006</v>
      </c>
    </row>
    <row r="33" spans="4:14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8"/>
    </row>
    <row r="34" spans="4:14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8"/>
    </row>
    <row r="35" spans="4:14" x14ac:dyDescent="0.2">
      <c r="D35" s="1"/>
      <c r="E35" s="1"/>
      <c r="F35" s="1"/>
      <c r="G35" s="1"/>
      <c r="H35" s="1"/>
      <c r="I35" s="1"/>
      <c r="J35" s="1"/>
      <c r="K35" s="1"/>
      <c r="L35" s="1"/>
      <c r="M35" s="5">
        <f>SUM(M5:M32)</f>
        <v>203604</v>
      </c>
      <c r="N35" s="20">
        <f>SUM(N5:N32)</f>
        <v>4441744.3300290108</v>
      </c>
    </row>
    <row r="36" spans="4:14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4:14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4:14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SempraTrading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skatz</dc:creator>
  <cp:lastModifiedBy>Felienne</cp:lastModifiedBy>
  <dcterms:created xsi:type="dcterms:W3CDTF">2001-02-20T19:42:33Z</dcterms:created>
  <dcterms:modified xsi:type="dcterms:W3CDTF">2014-09-04T08:03:22Z</dcterms:modified>
</cp:coreProperties>
</file>