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180" windowHeight="807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Sheet1!$A$1:$Q$54</definedName>
  </definedNames>
  <calcPr calcId="152511"/>
</workbook>
</file>

<file path=xl/calcChain.xml><?xml version="1.0" encoding="utf-8"?>
<calcChain xmlns="http://schemas.openxmlformats.org/spreadsheetml/2006/main">
  <c r="B13" i="1" l="1"/>
  <c r="B14" i="1"/>
  <c r="B15" i="1"/>
  <c r="B16" i="1"/>
  <c r="B17" i="1"/>
  <c r="B26" i="1"/>
  <c r="B27" i="1"/>
  <c r="B28" i="1"/>
  <c r="B29" i="1"/>
  <c r="B33" i="1"/>
  <c r="B35" i="1"/>
  <c r="B38" i="1"/>
  <c r="C83" i="1"/>
  <c r="C84" i="1"/>
  <c r="C101" i="1"/>
  <c r="D101" i="1"/>
  <c r="E101" i="1"/>
  <c r="F101" i="1" s="1"/>
  <c r="B103" i="1"/>
  <c r="C103" i="1"/>
  <c r="C85" i="1" s="1"/>
  <c r="D103" i="1"/>
  <c r="E103" i="1"/>
  <c r="C25" i="2"/>
  <c r="C26" i="2"/>
  <c r="C43" i="2"/>
  <c r="D43" i="2"/>
  <c r="E43" i="2"/>
  <c r="F43" i="2" s="1"/>
  <c r="B45" i="2"/>
  <c r="C45" i="2"/>
  <c r="C27" i="2" s="1"/>
  <c r="B21" i="2" s="1"/>
  <c r="B5" i="2" s="1"/>
  <c r="D45" i="2"/>
  <c r="E45" i="2"/>
  <c r="F45" i="2" l="1"/>
  <c r="G43" i="2"/>
  <c r="F103" i="1"/>
  <c r="G101" i="1"/>
  <c r="C86" i="1"/>
  <c r="G103" i="1" l="1"/>
  <c r="H101" i="1"/>
  <c r="G45" i="2"/>
  <c r="H43" i="2"/>
  <c r="C28" i="2"/>
  <c r="C29" i="2"/>
  <c r="I43" i="2" l="1"/>
  <c r="H45" i="2"/>
  <c r="H103" i="1"/>
  <c r="I101" i="1"/>
  <c r="C87" i="1"/>
  <c r="I45" i="2" l="1"/>
  <c r="J43" i="2"/>
  <c r="J101" i="1"/>
  <c r="I103" i="1"/>
  <c r="C88" i="1"/>
  <c r="C30" i="2"/>
  <c r="J103" i="1" l="1"/>
  <c r="K101" i="1"/>
  <c r="C89" i="1"/>
  <c r="J45" i="2"/>
  <c r="K43" i="2"/>
  <c r="C31" i="2"/>
  <c r="K103" i="1" l="1"/>
  <c r="C91" i="1" s="1"/>
  <c r="L101" i="1"/>
  <c r="C33" i="2"/>
  <c r="C90" i="1"/>
  <c r="C32" i="2"/>
  <c r="K45" i="2"/>
  <c r="L43" i="2"/>
  <c r="M43" i="2" l="1"/>
  <c r="L45" i="2"/>
  <c r="C34" i="2" s="1"/>
  <c r="M101" i="1"/>
  <c r="L103" i="1"/>
  <c r="C92" i="1" s="1"/>
  <c r="N43" i="2" l="1"/>
  <c r="M45" i="2"/>
  <c r="C35" i="2" s="1"/>
  <c r="N101" i="1"/>
  <c r="M103" i="1"/>
  <c r="C93" i="1" s="1"/>
  <c r="N103" i="1" l="1"/>
  <c r="C94" i="1" s="1"/>
  <c r="O101" i="1"/>
  <c r="N45" i="2"/>
  <c r="C36" i="2" s="1"/>
  <c r="O43" i="2"/>
  <c r="O45" i="2" l="1"/>
  <c r="C37" i="2" s="1"/>
  <c r="P43" i="2"/>
  <c r="O103" i="1"/>
  <c r="C95" i="1" s="1"/>
  <c r="P101" i="1"/>
  <c r="Q101" i="1" l="1"/>
  <c r="Q103" i="1" s="1"/>
  <c r="C97" i="1" s="1"/>
  <c r="B79" i="1" s="1"/>
  <c r="B42" i="1" s="1"/>
  <c r="P103" i="1"/>
  <c r="C96" i="1" s="1"/>
  <c r="Q43" i="2"/>
  <c r="Q45" i="2" s="1"/>
  <c r="P45" i="2"/>
  <c r="C38" i="2" s="1"/>
  <c r="C39" i="2" l="1"/>
</calcChain>
</file>

<file path=xl/sharedStrings.xml><?xml version="1.0" encoding="utf-8"?>
<sst xmlns="http://schemas.openxmlformats.org/spreadsheetml/2006/main" count="60" uniqueCount="33">
  <si>
    <t>Tranwwestern Pipeline Company</t>
  </si>
  <si>
    <t>Red Rock Analysis Comparison</t>
  </si>
  <si>
    <t>Original Contracts wo/USGT and Resubscriptions</t>
  </si>
  <si>
    <t>Original Contracts and USGT wo/Resubscriptions</t>
  </si>
  <si>
    <t>All Contracts w/Resubscription @ $.05</t>
  </si>
  <si>
    <t>All Contracts w/Resubscription @ $.10</t>
  </si>
  <si>
    <t>Original Contracts and USGT rate capped $.385 wo/Resubscriptions</t>
  </si>
  <si>
    <t>NPV</t>
  </si>
  <si>
    <t>DCF</t>
  </si>
  <si>
    <t>Assumptions:</t>
  </si>
  <si>
    <t>Existing Horsepower operating cost is $85/HP and replacement Horsepower operating cost is $35/HP</t>
  </si>
  <si>
    <t>Fuel Prices is based on forward curve as of 1-4-2001 from RAC.</t>
  </si>
  <si>
    <t>Site Rated Horsepower is 99,100 and required horsepower is 80,150</t>
  </si>
  <si>
    <t>BTU/HPHR for new unit is 7300 and for old units 7000.</t>
  </si>
  <si>
    <t>Old units will be abandon</t>
  </si>
  <si>
    <t>Ad Valorem Tax will be the same for Options 1 &amp; 2</t>
  </si>
  <si>
    <t>Future Capital Avoidance not included in analysis</t>
  </si>
  <si>
    <t>30 Yr Book Depreciation Life</t>
  </si>
  <si>
    <t>15 Yr Tax Depreciation Life</t>
  </si>
  <si>
    <t>Fuel Tracker starts in 2007</t>
  </si>
  <si>
    <t>(MM's)</t>
  </si>
  <si>
    <t>Unleveraged - Income before Income Taxes (Budget Year)</t>
  </si>
  <si>
    <t>Unleveraged - NPV @ 7.5% (Annual from In Service)</t>
  </si>
  <si>
    <t>Leveraged - Income before Income Taxes (Budget Year)</t>
  </si>
  <si>
    <t>Leveraged - NPV @ 7.5% (Annual from In Service)</t>
  </si>
  <si>
    <t>Risk Free Rate</t>
  </si>
  <si>
    <t>Discount Factor @ Rf</t>
  </si>
  <si>
    <t>Volume</t>
  </si>
  <si>
    <t>Rate</t>
  </si>
  <si>
    <t>Years</t>
  </si>
  <si>
    <t>Discount Factor</t>
  </si>
  <si>
    <t>Original Contracts wo BP, USGT and Resubscription</t>
  </si>
  <si>
    <t>Calculate Unleverage NPV Required to Cover Investment Shortfall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</si>
</sst>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#,##0.0000"/>
    <numFmt numFmtId="167" formatCode="#,##0.00000"/>
    <numFmt numFmtId="169" formatCode="_(* #,##0_);_(* \(#,##0\);_(* &quot;-&quot;??_);_(@_)"/>
    <numFmt numFmtId="172" formatCode="_(&quot;$&quot;* #,##0.000_);_(&quot;$&quot;* \(#,##0.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hair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2" applyFont="1"/>
    <xf numFmtId="10" fontId="0" fillId="0" borderId="0" xfId="3" applyNumberFormat="1" applyFont="1"/>
    <xf numFmtId="8" fontId="0" fillId="0" borderId="0" xfId="2" applyNumberFormat="1" applyFont="1"/>
    <xf numFmtId="0" fontId="0" fillId="0" borderId="0" xfId="0" applyBorder="1" applyAlignment="1">
      <alignment horizontal="left"/>
    </xf>
    <xf numFmtId="0" fontId="0" fillId="0" borderId="0" xfId="0" applyBorder="1"/>
    <xf numFmtId="0" fontId="3" fillId="0" borderId="0" xfId="0" applyFont="1"/>
    <xf numFmtId="0" fontId="4" fillId="0" borderId="0" xfId="0" applyFont="1"/>
    <xf numFmtId="165" fontId="4" fillId="0" borderId="0" xfId="0" applyNumberFormat="1" applyFont="1"/>
    <xf numFmtId="0" fontId="4" fillId="0" borderId="0" xfId="1" applyNumberFormat="1" applyFont="1" applyAlignment="1">
      <alignment horizontal="center"/>
    </xf>
    <xf numFmtId="167" fontId="4" fillId="0" borderId="0" xfId="0" applyNumberFormat="1" applyFont="1"/>
    <xf numFmtId="169" fontId="4" fillId="0" borderId="0" xfId="1" applyNumberFormat="1" applyFont="1" applyAlignment="1"/>
    <xf numFmtId="3" fontId="4" fillId="0" borderId="1" xfId="0" applyNumberFormat="1" applyFont="1" applyBorder="1"/>
    <xf numFmtId="1" fontId="4" fillId="0" borderId="1" xfId="0" applyNumberFormat="1" applyFont="1" applyBorder="1"/>
    <xf numFmtId="3" fontId="4" fillId="0" borderId="0" xfId="0" applyNumberFormat="1" applyFont="1" applyBorder="1"/>
    <xf numFmtId="10" fontId="4" fillId="0" borderId="1" xfId="3" applyNumberFormat="1" applyFont="1" applyBorder="1"/>
    <xf numFmtId="165" fontId="4" fillId="0" borderId="1" xfId="0" applyNumberFormat="1" applyFont="1" applyBorder="1"/>
    <xf numFmtId="167" fontId="4" fillId="0" borderId="1" xfId="0" applyNumberFormat="1" applyFont="1" applyBorder="1"/>
    <xf numFmtId="0" fontId="5" fillId="0" borderId="0" xfId="0" applyFont="1"/>
    <xf numFmtId="169" fontId="5" fillId="0" borderId="0" xfId="1" applyNumberFormat="1" applyFont="1" applyAlignment="1"/>
    <xf numFmtId="3" fontId="5" fillId="0" borderId="1" xfId="0" applyNumberFormat="1" applyFont="1" applyBorder="1"/>
    <xf numFmtId="1" fontId="5" fillId="0" borderId="1" xfId="0" applyNumberFormat="1" applyFont="1" applyBorder="1"/>
    <xf numFmtId="10" fontId="5" fillId="0" borderId="1" xfId="3" applyNumberFormat="1" applyFont="1" applyBorder="1"/>
    <xf numFmtId="165" fontId="5" fillId="0" borderId="1" xfId="0" applyNumberFormat="1" applyFont="1" applyBorder="1"/>
    <xf numFmtId="167" fontId="5" fillId="0" borderId="1" xfId="0" applyNumberFormat="1" applyFont="1" applyBorder="1"/>
    <xf numFmtId="3" fontId="5" fillId="0" borderId="0" xfId="0" applyNumberFormat="1" applyFont="1" applyBorder="1"/>
    <xf numFmtId="165" fontId="5" fillId="0" borderId="0" xfId="0" applyNumberFormat="1" applyFont="1"/>
    <xf numFmtId="0" fontId="5" fillId="0" borderId="0" xfId="1" applyNumberFormat="1" applyFont="1" applyAlignment="1">
      <alignment horizontal="center"/>
    </xf>
    <xf numFmtId="167" fontId="5" fillId="0" borderId="0" xfId="0" applyNumberFormat="1" applyFont="1"/>
    <xf numFmtId="0" fontId="6" fillId="0" borderId="0" xfId="0" applyFont="1"/>
    <xf numFmtId="0" fontId="7" fillId="0" borderId="0" xfId="0" applyFont="1"/>
    <xf numFmtId="44" fontId="7" fillId="0" borderId="0" xfId="2" applyFont="1"/>
    <xf numFmtId="10" fontId="7" fillId="0" borderId="0" xfId="3" applyNumberFormat="1" applyFont="1"/>
    <xf numFmtId="8" fontId="7" fillId="0" borderId="0" xfId="2" applyNumberFormat="1" applyFont="1"/>
    <xf numFmtId="172" fontId="3" fillId="0" borderId="0" xfId="2" applyNumberFormat="1" applyFont="1"/>
    <xf numFmtId="8" fontId="8" fillId="0" borderId="0" xfId="0" applyNumberFormat="1" applyFont="1"/>
    <xf numFmtId="44" fontId="2" fillId="0" borderId="0" xfId="2" applyNumberFormat="1" applyFont="1"/>
    <xf numFmtId="0" fontId="2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48"/>
  <sheetViews>
    <sheetView tabSelected="1" topLeftCell="A27" workbookViewId="0">
      <selection activeCell="B35" sqref="B35"/>
    </sheetView>
  </sheetViews>
  <sheetFormatPr defaultRowHeight="12.75" x14ac:dyDescent="0.2"/>
  <cols>
    <col min="1" max="1" width="56.85546875" customWidth="1"/>
    <col min="2" max="2" width="11.42578125" customWidth="1"/>
  </cols>
  <sheetData>
    <row r="1" spans="1:20" x14ac:dyDescent="0.2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</row>
    <row r="2" spans="1:20" x14ac:dyDescent="0.2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20" x14ac:dyDescent="0.2">
      <c r="A3" s="40" t="s">
        <v>20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20" x14ac:dyDescent="0.2">
      <c r="R4" s="2"/>
      <c r="S4" s="2"/>
      <c r="T4" s="2"/>
    </row>
    <row r="5" spans="1:20" x14ac:dyDescent="0.2">
      <c r="A5" s="1" t="s">
        <v>21</v>
      </c>
      <c r="B5" s="3" t="s">
        <v>8</v>
      </c>
      <c r="C5" s="2">
        <v>2002</v>
      </c>
      <c r="D5" s="2">
        <v>2003</v>
      </c>
      <c r="E5" s="2">
        <v>2004</v>
      </c>
      <c r="F5" s="2">
        <v>2005</v>
      </c>
      <c r="G5" s="2">
        <v>2006</v>
      </c>
      <c r="H5" s="2">
        <v>2007</v>
      </c>
      <c r="I5" s="2">
        <v>2008</v>
      </c>
      <c r="J5" s="2">
        <v>2009</v>
      </c>
      <c r="K5" s="2">
        <v>2010</v>
      </c>
      <c r="L5" s="2">
        <v>2011</v>
      </c>
      <c r="M5" s="2">
        <v>2012</v>
      </c>
      <c r="N5" s="2">
        <v>2013</v>
      </c>
      <c r="O5" s="2">
        <v>2014</v>
      </c>
      <c r="P5" s="2">
        <v>2015</v>
      </c>
      <c r="Q5" s="2">
        <v>2016</v>
      </c>
    </row>
    <row r="6" spans="1:20" x14ac:dyDescent="0.2">
      <c r="A6" t="s">
        <v>2</v>
      </c>
      <c r="B6" s="5">
        <v>7.0400000000000004E-2</v>
      </c>
      <c r="C6" s="4">
        <v>13.8</v>
      </c>
      <c r="D6" s="4">
        <v>14.5</v>
      </c>
      <c r="E6" s="4">
        <v>11.8</v>
      </c>
      <c r="F6" s="4">
        <v>11.6</v>
      </c>
      <c r="G6" s="4">
        <v>11.6</v>
      </c>
      <c r="H6" s="4">
        <v>8</v>
      </c>
      <c r="I6" s="4">
        <v>9</v>
      </c>
      <c r="J6" s="4">
        <v>8</v>
      </c>
      <c r="K6" s="4">
        <v>8</v>
      </c>
      <c r="L6" s="4">
        <v>8</v>
      </c>
      <c r="M6" s="4">
        <v>7.9</v>
      </c>
      <c r="N6" s="4">
        <v>7.9</v>
      </c>
      <c r="O6" s="4">
        <v>7.4</v>
      </c>
      <c r="P6" s="4">
        <v>7.2</v>
      </c>
      <c r="Q6" s="4">
        <v>7.1</v>
      </c>
    </row>
    <row r="7" spans="1:20" x14ac:dyDescent="0.2">
      <c r="A7" t="s">
        <v>3</v>
      </c>
      <c r="B7" s="5">
        <v>0.1318</v>
      </c>
      <c r="C7" s="4">
        <v>16.899999999999999</v>
      </c>
      <c r="D7" s="4">
        <v>20.8</v>
      </c>
      <c r="E7" s="4">
        <v>18.100000000000001</v>
      </c>
      <c r="F7" s="4">
        <v>18</v>
      </c>
      <c r="G7" s="4">
        <v>17.899999999999999</v>
      </c>
      <c r="H7" s="4">
        <v>14.4</v>
      </c>
      <c r="I7" s="4">
        <v>14.3</v>
      </c>
      <c r="J7" s="4">
        <v>14.3</v>
      </c>
      <c r="K7" s="4">
        <v>14.2</v>
      </c>
      <c r="L7" s="4">
        <v>14.3</v>
      </c>
      <c r="M7" s="4">
        <v>14.2</v>
      </c>
      <c r="N7" s="4">
        <v>14.2</v>
      </c>
      <c r="O7" s="4">
        <v>13.6</v>
      </c>
      <c r="P7" s="4">
        <v>13.5</v>
      </c>
      <c r="Q7" s="4">
        <v>13.4</v>
      </c>
    </row>
    <row r="8" spans="1:20" x14ac:dyDescent="0.2">
      <c r="A8" t="s">
        <v>4</v>
      </c>
      <c r="B8" s="5">
        <v>0.13550000000000001</v>
      </c>
      <c r="C8" s="4">
        <v>17</v>
      </c>
      <c r="D8" s="4">
        <v>21</v>
      </c>
      <c r="E8" s="4">
        <v>18.600000000000001</v>
      </c>
      <c r="F8" s="4">
        <v>18.5</v>
      </c>
      <c r="G8" s="4">
        <v>18.5</v>
      </c>
      <c r="H8" s="4">
        <v>14.8</v>
      </c>
      <c r="I8" s="4">
        <v>14.7</v>
      </c>
      <c r="J8" s="4">
        <v>14.7</v>
      </c>
      <c r="K8" s="4">
        <v>14.7</v>
      </c>
      <c r="L8" s="4">
        <v>14.7</v>
      </c>
      <c r="M8" s="4">
        <v>14.6</v>
      </c>
      <c r="N8" s="4">
        <v>14.6</v>
      </c>
      <c r="O8" s="4">
        <v>14.1</v>
      </c>
      <c r="P8" s="4">
        <v>14</v>
      </c>
      <c r="Q8" s="4">
        <v>13.9</v>
      </c>
    </row>
    <row r="9" spans="1:20" x14ac:dyDescent="0.2">
      <c r="A9" t="s">
        <v>5</v>
      </c>
      <c r="B9" s="5">
        <v>0.13739999999999999</v>
      </c>
      <c r="C9" s="4">
        <v>16.899999999999999</v>
      </c>
      <c r="D9" s="4">
        <v>21.1</v>
      </c>
      <c r="E9" s="4">
        <v>18.8</v>
      </c>
      <c r="F9" s="4">
        <v>18.600000000000001</v>
      </c>
      <c r="G9" s="4">
        <v>18.600000000000001</v>
      </c>
      <c r="H9" s="4">
        <v>15.2</v>
      </c>
      <c r="I9" s="4">
        <v>15.1</v>
      </c>
      <c r="J9" s="4">
        <v>15.1</v>
      </c>
      <c r="K9" s="4">
        <v>15.1</v>
      </c>
      <c r="L9" s="4">
        <v>15.1</v>
      </c>
      <c r="M9" s="4">
        <v>15</v>
      </c>
      <c r="N9" s="4">
        <v>15</v>
      </c>
      <c r="O9" s="4">
        <v>14.6</v>
      </c>
      <c r="P9" s="4">
        <v>14.5</v>
      </c>
      <c r="Q9" s="4">
        <v>14.4</v>
      </c>
    </row>
    <row r="10" spans="1:20" x14ac:dyDescent="0.2">
      <c r="A10" t="s">
        <v>6</v>
      </c>
      <c r="B10" s="5">
        <v>0.12</v>
      </c>
      <c r="C10" s="4">
        <v>13.1</v>
      </c>
      <c r="D10" s="4">
        <v>18.8</v>
      </c>
      <c r="E10" s="4">
        <v>17.8</v>
      </c>
      <c r="F10" s="4">
        <v>17.8</v>
      </c>
      <c r="G10" s="4">
        <v>17.8</v>
      </c>
      <c r="H10" s="4">
        <v>14.2</v>
      </c>
      <c r="I10" s="4">
        <v>14.2</v>
      </c>
      <c r="J10" s="4">
        <v>14.2</v>
      </c>
      <c r="K10" s="4">
        <v>14.1</v>
      </c>
      <c r="L10" s="4">
        <v>14.2</v>
      </c>
      <c r="M10" s="4">
        <v>14.1</v>
      </c>
      <c r="N10" s="4">
        <v>14.1</v>
      </c>
      <c r="O10" s="4">
        <v>13.6</v>
      </c>
      <c r="P10" s="4">
        <v>13.4</v>
      </c>
      <c r="Q10" s="4">
        <v>13.4</v>
      </c>
    </row>
    <row r="12" spans="1:20" x14ac:dyDescent="0.2">
      <c r="A12" s="1" t="s">
        <v>22</v>
      </c>
      <c r="B12" s="3" t="s">
        <v>7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L12" s="2">
        <v>10</v>
      </c>
      <c r="M12" s="2">
        <v>11</v>
      </c>
      <c r="N12" s="2">
        <v>12</v>
      </c>
      <c r="O12" s="2">
        <v>13</v>
      </c>
      <c r="P12" s="2">
        <v>14</v>
      </c>
      <c r="Q12" s="2">
        <v>15</v>
      </c>
    </row>
    <row r="13" spans="1:20" x14ac:dyDescent="0.2">
      <c r="A13" t="s">
        <v>2</v>
      </c>
      <c r="B13" s="6">
        <f>NPV(0.075,C13:Q13)</f>
        <v>91.314875250702656</v>
      </c>
      <c r="C13" s="4">
        <v>16</v>
      </c>
      <c r="D13" s="4">
        <v>13.6</v>
      </c>
      <c r="E13" s="4">
        <v>11.6</v>
      </c>
      <c r="F13" s="4">
        <v>11.2</v>
      </c>
      <c r="G13" s="4">
        <v>10.9</v>
      </c>
      <c r="H13" s="4">
        <v>8.5</v>
      </c>
      <c r="I13" s="4">
        <v>8.3000000000000007</v>
      </c>
      <c r="J13" s="4">
        <v>8.3000000000000007</v>
      </c>
      <c r="K13" s="4">
        <v>8.3000000000000007</v>
      </c>
      <c r="L13" s="4">
        <v>8.3000000000000007</v>
      </c>
      <c r="M13" s="4">
        <v>8.3000000000000007</v>
      </c>
      <c r="N13" s="4">
        <v>8.3000000000000007</v>
      </c>
      <c r="O13" s="4">
        <v>8</v>
      </c>
      <c r="P13" s="4">
        <v>7.8</v>
      </c>
      <c r="Q13" s="4">
        <v>7.8</v>
      </c>
    </row>
    <row r="14" spans="1:20" x14ac:dyDescent="0.2">
      <c r="A14" t="s">
        <v>3</v>
      </c>
      <c r="B14" s="6">
        <f>NPV(0.075,C14:Q14)</f>
        <v>125.57910458836882</v>
      </c>
      <c r="C14" s="4">
        <v>19.899999999999999</v>
      </c>
      <c r="D14" s="4">
        <v>17.5</v>
      </c>
      <c r="E14" s="4">
        <v>15.4</v>
      </c>
      <c r="F14" s="4">
        <v>15.1</v>
      </c>
      <c r="G14" s="4">
        <v>14.8</v>
      </c>
      <c r="H14" s="4">
        <v>12.4</v>
      </c>
      <c r="I14" s="4">
        <v>12.2</v>
      </c>
      <c r="J14" s="4">
        <v>12.2</v>
      </c>
      <c r="K14" s="4">
        <v>12.2</v>
      </c>
      <c r="L14" s="4">
        <v>12.2</v>
      </c>
      <c r="M14" s="4">
        <v>12.2</v>
      </c>
      <c r="N14" s="4">
        <v>12.1</v>
      </c>
      <c r="O14" s="4">
        <v>11.8</v>
      </c>
      <c r="P14" s="4">
        <v>11.7</v>
      </c>
      <c r="Q14" s="4">
        <v>11.7</v>
      </c>
    </row>
    <row r="15" spans="1:20" x14ac:dyDescent="0.2">
      <c r="A15" t="s">
        <v>4</v>
      </c>
      <c r="B15" s="6">
        <f>NPV(0.075,C15:Q15)</f>
        <v>127.58892184472418</v>
      </c>
      <c r="C15" s="4">
        <v>19.899999999999999</v>
      </c>
      <c r="D15" s="4">
        <v>17.600000000000001</v>
      </c>
      <c r="E15" s="4">
        <v>15.8</v>
      </c>
      <c r="F15" s="4">
        <v>15.4</v>
      </c>
      <c r="G15" s="4">
        <v>15.1</v>
      </c>
      <c r="H15" s="4">
        <v>12.6</v>
      </c>
      <c r="I15" s="4">
        <v>12.5</v>
      </c>
      <c r="J15" s="4">
        <v>12.4</v>
      </c>
      <c r="K15" s="4">
        <v>12.4</v>
      </c>
      <c r="L15" s="4">
        <v>12.4</v>
      </c>
      <c r="M15" s="4">
        <v>12.4</v>
      </c>
      <c r="N15" s="4">
        <v>12.4</v>
      </c>
      <c r="O15" s="4">
        <v>12.1</v>
      </c>
      <c r="P15" s="4">
        <v>12</v>
      </c>
      <c r="Q15" s="4">
        <v>12</v>
      </c>
    </row>
    <row r="16" spans="1:20" x14ac:dyDescent="0.2">
      <c r="A16" t="s">
        <v>5</v>
      </c>
      <c r="B16" s="6">
        <f>NPV(0.075,C16:Q16)</f>
        <v>129.23259662899059</v>
      </c>
      <c r="C16" s="4">
        <v>19.899999999999999</v>
      </c>
      <c r="D16" s="4">
        <v>17.7</v>
      </c>
      <c r="E16" s="4">
        <v>15.9</v>
      </c>
      <c r="F16" s="4">
        <v>15.5</v>
      </c>
      <c r="G16" s="4">
        <v>15.2</v>
      </c>
      <c r="H16" s="4">
        <v>12.9</v>
      </c>
      <c r="I16" s="4">
        <v>12.7</v>
      </c>
      <c r="J16" s="4">
        <v>12.7</v>
      </c>
      <c r="K16" s="4">
        <v>12.7</v>
      </c>
      <c r="L16" s="4">
        <v>12.7</v>
      </c>
      <c r="M16" s="4">
        <v>12.7</v>
      </c>
      <c r="N16" s="4">
        <v>12.6</v>
      </c>
      <c r="O16" s="4">
        <v>12.4</v>
      </c>
      <c r="P16" s="4">
        <v>12.3</v>
      </c>
      <c r="Q16" s="4">
        <v>12.3</v>
      </c>
    </row>
    <row r="17" spans="1:17" x14ac:dyDescent="0.2">
      <c r="A17" t="s">
        <v>6</v>
      </c>
      <c r="B17" s="6">
        <f>NPV(0.075,C17:Q17)</f>
        <v>119.58282993105982</v>
      </c>
      <c r="C17" s="4">
        <v>15.2</v>
      </c>
      <c r="D17" s="4">
        <v>16.3</v>
      </c>
      <c r="E17" s="4">
        <v>15.3</v>
      </c>
      <c r="F17" s="4">
        <v>15</v>
      </c>
      <c r="G17" s="4">
        <v>14.7</v>
      </c>
      <c r="H17" s="4">
        <v>12.3</v>
      </c>
      <c r="I17" s="4">
        <v>12.1</v>
      </c>
      <c r="J17" s="4">
        <v>12.1</v>
      </c>
      <c r="K17" s="4">
        <v>12.1</v>
      </c>
      <c r="L17" s="4">
        <v>12.1</v>
      </c>
      <c r="M17" s="4">
        <v>12.1</v>
      </c>
      <c r="N17" s="4">
        <v>12.1</v>
      </c>
      <c r="O17" s="4">
        <v>11.8</v>
      </c>
      <c r="P17" s="4">
        <v>11.7</v>
      </c>
      <c r="Q17" s="4">
        <v>11.6</v>
      </c>
    </row>
    <row r="19" spans="1:17" x14ac:dyDescent="0.2">
      <c r="A19" s="1" t="s">
        <v>23</v>
      </c>
      <c r="B19" s="3" t="s">
        <v>8</v>
      </c>
      <c r="C19" s="2">
        <v>2002</v>
      </c>
      <c r="D19" s="2">
        <v>2003</v>
      </c>
      <c r="E19" s="2">
        <v>2004</v>
      </c>
      <c r="F19" s="2">
        <v>2005</v>
      </c>
      <c r="G19" s="2">
        <v>2006</v>
      </c>
      <c r="H19" s="2">
        <v>2007</v>
      </c>
      <c r="I19" s="2">
        <v>2008</v>
      </c>
      <c r="J19" s="2">
        <v>2009</v>
      </c>
      <c r="K19" s="2">
        <v>2010</v>
      </c>
      <c r="L19" s="2">
        <v>2011</v>
      </c>
      <c r="M19" s="2">
        <v>2012</v>
      </c>
      <c r="N19" s="2">
        <v>2013</v>
      </c>
      <c r="O19" s="2">
        <v>2014</v>
      </c>
      <c r="P19" s="2">
        <v>2015</v>
      </c>
      <c r="Q19" s="2">
        <v>2016</v>
      </c>
    </row>
    <row r="20" spans="1:17" x14ac:dyDescent="0.2">
      <c r="A20" t="s">
        <v>2</v>
      </c>
      <c r="B20" s="5">
        <v>0.1086</v>
      </c>
      <c r="C20" s="4">
        <v>11.3</v>
      </c>
      <c r="D20" s="4">
        <v>10.5</v>
      </c>
      <c r="E20" s="4">
        <v>8.1</v>
      </c>
      <c r="F20" s="4">
        <v>8.1999999999999993</v>
      </c>
      <c r="G20" s="4">
        <v>8.5</v>
      </c>
      <c r="H20" s="4">
        <v>5.2</v>
      </c>
      <c r="I20" s="4">
        <v>5.4</v>
      </c>
      <c r="J20" s="4">
        <v>5.7</v>
      </c>
      <c r="K20" s="4">
        <v>6</v>
      </c>
      <c r="L20" s="4">
        <v>6.3</v>
      </c>
      <c r="M20" s="4">
        <v>6.5</v>
      </c>
      <c r="N20" s="4">
        <v>6.7</v>
      </c>
      <c r="O20" s="4">
        <v>6.4</v>
      </c>
      <c r="P20" s="4">
        <v>6.6</v>
      </c>
      <c r="Q20" s="4">
        <v>6.8</v>
      </c>
    </row>
    <row r="21" spans="1:17" x14ac:dyDescent="0.2">
      <c r="A21" t="s">
        <v>3</v>
      </c>
      <c r="B21" s="5">
        <v>0.25190000000000001</v>
      </c>
      <c r="C21" s="4">
        <v>14.4</v>
      </c>
      <c r="D21" s="4">
        <v>16.7</v>
      </c>
      <c r="E21" s="4">
        <v>14.4</v>
      </c>
      <c r="F21" s="4">
        <v>14.9</v>
      </c>
      <c r="G21" s="4">
        <v>14.8</v>
      </c>
      <c r="H21" s="4">
        <v>11.5</v>
      </c>
      <c r="I21" s="4">
        <v>11.7</v>
      </c>
      <c r="J21" s="4">
        <v>12</v>
      </c>
      <c r="K21" s="4">
        <v>12.3</v>
      </c>
      <c r="L21" s="4">
        <v>12.6</v>
      </c>
      <c r="M21" s="4">
        <v>12.8</v>
      </c>
      <c r="N21" s="4">
        <v>13</v>
      </c>
      <c r="O21" s="4">
        <v>12.8</v>
      </c>
      <c r="P21" s="4">
        <v>12.9</v>
      </c>
      <c r="Q21" s="4">
        <v>13.1</v>
      </c>
    </row>
    <row r="22" spans="1:17" x14ac:dyDescent="0.2">
      <c r="A22" t="s">
        <v>4</v>
      </c>
      <c r="B22" s="5">
        <v>0.25979999999999998</v>
      </c>
      <c r="C22" s="4">
        <v>14.5</v>
      </c>
      <c r="D22" s="4">
        <v>17</v>
      </c>
      <c r="E22" s="4">
        <v>15</v>
      </c>
      <c r="F22" s="4">
        <v>15.1</v>
      </c>
      <c r="G22" s="4">
        <v>15.3</v>
      </c>
      <c r="H22" s="4">
        <v>11.9</v>
      </c>
      <c r="I22" s="4">
        <v>12.1</v>
      </c>
      <c r="J22" s="4">
        <v>12.4</v>
      </c>
      <c r="K22" s="4">
        <v>12.7</v>
      </c>
      <c r="L22" s="4">
        <v>13</v>
      </c>
      <c r="M22" s="4">
        <v>13.2</v>
      </c>
      <c r="N22" s="4">
        <v>13.5</v>
      </c>
      <c r="O22" s="4">
        <v>13.3</v>
      </c>
      <c r="P22" s="4">
        <v>13.4</v>
      </c>
      <c r="Q22" s="4">
        <v>13.6</v>
      </c>
    </row>
    <row r="23" spans="1:17" x14ac:dyDescent="0.2">
      <c r="A23" t="s">
        <v>5</v>
      </c>
      <c r="B23" s="5">
        <v>0.2631</v>
      </c>
      <c r="C23" s="4">
        <v>14.5</v>
      </c>
      <c r="D23" s="4">
        <v>17.100000000000001</v>
      </c>
      <c r="E23" s="4">
        <v>15.1</v>
      </c>
      <c r="F23" s="4">
        <v>15.2</v>
      </c>
      <c r="G23" s="4">
        <v>15.5</v>
      </c>
      <c r="H23" s="4">
        <v>12.3</v>
      </c>
      <c r="I23" s="4">
        <v>12.6</v>
      </c>
      <c r="J23" s="4">
        <v>12.8</v>
      </c>
      <c r="K23" s="4">
        <v>13.1</v>
      </c>
      <c r="L23" s="4">
        <v>13.4</v>
      </c>
      <c r="M23" s="4">
        <v>13.6</v>
      </c>
      <c r="N23" s="4">
        <v>13.9</v>
      </c>
      <c r="O23" s="4">
        <v>13.7</v>
      </c>
      <c r="P23" s="4">
        <v>13.9</v>
      </c>
      <c r="Q23" s="4">
        <v>14.1</v>
      </c>
    </row>
    <row r="25" spans="1:17" x14ac:dyDescent="0.2">
      <c r="A25" s="1" t="s">
        <v>24</v>
      </c>
      <c r="B25" s="3" t="s">
        <v>7</v>
      </c>
      <c r="C25" s="2">
        <v>1</v>
      </c>
      <c r="D25" s="2">
        <v>2</v>
      </c>
      <c r="E25" s="2">
        <v>3</v>
      </c>
      <c r="F25" s="2">
        <v>4</v>
      </c>
      <c r="G25" s="2">
        <v>5</v>
      </c>
      <c r="H25" s="2">
        <v>6</v>
      </c>
      <c r="I25" s="2">
        <v>7</v>
      </c>
      <c r="J25" s="2">
        <v>8</v>
      </c>
      <c r="K25" s="2">
        <v>9</v>
      </c>
      <c r="L25" s="2">
        <v>10</v>
      </c>
      <c r="M25" s="2">
        <v>11</v>
      </c>
      <c r="N25" s="2">
        <v>12</v>
      </c>
      <c r="O25" s="2">
        <v>13</v>
      </c>
      <c r="P25" s="2">
        <v>14</v>
      </c>
      <c r="Q25" s="2">
        <v>15</v>
      </c>
    </row>
    <row r="26" spans="1:17" x14ac:dyDescent="0.2">
      <c r="A26" t="s">
        <v>2</v>
      </c>
      <c r="B26" s="6">
        <f>NPV(0.075,C26:Q26)</f>
        <v>43.845723577781548</v>
      </c>
      <c r="C26" s="4">
        <v>9.6</v>
      </c>
      <c r="D26" s="4">
        <v>7.4</v>
      </c>
      <c r="E26" s="4">
        <v>5.6</v>
      </c>
      <c r="F26" s="4">
        <v>5.4</v>
      </c>
      <c r="G26" s="4">
        <v>5.2</v>
      </c>
      <c r="H26" s="4">
        <v>3</v>
      </c>
      <c r="I26" s="4">
        <v>3</v>
      </c>
      <c r="J26" s="4">
        <v>3.2</v>
      </c>
      <c r="K26" s="4">
        <v>3.3</v>
      </c>
      <c r="L26" s="4">
        <v>3.5</v>
      </c>
      <c r="M26" s="4">
        <v>3.7</v>
      </c>
      <c r="N26" s="4">
        <v>3.8</v>
      </c>
      <c r="O26" s="4">
        <v>3.7</v>
      </c>
      <c r="P26" s="4">
        <v>3.7</v>
      </c>
      <c r="Q26" s="4">
        <v>3.9</v>
      </c>
    </row>
    <row r="27" spans="1:17" x14ac:dyDescent="0.2">
      <c r="A27" t="s">
        <v>3</v>
      </c>
      <c r="B27" s="6">
        <f>NPV(0.075,C27:Q27)</f>
        <v>77.957757036352348</v>
      </c>
      <c r="C27" s="4">
        <v>13.5</v>
      </c>
      <c r="D27" s="4">
        <v>11.3</v>
      </c>
      <c r="E27" s="4">
        <v>9.5</v>
      </c>
      <c r="F27" s="4">
        <v>9.1999999999999993</v>
      </c>
      <c r="G27" s="4">
        <v>9.1</v>
      </c>
      <c r="H27" s="4">
        <v>6.8</v>
      </c>
      <c r="I27" s="4">
        <v>6.9</v>
      </c>
      <c r="J27" s="4">
        <v>7</v>
      </c>
      <c r="K27" s="4">
        <v>7.2</v>
      </c>
      <c r="L27" s="4">
        <v>7.4</v>
      </c>
      <c r="M27" s="4">
        <v>7.5</v>
      </c>
      <c r="N27" s="4">
        <v>7.7</v>
      </c>
      <c r="O27" s="4">
        <v>7.5</v>
      </c>
      <c r="P27" s="4">
        <v>7.6</v>
      </c>
      <c r="Q27" s="4">
        <v>7.7</v>
      </c>
    </row>
    <row r="28" spans="1:17" x14ac:dyDescent="0.2">
      <c r="A28" t="s">
        <v>4</v>
      </c>
      <c r="B28" s="6">
        <f>NPV(0.075,C28:Q28)</f>
        <v>80.02569807980106</v>
      </c>
      <c r="C28" s="4">
        <v>13.5</v>
      </c>
      <c r="D28" s="4">
        <v>11.4</v>
      </c>
      <c r="E28" s="4">
        <v>9.8000000000000007</v>
      </c>
      <c r="F28" s="4">
        <v>9.6</v>
      </c>
      <c r="G28" s="4">
        <v>9.4</v>
      </c>
      <c r="H28" s="4">
        <v>7.1</v>
      </c>
      <c r="I28" s="4">
        <v>7.1</v>
      </c>
      <c r="J28" s="4">
        <v>7.3</v>
      </c>
      <c r="K28" s="4">
        <v>7.4</v>
      </c>
      <c r="L28" s="4">
        <v>7.6</v>
      </c>
      <c r="M28" s="4">
        <v>7.8</v>
      </c>
      <c r="N28" s="4">
        <v>7.9</v>
      </c>
      <c r="O28" s="4">
        <v>7.8</v>
      </c>
      <c r="P28" s="4">
        <v>7.9</v>
      </c>
      <c r="Q28" s="4">
        <v>8</v>
      </c>
    </row>
    <row r="29" spans="1:17" x14ac:dyDescent="0.2">
      <c r="A29" t="s">
        <v>5</v>
      </c>
      <c r="B29" s="6">
        <f>NPV(0.075,C29:Q29)</f>
        <v>82.577940077301619</v>
      </c>
      <c r="C29" s="4">
        <v>14.5</v>
      </c>
      <c r="D29" s="4">
        <v>11.5</v>
      </c>
      <c r="E29" s="4">
        <v>9.9</v>
      </c>
      <c r="F29" s="4">
        <v>9.6</v>
      </c>
      <c r="G29" s="4">
        <v>9.5</v>
      </c>
      <c r="H29" s="4">
        <v>7.4</v>
      </c>
      <c r="I29" s="4">
        <v>7.4</v>
      </c>
      <c r="J29" s="4">
        <v>7.5</v>
      </c>
      <c r="K29" s="4">
        <v>7.8</v>
      </c>
      <c r="L29" s="4">
        <v>7.9</v>
      </c>
      <c r="M29" s="4">
        <v>8</v>
      </c>
      <c r="N29" s="4">
        <v>8.1999999999999993</v>
      </c>
      <c r="O29" s="4">
        <v>8.1</v>
      </c>
      <c r="P29" s="4">
        <v>8.1999999999999993</v>
      </c>
      <c r="Q29" s="4">
        <v>8.3000000000000007</v>
      </c>
    </row>
    <row r="30" spans="1:17" x14ac:dyDescent="0.2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">
      <c r="A31" s="32" t="s">
        <v>31</v>
      </c>
      <c r="B31" s="33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</row>
    <row r="32" spans="1:17" x14ac:dyDescent="0.2">
      <c r="A32" s="33" t="s">
        <v>21</v>
      </c>
      <c r="B32" s="35">
        <v>4.2799999999999998E-2</v>
      </c>
      <c r="C32" s="34">
        <v>9.3699999999999992</v>
      </c>
      <c r="D32" s="34">
        <v>8.18</v>
      </c>
      <c r="E32" s="34">
        <v>6.9</v>
      </c>
      <c r="F32" s="34">
        <v>6.88</v>
      </c>
      <c r="G32" s="34">
        <v>6.85</v>
      </c>
      <c r="H32" s="34">
        <v>8.0399999999999991</v>
      </c>
      <c r="I32" s="34">
        <v>7.99</v>
      </c>
      <c r="J32" s="34">
        <v>7.97</v>
      </c>
      <c r="K32" s="34">
        <v>7.95</v>
      </c>
      <c r="L32" s="34">
        <v>7.96</v>
      </c>
      <c r="M32" s="34">
        <v>7.9</v>
      </c>
      <c r="N32" s="34">
        <v>7.88</v>
      </c>
      <c r="O32" s="34">
        <v>7.34</v>
      </c>
      <c r="P32" s="34">
        <v>7.17</v>
      </c>
      <c r="Q32" s="34">
        <v>7.12</v>
      </c>
    </row>
    <row r="33" spans="1:17" x14ac:dyDescent="0.2">
      <c r="A33" s="33" t="s">
        <v>22</v>
      </c>
      <c r="B33" s="36">
        <f>NPV(0.075,C33:Q33)</f>
        <v>76.651531374551141</v>
      </c>
      <c r="C33" s="34">
        <v>10.69</v>
      </c>
      <c r="D33" s="34">
        <v>9.7899999999999991</v>
      </c>
      <c r="E33" s="34">
        <v>8.66</v>
      </c>
      <c r="F33" s="34">
        <v>8.33</v>
      </c>
      <c r="G33" s="34">
        <v>8.0299999999999994</v>
      </c>
      <c r="H33" s="34">
        <v>8.5</v>
      </c>
      <c r="I33" s="34">
        <v>8.35</v>
      </c>
      <c r="J33" s="34">
        <v>8.34</v>
      </c>
      <c r="K33" s="34">
        <v>8.33</v>
      </c>
      <c r="L33" s="34">
        <v>8.33</v>
      </c>
      <c r="M33" s="34">
        <v>8.3000000000000007</v>
      </c>
      <c r="N33" s="34">
        <v>8.2899999999999991</v>
      </c>
      <c r="O33" s="34">
        <v>7.96</v>
      </c>
      <c r="P33" s="34">
        <v>7.85</v>
      </c>
      <c r="Q33" s="34">
        <v>7.82</v>
      </c>
    </row>
    <row r="34" spans="1:17" x14ac:dyDescent="0.2">
      <c r="A34" s="33" t="s">
        <v>23</v>
      </c>
      <c r="B34" s="35">
        <v>3.7699999999999997E-2</v>
      </c>
      <c r="C34" s="34">
        <v>6.67</v>
      </c>
      <c r="D34" s="34">
        <v>4.18</v>
      </c>
      <c r="E34" s="34">
        <v>3.18</v>
      </c>
      <c r="F34" s="34">
        <v>3.45</v>
      </c>
      <c r="G34" s="34">
        <v>3.7</v>
      </c>
      <c r="H34" s="34">
        <v>5.18</v>
      </c>
      <c r="I34" s="34">
        <v>5.42</v>
      </c>
      <c r="J34" s="34">
        <v>5.68</v>
      </c>
      <c r="K34" s="34">
        <v>5.94</v>
      </c>
      <c r="L34" s="34">
        <v>6.24</v>
      </c>
      <c r="M34" s="34">
        <v>6.47</v>
      </c>
      <c r="N34" s="34">
        <v>6.73</v>
      </c>
      <c r="O34" s="34">
        <v>6.48</v>
      </c>
      <c r="P34" s="34">
        <v>6.59</v>
      </c>
      <c r="Q34" s="34">
        <v>6.82</v>
      </c>
    </row>
    <row r="35" spans="1:17" x14ac:dyDescent="0.2">
      <c r="A35" s="33" t="s">
        <v>24</v>
      </c>
      <c r="B35" s="36">
        <f>NPV(0.075,C35:Q35)</f>
        <v>28.896606392146126</v>
      </c>
      <c r="C35" s="34">
        <v>4.29</v>
      </c>
      <c r="D35" s="34">
        <v>3.57</v>
      </c>
      <c r="E35" s="34">
        <v>2.61</v>
      </c>
      <c r="F35" s="34">
        <v>2.46</v>
      </c>
      <c r="G35" s="34">
        <v>2.33</v>
      </c>
      <c r="H35" s="34">
        <v>2.97</v>
      </c>
      <c r="I35" s="34">
        <v>3</v>
      </c>
      <c r="J35" s="34">
        <v>3.16</v>
      </c>
      <c r="K35" s="34">
        <v>3.32</v>
      </c>
      <c r="L35" s="34">
        <v>3.5</v>
      </c>
      <c r="M35" s="34">
        <v>3.64</v>
      </c>
      <c r="N35" s="34">
        <v>3.8</v>
      </c>
      <c r="O35" s="34">
        <v>3.65</v>
      </c>
      <c r="P35" s="34">
        <v>3.71</v>
      </c>
      <c r="Q35" s="34">
        <v>3.86</v>
      </c>
    </row>
    <row r="36" spans="1:17" x14ac:dyDescent="0.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spans="1:17" x14ac:dyDescent="0.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1:17" x14ac:dyDescent="0.2">
      <c r="A38" t="s">
        <v>32</v>
      </c>
      <c r="B38" s="38">
        <f>94.29-B33</f>
        <v>17.638468625448866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 x14ac:dyDescent="0.2">
      <c r="A39" t="s">
        <v>27</v>
      </c>
      <c r="B39" s="9">
        <v>15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 x14ac:dyDescent="0.2">
      <c r="A40" t="s">
        <v>28</v>
      </c>
      <c r="B40" s="37">
        <v>0.36499999999999999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 x14ac:dyDescent="0.2">
      <c r="A41" t="s">
        <v>29</v>
      </c>
      <c r="B41" s="9">
        <v>15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 x14ac:dyDescent="0.2">
      <c r="A42" t="s">
        <v>7</v>
      </c>
      <c r="B42" s="39">
        <f>+B39*B40*B41*365*B79/1000</f>
        <v>17.639895420487697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 x14ac:dyDescent="0.2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 x14ac:dyDescent="0.2">
      <c r="A44" s="1" t="s">
        <v>9</v>
      </c>
    </row>
    <row r="45" spans="1:17" x14ac:dyDescent="0.2">
      <c r="A45" s="7" t="s">
        <v>10</v>
      </c>
    </row>
    <row r="46" spans="1:17" x14ac:dyDescent="0.2">
      <c r="A46" s="7" t="s">
        <v>11</v>
      </c>
    </row>
    <row r="47" spans="1:17" x14ac:dyDescent="0.2">
      <c r="A47" s="7" t="s">
        <v>12</v>
      </c>
    </row>
    <row r="48" spans="1:17" x14ac:dyDescent="0.2">
      <c r="A48" s="7" t="s">
        <v>13</v>
      </c>
    </row>
    <row r="49" spans="1:2" x14ac:dyDescent="0.2">
      <c r="A49" s="7" t="s">
        <v>14</v>
      </c>
    </row>
    <row r="50" spans="1:2" x14ac:dyDescent="0.2">
      <c r="A50" s="7" t="s">
        <v>15</v>
      </c>
    </row>
    <row r="51" spans="1:2" x14ac:dyDescent="0.2">
      <c r="A51" s="7" t="s">
        <v>16</v>
      </c>
    </row>
    <row r="52" spans="1:2" x14ac:dyDescent="0.2">
      <c r="A52" s="8" t="s">
        <v>17</v>
      </c>
    </row>
    <row r="53" spans="1:2" x14ac:dyDescent="0.2">
      <c r="A53" s="8" t="s">
        <v>18</v>
      </c>
    </row>
    <row r="54" spans="1:2" x14ac:dyDescent="0.2">
      <c r="A54" s="8" t="s">
        <v>19</v>
      </c>
    </row>
    <row r="64" spans="1:2" x14ac:dyDescent="0.2">
      <c r="B64" s="9"/>
    </row>
    <row r="65" spans="1:17" x14ac:dyDescent="0.2">
      <c r="B65" s="9"/>
    </row>
    <row r="66" spans="1:17" x14ac:dyDescent="0.2">
      <c r="B66" s="9"/>
    </row>
    <row r="67" spans="1:17" x14ac:dyDescent="0.2">
      <c r="B67" s="9"/>
    </row>
    <row r="68" spans="1:17" x14ac:dyDescent="0.2">
      <c r="B68" s="9"/>
    </row>
    <row r="69" spans="1:17" x14ac:dyDescent="0.2">
      <c r="B69" s="9"/>
    </row>
    <row r="70" spans="1:17" x14ac:dyDescent="0.2">
      <c r="B70" s="9"/>
    </row>
    <row r="71" spans="1:17" x14ac:dyDescent="0.2">
      <c r="B71" s="9"/>
    </row>
    <row r="72" spans="1:17" x14ac:dyDescent="0.2">
      <c r="B72" s="9"/>
    </row>
    <row r="73" spans="1:17" x14ac:dyDescent="0.2">
      <c r="B73" s="9"/>
    </row>
    <row r="74" spans="1:17" x14ac:dyDescent="0.2">
      <c r="B74" s="9"/>
    </row>
    <row r="75" spans="1:17" x14ac:dyDescent="0.2">
      <c r="B75" s="9"/>
    </row>
    <row r="76" spans="1:17" x14ac:dyDescent="0.2">
      <c r="B76" s="9"/>
    </row>
    <row r="77" spans="1:17" x14ac:dyDescent="0.2">
      <c r="B77" s="9"/>
    </row>
    <row r="78" spans="1:17" x14ac:dyDescent="0.2">
      <c r="B78" s="9"/>
    </row>
    <row r="79" spans="1:17" x14ac:dyDescent="0.2">
      <c r="A79" s="10" t="s">
        <v>30</v>
      </c>
      <c r="B79" s="29">
        <f>LOOKUP(B41,B83:B97,C83:C97)</f>
        <v>0.58847464966911278</v>
      </c>
      <c r="C79" s="29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</row>
    <row r="80" spans="1:17" x14ac:dyDescent="0.2">
      <c r="A80" s="10"/>
      <c r="B80" s="21"/>
      <c r="C80" s="21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</row>
    <row r="81" spans="1:17" x14ac:dyDescent="0.2">
      <c r="A81" s="10"/>
      <c r="B81" s="21"/>
      <c r="C81" s="21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</row>
    <row r="82" spans="1:17" x14ac:dyDescent="0.2">
      <c r="A82" s="10"/>
      <c r="B82" s="21"/>
      <c r="C82" s="21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</row>
    <row r="83" spans="1:17" x14ac:dyDescent="0.2">
      <c r="A83" s="10"/>
      <c r="B83" s="30">
        <v>1</v>
      </c>
      <c r="C83" s="31">
        <f>+C103</f>
        <v>0.93023255813953487</v>
      </c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</row>
    <row r="84" spans="1:17" x14ac:dyDescent="0.2">
      <c r="A84" s="10"/>
      <c r="B84" s="30">
        <v>2</v>
      </c>
      <c r="C84" s="31">
        <f>AVERAGE(C103:D103)</f>
        <v>0.89778258518117904</v>
      </c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</row>
    <row r="85" spans="1:17" x14ac:dyDescent="0.2">
      <c r="A85" s="10"/>
      <c r="B85" s="30">
        <v>3</v>
      </c>
      <c r="C85" s="31">
        <f>AVERAGE(C103:E103)</f>
        <v>0.86684191329065374</v>
      </c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</row>
    <row r="86" spans="1:17" x14ac:dyDescent="0.2">
      <c r="A86" s="10"/>
      <c r="B86" s="30">
        <v>4</v>
      </c>
      <c r="C86" s="31">
        <f>AVERAGE(C103:F103)</f>
        <v>0.83733156741208403</v>
      </c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</row>
    <row r="87" spans="1:17" x14ac:dyDescent="0.2">
      <c r="A87" s="10"/>
      <c r="B87" s="30">
        <v>5</v>
      </c>
      <c r="C87" s="31">
        <f>AVERAGE(C103:G103)</f>
        <v>0.80917698039969044</v>
      </c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</row>
    <row r="88" spans="1:17" x14ac:dyDescent="0.2">
      <c r="A88" s="10"/>
      <c r="B88" s="30">
        <v>6</v>
      </c>
      <c r="C88" s="31">
        <f>AVERAGE(C103:H103)</f>
        <v>0.78230773674394605</v>
      </c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</row>
    <row r="89" spans="1:17" x14ac:dyDescent="0.2">
      <c r="A89" s="10"/>
      <c r="B89" s="30">
        <v>7</v>
      </c>
      <c r="C89" s="31">
        <f>AVERAGE(C103:I103)</f>
        <v>0.75665733162307991</v>
      </c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</row>
    <row r="90" spans="1:17" x14ac:dyDescent="0.2">
      <c r="A90" s="10"/>
      <c r="B90" s="30">
        <v>8</v>
      </c>
      <c r="C90" s="31">
        <f>AVERAGE(C103:J103)</f>
        <v>0.73216294434436735</v>
      </c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</row>
    <row r="91" spans="1:17" x14ac:dyDescent="0.2">
      <c r="A91" s="10"/>
      <c r="B91" s="30">
        <v>9</v>
      </c>
      <c r="C91" s="31">
        <f>AVERAGE(C103:K103)</f>
        <v>0.70876522529766806</v>
      </c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</row>
    <row r="92" spans="1:17" x14ac:dyDescent="0.2">
      <c r="A92" s="10"/>
      <c r="B92" s="30">
        <v>10</v>
      </c>
      <c r="C92" s="31">
        <f>AVERAGE(C103:L103)</f>
        <v>0.68640809559804772</v>
      </c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</row>
    <row r="93" spans="1:17" x14ac:dyDescent="0.2">
      <c r="A93" s="10"/>
      <c r="B93" s="30">
        <v>11</v>
      </c>
      <c r="C93" s="31">
        <f>AVERAGE(C103:M103)</f>
        <v>0.6650385586452835</v>
      </c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</row>
    <row r="94" spans="1:17" x14ac:dyDescent="0.2">
      <c r="A94" s="10"/>
      <c r="B94" s="30">
        <v>12</v>
      </c>
      <c r="C94" s="31">
        <f>AVERAGE(C103:N103)</f>
        <v>0.64460652287582321</v>
      </c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</row>
    <row r="95" spans="1:17" x14ac:dyDescent="0.2">
      <c r="A95" s="10"/>
      <c r="B95" s="30">
        <v>13</v>
      </c>
      <c r="C95" s="31">
        <f>AVERAGE(C103:O103)</f>
        <v>0.6250646350275405</v>
      </c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</row>
    <row r="96" spans="1:17" x14ac:dyDescent="0.2">
      <c r="A96" s="10"/>
      <c r="B96" s="30">
        <v>14</v>
      </c>
      <c r="C96" s="31">
        <f>AVERAGE(C103:P103)</f>
        <v>0.6063681232796031</v>
      </c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</row>
    <row r="97" spans="1:28" x14ac:dyDescent="0.2">
      <c r="A97" s="10"/>
      <c r="B97" s="30">
        <v>15</v>
      </c>
      <c r="C97" s="31">
        <f>AVERAGE(C103:Q103)</f>
        <v>0.58847464966911278</v>
      </c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</row>
    <row r="98" spans="1:28" x14ac:dyDescent="0.2">
      <c r="A98" s="10"/>
      <c r="B98" s="22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</row>
    <row r="99" spans="1:28" x14ac:dyDescent="0.2">
      <c r="A99" s="10"/>
      <c r="B99" s="23">
        <v>0</v>
      </c>
      <c r="C99" s="23">
        <v>1</v>
      </c>
      <c r="D99" s="23">
        <v>2</v>
      </c>
      <c r="E99" s="23">
        <v>3</v>
      </c>
      <c r="F99" s="23">
        <v>4</v>
      </c>
      <c r="G99" s="23">
        <v>5</v>
      </c>
      <c r="H99" s="23">
        <v>6</v>
      </c>
      <c r="I99" s="23">
        <v>7</v>
      </c>
      <c r="J99" s="23">
        <v>8</v>
      </c>
      <c r="K99" s="23">
        <v>9</v>
      </c>
      <c r="L99" s="23">
        <v>10</v>
      </c>
      <c r="M99" s="23">
        <v>11</v>
      </c>
      <c r="N99" s="23">
        <v>12</v>
      </c>
      <c r="O99" s="23">
        <v>13</v>
      </c>
      <c r="P99" s="23">
        <v>14</v>
      </c>
      <c r="Q99" s="23">
        <v>15</v>
      </c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</row>
    <row r="100" spans="1:28" x14ac:dyDescent="0.2">
      <c r="A100" s="10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8"/>
      <c r="N100" s="28"/>
      <c r="O100" s="28"/>
      <c r="P100" s="28"/>
      <c r="Q100" s="28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</row>
    <row r="101" spans="1:28" x14ac:dyDescent="0.2">
      <c r="A101" s="10" t="s">
        <v>25</v>
      </c>
      <c r="B101" s="25">
        <v>7.4999999999999997E-2</v>
      </c>
      <c r="C101" s="25">
        <f>+B101</f>
        <v>7.4999999999999997E-2</v>
      </c>
      <c r="D101" s="25">
        <f t="shared" ref="D101:Q101" si="0">+C101</f>
        <v>7.4999999999999997E-2</v>
      </c>
      <c r="E101" s="25">
        <f t="shared" si="0"/>
        <v>7.4999999999999997E-2</v>
      </c>
      <c r="F101" s="25">
        <f t="shared" si="0"/>
        <v>7.4999999999999997E-2</v>
      </c>
      <c r="G101" s="25">
        <f t="shared" si="0"/>
        <v>7.4999999999999997E-2</v>
      </c>
      <c r="H101" s="25">
        <f t="shared" si="0"/>
        <v>7.4999999999999997E-2</v>
      </c>
      <c r="I101" s="25">
        <f t="shared" si="0"/>
        <v>7.4999999999999997E-2</v>
      </c>
      <c r="J101" s="25">
        <f t="shared" si="0"/>
        <v>7.4999999999999997E-2</v>
      </c>
      <c r="K101" s="25">
        <f t="shared" si="0"/>
        <v>7.4999999999999997E-2</v>
      </c>
      <c r="L101" s="25">
        <f t="shared" si="0"/>
        <v>7.4999999999999997E-2</v>
      </c>
      <c r="M101" s="25">
        <f t="shared" si="0"/>
        <v>7.4999999999999997E-2</v>
      </c>
      <c r="N101" s="25">
        <f t="shared" si="0"/>
        <v>7.4999999999999997E-2</v>
      </c>
      <c r="O101" s="25">
        <f t="shared" si="0"/>
        <v>7.4999999999999997E-2</v>
      </c>
      <c r="P101" s="25">
        <f t="shared" si="0"/>
        <v>7.4999999999999997E-2</v>
      </c>
      <c r="Q101" s="25">
        <f t="shared" si="0"/>
        <v>7.4999999999999997E-2</v>
      </c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</row>
    <row r="102" spans="1:28" x14ac:dyDescent="0.2">
      <c r="A102" s="10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8"/>
      <c r="N102" s="28"/>
      <c r="O102" s="28"/>
      <c r="P102" s="28"/>
      <c r="Q102" s="28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</row>
    <row r="103" spans="1:28" x14ac:dyDescent="0.2">
      <c r="A103" s="10" t="s">
        <v>26</v>
      </c>
      <c r="B103" s="26">
        <f t="shared" ref="B103:Q103" si="1">1/(B101+1)^B99</f>
        <v>1</v>
      </c>
      <c r="C103" s="27">
        <f t="shared" si="1"/>
        <v>0.93023255813953487</v>
      </c>
      <c r="D103" s="26">
        <f t="shared" si="1"/>
        <v>0.86533261222282321</v>
      </c>
      <c r="E103" s="26">
        <f t="shared" si="1"/>
        <v>0.80496056950960304</v>
      </c>
      <c r="F103" s="26">
        <f t="shared" si="1"/>
        <v>0.7488005297763749</v>
      </c>
      <c r="G103" s="26">
        <f t="shared" si="1"/>
        <v>0.69655863235011617</v>
      </c>
      <c r="H103" s="26">
        <f t="shared" si="1"/>
        <v>0.64796151846522443</v>
      </c>
      <c r="I103" s="26">
        <f t="shared" si="1"/>
        <v>0.60275490089788319</v>
      </c>
      <c r="J103" s="26">
        <f t="shared" si="1"/>
        <v>0.56070223339337966</v>
      </c>
      <c r="K103" s="26">
        <f t="shared" si="1"/>
        <v>0.52158347292407414</v>
      </c>
      <c r="L103" s="26">
        <f t="shared" si="1"/>
        <v>0.48519392830146441</v>
      </c>
      <c r="M103" s="26">
        <f t="shared" si="1"/>
        <v>0.45134318911764126</v>
      </c>
      <c r="N103" s="26">
        <f t="shared" si="1"/>
        <v>0.41985412941175931</v>
      </c>
      <c r="O103" s="26">
        <f t="shared" si="1"/>
        <v>0.39056198084814819</v>
      </c>
      <c r="P103" s="26">
        <f t="shared" si="1"/>
        <v>0.36331347055641694</v>
      </c>
      <c r="Q103" s="26">
        <f t="shared" si="1"/>
        <v>0.33796601912224833</v>
      </c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</row>
    <row r="104" spans="1:28" x14ac:dyDescent="0.2">
      <c r="A104" s="1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</row>
    <row r="105" spans="1:28" x14ac:dyDescent="0.2">
      <c r="A105" s="1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</row>
    <row r="106" spans="1:28" x14ac:dyDescent="0.2">
      <c r="A106" s="10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</row>
    <row r="107" spans="1:28" x14ac:dyDescent="0.2">
      <c r="A107" s="10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</row>
    <row r="108" spans="1:28" x14ac:dyDescent="0.2">
      <c r="A108" s="10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</row>
    <row r="109" spans="1:28" x14ac:dyDescent="0.2">
      <c r="A109" s="10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</row>
    <row r="110" spans="1:28" x14ac:dyDescent="0.2"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</row>
    <row r="111" spans="1:28" x14ac:dyDescent="0.2"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</row>
    <row r="112" spans="1:28" x14ac:dyDescent="0.2"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</row>
    <row r="113" spans="2:28" x14ac:dyDescent="0.2"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</row>
    <row r="114" spans="2:28" x14ac:dyDescent="0.2"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</row>
    <row r="115" spans="2:28" x14ac:dyDescent="0.2"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</row>
    <row r="116" spans="2:28" x14ac:dyDescent="0.2"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</row>
    <row r="117" spans="2:28" x14ac:dyDescent="0.2"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</row>
    <row r="118" spans="2:28" x14ac:dyDescent="0.2"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</row>
    <row r="119" spans="2:28" x14ac:dyDescent="0.2"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</row>
    <row r="120" spans="2:28" x14ac:dyDescent="0.2"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</row>
    <row r="121" spans="2:28" x14ac:dyDescent="0.2"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</row>
    <row r="122" spans="2:28" x14ac:dyDescent="0.2"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</row>
    <row r="123" spans="2:28" x14ac:dyDescent="0.2"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</row>
    <row r="124" spans="2:28" x14ac:dyDescent="0.2"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</row>
    <row r="125" spans="2:28" x14ac:dyDescent="0.2"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</row>
    <row r="126" spans="2:28" x14ac:dyDescent="0.2"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</row>
    <row r="127" spans="2:28" x14ac:dyDescent="0.2"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</row>
    <row r="128" spans="2:28" x14ac:dyDescent="0.2"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</row>
    <row r="129" spans="2:28" x14ac:dyDescent="0.2"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</row>
    <row r="130" spans="2:28" x14ac:dyDescent="0.2"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</row>
    <row r="131" spans="2:28" x14ac:dyDescent="0.2"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</row>
    <row r="132" spans="2:28" x14ac:dyDescent="0.2"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</row>
    <row r="133" spans="2:28" x14ac:dyDescent="0.2"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</row>
    <row r="134" spans="2:28" x14ac:dyDescent="0.2"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</row>
    <row r="135" spans="2:28" x14ac:dyDescent="0.2"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</row>
    <row r="136" spans="2:28" x14ac:dyDescent="0.2"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</row>
    <row r="137" spans="2:28" x14ac:dyDescent="0.2"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</row>
    <row r="138" spans="2:28" x14ac:dyDescent="0.2"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</row>
    <row r="139" spans="2:28" x14ac:dyDescent="0.2"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</row>
    <row r="140" spans="2:28" x14ac:dyDescent="0.2"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</row>
    <row r="141" spans="2:28" x14ac:dyDescent="0.2"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</row>
    <row r="142" spans="2:28" x14ac:dyDescent="0.2"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</row>
    <row r="143" spans="2:28" x14ac:dyDescent="0.2"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</row>
    <row r="144" spans="2:28" x14ac:dyDescent="0.2"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</row>
    <row r="145" spans="2:28" x14ac:dyDescent="0.2"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</row>
    <row r="146" spans="2:28" x14ac:dyDescent="0.2"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</row>
    <row r="147" spans="2:28" x14ac:dyDescent="0.2"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</row>
    <row r="148" spans="2:28" x14ac:dyDescent="0.2"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</row>
    <row r="149" spans="2:28" x14ac:dyDescent="0.2"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</row>
    <row r="150" spans="2:28" x14ac:dyDescent="0.2"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</row>
    <row r="151" spans="2:28" x14ac:dyDescent="0.2"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</row>
    <row r="152" spans="2:28" x14ac:dyDescent="0.2"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</row>
    <row r="153" spans="2:28" x14ac:dyDescent="0.2"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</row>
    <row r="154" spans="2:28" x14ac:dyDescent="0.2"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</row>
    <row r="155" spans="2:28" x14ac:dyDescent="0.2"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</row>
    <row r="156" spans="2:28" x14ac:dyDescent="0.2"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</row>
    <row r="157" spans="2:28" x14ac:dyDescent="0.2"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</row>
    <row r="158" spans="2:28" x14ac:dyDescent="0.2"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</row>
    <row r="159" spans="2:28" x14ac:dyDescent="0.2"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</row>
    <row r="160" spans="2:28" x14ac:dyDescent="0.2"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</row>
    <row r="161" spans="2:28" x14ac:dyDescent="0.2"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</row>
    <row r="162" spans="2:28" x14ac:dyDescent="0.2"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</row>
    <row r="163" spans="2:28" x14ac:dyDescent="0.2"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</row>
    <row r="164" spans="2:28" x14ac:dyDescent="0.2"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</row>
    <row r="165" spans="2:28" x14ac:dyDescent="0.2"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</row>
    <row r="166" spans="2:28" x14ac:dyDescent="0.2"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</row>
    <row r="167" spans="2:28" x14ac:dyDescent="0.2"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</row>
    <row r="168" spans="2:28" x14ac:dyDescent="0.2"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</row>
    <row r="169" spans="2:28" x14ac:dyDescent="0.2"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</row>
    <row r="170" spans="2:28" x14ac:dyDescent="0.2"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</row>
    <row r="171" spans="2:28" x14ac:dyDescent="0.2"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</row>
    <row r="172" spans="2:28" x14ac:dyDescent="0.2"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</row>
    <row r="173" spans="2:28" x14ac:dyDescent="0.2"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</row>
    <row r="174" spans="2:28" x14ac:dyDescent="0.2"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</row>
    <row r="175" spans="2:28" x14ac:dyDescent="0.2"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</row>
    <row r="176" spans="2:28" x14ac:dyDescent="0.2"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</row>
    <row r="177" spans="2:28" x14ac:dyDescent="0.2"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</row>
    <row r="178" spans="2:28" x14ac:dyDescent="0.2"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</row>
    <row r="179" spans="2:28" x14ac:dyDescent="0.2"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</row>
    <row r="180" spans="2:28" x14ac:dyDescent="0.2"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</row>
    <row r="181" spans="2:28" x14ac:dyDescent="0.2"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</row>
    <row r="182" spans="2:28" x14ac:dyDescent="0.2"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</row>
    <row r="183" spans="2:28" x14ac:dyDescent="0.2"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</row>
    <row r="184" spans="2:28" x14ac:dyDescent="0.2"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</row>
    <row r="185" spans="2:28" x14ac:dyDescent="0.2"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</row>
    <row r="186" spans="2:28" x14ac:dyDescent="0.2"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</row>
    <row r="187" spans="2:28" x14ac:dyDescent="0.2"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</row>
    <row r="188" spans="2:28" x14ac:dyDescent="0.2"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</row>
    <row r="189" spans="2:28" x14ac:dyDescent="0.2"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</row>
    <row r="190" spans="2:28" x14ac:dyDescent="0.2"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</row>
    <row r="191" spans="2:28" x14ac:dyDescent="0.2"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</row>
    <row r="192" spans="2:28" x14ac:dyDescent="0.2"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</row>
    <row r="193" spans="2:28" x14ac:dyDescent="0.2"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</row>
    <row r="194" spans="2:28" x14ac:dyDescent="0.2"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</row>
    <row r="195" spans="2:28" x14ac:dyDescent="0.2"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</row>
    <row r="196" spans="2:28" x14ac:dyDescent="0.2"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</row>
    <row r="197" spans="2:28" x14ac:dyDescent="0.2"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</row>
    <row r="198" spans="2:28" x14ac:dyDescent="0.2"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</row>
    <row r="199" spans="2:28" x14ac:dyDescent="0.2"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</row>
    <row r="200" spans="2:28" x14ac:dyDescent="0.2"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</row>
    <row r="201" spans="2:28" x14ac:dyDescent="0.2"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</row>
    <row r="202" spans="2:28" x14ac:dyDescent="0.2"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</row>
    <row r="203" spans="2:28" x14ac:dyDescent="0.2"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</row>
    <row r="204" spans="2:28" x14ac:dyDescent="0.2"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</row>
    <row r="205" spans="2:28" x14ac:dyDescent="0.2"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</row>
    <row r="206" spans="2:28" x14ac:dyDescent="0.2"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</row>
    <row r="207" spans="2:28" x14ac:dyDescent="0.2"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</row>
    <row r="208" spans="2:28" x14ac:dyDescent="0.2"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</row>
    <row r="209" spans="2:28" x14ac:dyDescent="0.2"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</row>
    <row r="210" spans="2:28" x14ac:dyDescent="0.2"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</row>
    <row r="211" spans="2:28" x14ac:dyDescent="0.2"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</row>
    <row r="212" spans="2:28" x14ac:dyDescent="0.2"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</row>
    <row r="213" spans="2:28" x14ac:dyDescent="0.2"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</row>
    <row r="214" spans="2:28" x14ac:dyDescent="0.2"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</row>
    <row r="215" spans="2:28" x14ac:dyDescent="0.2"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</row>
    <row r="216" spans="2:28" x14ac:dyDescent="0.2"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</row>
    <row r="217" spans="2:28" x14ac:dyDescent="0.2"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</row>
    <row r="218" spans="2:28" x14ac:dyDescent="0.2"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</row>
    <row r="219" spans="2:28" x14ac:dyDescent="0.2"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</row>
    <row r="220" spans="2:28" x14ac:dyDescent="0.2"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</row>
    <row r="221" spans="2:28" x14ac:dyDescent="0.2"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</row>
    <row r="222" spans="2:28" x14ac:dyDescent="0.2"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</row>
    <row r="223" spans="2:28" x14ac:dyDescent="0.2"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</row>
    <row r="224" spans="2:28" x14ac:dyDescent="0.2"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</row>
    <row r="225" spans="2:28" x14ac:dyDescent="0.2"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</row>
    <row r="226" spans="2:28" x14ac:dyDescent="0.2"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</row>
    <row r="227" spans="2:28" x14ac:dyDescent="0.2"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</row>
    <row r="228" spans="2:28" x14ac:dyDescent="0.2"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</row>
    <row r="229" spans="2:28" x14ac:dyDescent="0.2"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</row>
    <row r="230" spans="2:28" x14ac:dyDescent="0.2"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</row>
    <row r="231" spans="2:28" x14ac:dyDescent="0.2"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</row>
    <row r="232" spans="2:28" x14ac:dyDescent="0.2"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</row>
    <row r="233" spans="2:28" x14ac:dyDescent="0.2"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</row>
    <row r="234" spans="2:28" x14ac:dyDescent="0.2"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</row>
    <row r="235" spans="2:28" x14ac:dyDescent="0.2"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</row>
    <row r="236" spans="2:28" x14ac:dyDescent="0.2"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</row>
    <row r="237" spans="2:28" x14ac:dyDescent="0.2"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</row>
    <row r="238" spans="2:28" x14ac:dyDescent="0.2"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</row>
    <row r="239" spans="2:28" x14ac:dyDescent="0.2"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</row>
    <row r="240" spans="2:28" x14ac:dyDescent="0.2"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</row>
    <row r="241" spans="2:28" x14ac:dyDescent="0.2"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</row>
    <row r="242" spans="2:28" x14ac:dyDescent="0.2"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</row>
    <row r="243" spans="2:28" x14ac:dyDescent="0.2"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</row>
    <row r="244" spans="2:28" x14ac:dyDescent="0.2"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</row>
    <row r="245" spans="2:28" x14ac:dyDescent="0.2"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</row>
    <row r="246" spans="2:28" x14ac:dyDescent="0.2"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</row>
    <row r="247" spans="2:28" x14ac:dyDescent="0.2"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</row>
    <row r="248" spans="2:28" x14ac:dyDescent="0.2"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</row>
  </sheetData>
  <mergeCells count="3">
    <mergeCell ref="A1:Q1"/>
    <mergeCell ref="A2:Q2"/>
    <mergeCell ref="A3:Q3"/>
  </mergeCells>
  <pageMargins left="0.26" right="0.22" top="0.53" bottom="0.49" header="0.5" footer="0.5"/>
  <pageSetup paperSize="5" scale="7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1"/>
  <sheetViews>
    <sheetView topLeftCell="A206" workbookViewId="0">
      <selection activeCell="A206" sqref="A1:AH211"/>
    </sheetView>
  </sheetViews>
  <sheetFormatPr defaultRowHeight="12.75" x14ac:dyDescent="0.2"/>
  <cols>
    <col min="1" max="1" width="18.85546875" bestFit="1" customWidth="1"/>
    <col min="2" max="2" width="11.28515625" bestFit="1" customWidth="1"/>
  </cols>
  <sheetData>
    <row r="2" spans="1:2" x14ac:dyDescent="0.2">
      <c r="A2" t="s">
        <v>27</v>
      </c>
      <c r="B2" s="9">
        <v>30</v>
      </c>
    </row>
    <row r="3" spans="1:2" x14ac:dyDescent="0.2">
      <c r="A3" t="s">
        <v>28</v>
      </c>
      <c r="B3" s="9">
        <v>0.42</v>
      </c>
    </row>
    <row r="4" spans="1:2" x14ac:dyDescent="0.2">
      <c r="A4" t="s">
        <v>29</v>
      </c>
      <c r="B4" s="9">
        <v>3</v>
      </c>
    </row>
    <row r="5" spans="1:2" x14ac:dyDescent="0.2">
      <c r="A5" t="s">
        <v>7</v>
      </c>
      <c r="B5" s="4">
        <f>+B2*B3*B4*365*B21</f>
        <v>11959.817877671148</v>
      </c>
    </row>
    <row r="6" spans="1:2" x14ac:dyDescent="0.2">
      <c r="B6" s="9"/>
    </row>
    <row r="7" spans="1:2" x14ac:dyDescent="0.2">
      <c r="B7" s="9"/>
    </row>
    <row r="8" spans="1:2" x14ac:dyDescent="0.2">
      <c r="B8" s="9"/>
    </row>
    <row r="9" spans="1:2" x14ac:dyDescent="0.2">
      <c r="B9" s="9"/>
    </row>
    <row r="10" spans="1:2" x14ac:dyDescent="0.2">
      <c r="B10" s="9"/>
    </row>
    <row r="11" spans="1:2" x14ac:dyDescent="0.2">
      <c r="B11" s="9"/>
    </row>
    <row r="12" spans="1:2" x14ac:dyDescent="0.2">
      <c r="B12" s="9"/>
    </row>
    <row r="13" spans="1:2" x14ac:dyDescent="0.2">
      <c r="B13" s="9"/>
    </row>
    <row r="14" spans="1:2" x14ac:dyDescent="0.2">
      <c r="B14" s="9"/>
    </row>
    <row r="15" spans="1:2" x14ac:dyDescent="0.2">
      <c r="B15" s="9"/>
    </row>
    <row r="16" spans="1:2" x14ac:dyDescent="0.2">
      <c r="B16" s="9"/>
    </row>
    <row r="17" spans="1:17" x14ac:dyDescent="0.2">
      <c r="B17" s="9"/>
    </row>
    <row r="18" spans="1:17" x14ac:dyDescent="0.2">
      <c r="B18" s="9"/>
    </row>
    <row r="19" spans="1:17" x14ac:dyDescent="0.2">
      <c r="B19" s="9"/>
    </row>
    <row r="20" spans="1:17" x14ac:dyDescent="0.2">
      <c r="B20" s="9"/>
    </row>
    <row r="21" spans="1:17" x14ac:dyDescent="0.2">
      <c r="A21" s="10" t="s">
        <v>30</v>
      </c>
      <c r="B21" s="11">
        <f>LOOKUP(B4,B25:B39,C25:C39)</f>
        <v>0.86684191329065374</v>
      </c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</row>
    <row r="22" spans="1:17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</row>
    <row r="23" spans="1:17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</row>
    <row r="24" spans="1:17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</row>
    <row r="25" spans="1:17" x14ac:dyDescent="0.2">
      <c r="A25" s="10"/>
      <c r="B25" s="12">
        <v>1</v>
      </c>
      <c r="C25" s="13">
        <f>+C45</f>
        <v>0.93023255813953487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</row>
    <row r="26" spans="1:17" x14ac:dyDescent="0.2">
      <c r="A26" s="10"/>
      <c r="B26" s="12">
        <v>2</v>
      </c>
      <c r="C26" s="13">
        <f>AVERAGE(C45:D45)</f>
        <v>0.89778258518117904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</row>
    <row r="27" spans="1:17" x14ac:dyDescent="0.2">
      <c r="A27" s="10"/>
      <c r="B27" s="12">
        <v>3</v>
      </c>
      <c r="C27" s="13">
        <f>AVERAGE(C45:E45)</f>
        <v>0.86684191329065374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</row>
    <row r="28" spans="1:17" x14ac:dyDescent="0.2">
      <c r="A28" s="10"/>
      <c r="B28" s="12">
        <v>4</v>
      </c>
      <c r="C28" s="13">
        <f>AVERAGE(C45:F45)</f>
        <v>0.83733156741208403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</row>
    <row r="29" spans="1:17" x14ac:dyDescent="0.2">
      <c r="A29" s="10"/>
      <c r="B29" s="12">
        <v>5</v>
      </c>
      <c r="C29" s="13">
        <f>AVERAGE(C45:G45)</f>
        <v>0.80917698039969044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</row>
    <row r="30" spans="1:17" x14ac:dyDescent="0.2">
      <c r="A30" s="10"/>
      <c r="B30" s="12">
        <v>6</v>
      </c>
      <c r="C30" s="13">
        <f>AVERAGE($C$45:H$45)</f>
        <v>0.78230773674394605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 spans="1:17" x14ac:dyDescent="0.2">
      <c r="A31" s="10"/>
      <c r="B31" s="12">
        <v>7</v>
      </c>
      <c r="C31" s="13">
        <f>AVERAGE($C$45:I$45)</f>
        <v>0.75665733162307991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x14ac:dyDescent="0.2">
      <c r="A32" s="10"/>
      <c r="B32" s="12">
        <v>8</v>
      </c>
      <c r="C32" s="13">
        <f>AVERAGE($C$45:J$45)</f>
        <v>0.73216294434436735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</row>
    <row r="33" spans="1:17" x14ac:dyDescent="0.2">
      <c r="A33" s="10"/>
      <c r="B33" s="12">
        <v>9</v>
      </c>
      <c r="C33" s="13">
        <f>AVERAGE($C$45:K$45)</f>
        <v>0.70876522529766806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</row>
    <row r="34" spans="1:17" x14ac:dyDescent="0.2">
      <c r="A34" s="10"/>
      <c r="B34" s="12">
        <v>10</v>
      </c>
      <c r="C34" s="13">
        <f>AVERAGE($C$45:L$45)</f>
        <v>0.68640809559804772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</row>
    <row r="35" spans="1:17" x14ac:dyDescent="0.2">
      <c r="A35" s="10"/>
      <c r="B35" s="12">
        <v>11</v>
      </c>
      <c r="C35" s="13">
        <f>AVERAGE($C$45:M$45)</f>
        <v>0.6650385586452835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</row>
    <row r="36" spans="1:17" x14ac:dyDescent="0.2">
      <c r="A36" s="10"/>
      <c r="B36" s="12">
        <v>12</v>
      </c>
      <c r="C36" s="13">
        <f>AVERAGE($C$45:N$45)</f>
        <v>0.64460652287582321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  <row r="37" spans="1:17" x14ac:dyDescent="0.2">
      <c r="A37" s="10"/>
      <c r="B37" s="12">
        <v>13</v>
      </c>
      <c r="C37" s="13">
        <f>AVERAGE($C$45:O$45)</f>
        <v>0.6250646350275405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</row>
    <row r="38" spans="1:17" x14ac:dyDescent="0.2">
      <c r="A38" s="10"/>
      <c r="B38" s="12">
        <v>14</v>
      </c>
      <c r="C38" s="13">
        <f>AVERAGE($C$45:P$45)</f>
        <v>0.6063681232796031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</row>
    <row r="39" spans="1:17" x14ac:dyDescent="0.2">
      <c r="A39" s="10"/>
      <c r="B39" s="12">
        <v>15</v>
      </c>
      <c r="C39" s="13">
        <f>AVERAGE($C$45:Q$45)</f>
        <v>0.58847464966911278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</row>
    <row r="40" spans="1:17" x14ac:dyDescent="0.2">
      <c r="A40" s="10"/>
      <c r="B40" s="14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</row>
    <row r="41" spans="1:17" x14ac:dyDescent="0.2">
      <c r="A41" s="10"/>
      <c r="B41" s="15">
        <v>0</v>
      </c>
      <c r="C41" s="15">
        <v>1</v>
      </c>
      <c r="D41" s="15">
        <v>2</v>
      </c>
      <c r="E41" s="15">
        <v>3</v>
      </c>
      <c r="F41" s="15">
        <v>4</v>
      </c>
      <c r="G41" s="15">
        <v>5</v>
      </c>
      <c r="H41" s="15">
        <v>6</v>
      </c>
      <c r="I41" s="15">
        <v>7</v>
      </c>
      <c r="J41" s="15">
        <v>8</v>
      </c>
      <c r="K41" s="15">
        <v>9</v>
      </c>
      <c r="L41" s="15">
        <v>10</v>
      </c>
      <c r="M41" s="15">
        <v>11</v>
      </c>
      <c r="N41" s="15">
        <v>12</v>
      </c>
      <c r="O41" s="15">
        <v>13</v>
      </c>
      <c r="P41" s="15">
        <v>14</v>
      </c>
      <c r="Q41" s="15">
        <v>15</v>
      </c>
    </row>
    <row r="42" spans="1:17" x14ac:dyDescent="0.2">
      <c r="A42" s="10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7"/>
      <c r="N42" s="17"/>
      <c r="O42" s="17"/>
      <c r="P42" s="17"/>
      <c r="Q42" s="17"/>
    </row>
    <row r="43" spans="1:17" x14ac:dyDescent="0.2">
      <c r="A43" s="10" t="s">
        <v>25</v>
      </c>
      <c r="B43" s="18">
        <v>7.4999999999999997E-2</v>
      </c>
      <c r="C43" s="18">
        <f>+B43</f>
        <v>7.4999999999999997E-2</v>
      </c>
      <c r="D43" s="18">
        <f t="shared" ref="D43:Q43" si="0">+C43</f>
        <v>7.4999999999999997E-2</v>
      </c>
      <c r="E43" s="18">
        <f t="shared" si="0"/>
        <v>7.4999999999999997E-2</v>
      </c>
      <c r="F43" s="18">
        <f t="shared" si="0"/>
        <v>7.4999999999999997E-2</v>
      </c>
      <c r="G43" s="18">
        <f t="shared" si="0"/>
        <v>7.4999999999999997E-2</v>
      </c>
      <c r="H43" s="18">
        <f t="shared" si="0"/>
        <v>7.4999999999999997E-2</v>
      </c>
      <c r="I43" s="18">
        <f t="shared" si="0"/>
        <v>7.4999999999999997E-2</v>
      </c>
      <c r="J43" s="18">
        <f t="shared" si="0"/>
        <v>7.4999999999999997E-2</v>
      </c>
      <c r="K43" s="18">
        <f t="shared" si="0"/>
        <v>7.4999999999999997E-2</v>
      </c>
      <c r="L43" s="18">
        <f t="shared" si="0"/>
        <v>7.4999999999999997E-2</v>
      </c>
      <c r="M43" s="18">
        <f t="shared" si="0"/>
        <v>7.4999999999999997E-2</v>
      </c>
      <c r="N43" s="18">
        <f t="shared" si="0"/>
        <v>7.4999999999999997E-2</v>
      </c>
      <c r="O43" s="18">
        <f t="shared" si="0"/>
        <v>7.4999999999999997E-2</v>
      </c>
      <c r="P43" s="18">
        <f t="shared" si="0"/>
        <v>7.4999999999999997E-2</v>
      </c>
      <c r="Q43" s="18">
        <f t="shared" si="0"/>
        <v>7.4999999999999997E-2</v>
      </c>
    </row>
    <row r="44" spans="1:17" x14ac:dyDescent="0.2">
      <c r="A44" s="10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7"/>
      <c r="N44" s="17"/>
      <c r="O44" s="17"/>
      <c r="P44" s="17"/>
      <c r="Q44" s="17"/>
    </row>
    <row r="45" spans="1:17" x14ac:dyDescent="0.2">
      <c r="A45" s="10" t="s">
        <v>26</v>
      </c>
      <c r="B45" s="19">
        <f t="shared" ref="B45:Q45" si="1">1/(B43+1)^B41</f>
        <v>1</v>
      </c>
      <c r="C45" s="20">
        <f t="shared" si="1"/>
        <v>0.93023255813953487</v>
      </c>
      <c r="D45" s="19">
        <f t="shared" si="1"/>
        <v>0.86533261222282321</v>
      </c>
      <c r="E45" s="19">
        <f t="shared" si="1"/>
        <v>0.80496056950960304</v>
      </c>
      <c r="F45" s="19">
        <f t="shared" si="1"/>
        <v>0.7488005297763749</v>
      </c>
      <c r="G45" s="19">
        <f t="shared" si="1"/>
        <v>0.69655863235011617</v>
      </c>
      <c r="H45" s="19">
        <f t="shared" si="1"/>
        <v>0.64796151846522443</v>
      </c>
      <c r="I45" s="19">
        <f t="shared" si="1"/>
        <v>0.60275490089788319</v>
      </c>
      <c r="J45" s="19">
        <f t="shared" si="1"/>
        <v>0.56070223339337966</v>
      </c>
      <c r="K45" s="19">
        <f t="shared" si="1"/>
        <v>0.52158347292407414</v>
      </c>
      <c r="L45" s="19">
        <f t="shared" si="1"/>
        <v>0.48519392830146441</v>
      </c>
      <c r="M45" s="19">
        <f t="shared" si="1"/>
        <v>0.45134318911764126</v>
      </c>
      <c r="N45" s="19">
        <f t="shared" si="1"/>
        <v>0.41985412941175931</v>
      </c>
      <c r="O45" s="19">
        <f t="shared" si="1"/>
        <v>0.39056198084814819</v>
      </c>
      <c r="P45" s="19">
        <f t="shared" si="1"/>
        <v>0.36331347055641694</v>
      </c>
      <c r="Q45" s="19">
        <f t="shared" si="1"/>
        <v>0.33796601912224833</v>
      </c>
    </row>
    <row r="46" spans="1:17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</row>
    <row r="47" spans="1:17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</row>
    <row r="48" spans="1:17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</row>
    <row r="49" spans="1:17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</row>
    <row r="50" spans="1:17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</row>
    <row r="51" spans="1:17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Centilli</dc:creator>
  <cp:lastModifiedBy>Felienne</cp:lastModifiedBy>
  <cp:lastPrinted>2001-06-04T13:19:33Z</cp:lastPrinted>
  <dcterms:created xsi:type="dcterms:W3CDTF">2001-05-31T19:13:51Z</dcterms:created>
  <dcterms:modified xsi:type="dcterms:W3CDTF">2014-09-04T09:49:43Z</dcterms:modified>
</cp:coreProperties>
</file>