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21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Sheet1!$A$1:$J$41</definedName>
  </definedNames>
  <calcPr calcId="152511"/>
</workbook>
</file>

<file path=xl/calcChain.xml><?xml version="1.0" encoding="utf-8"?>
<calcChain xmlns="http://schemas.openxmlformats.org/spreadsheetml/2006/main">
  <c r="J7" i="1" l="1"/>
  <c r="O7" i="1"/>
  <c r="P7" i="1"/>
  <c r="Q7" i="1" s="1"/>
  <c r="J8" i="1"/>
  <c r="O8" i="1"/>
  <c r="P8" i="1"/>
  <c r="Q8" i="1"/>
  <c r="D9" i="1"/>
  <c r="G9" i="1" s="1"/>
  <c r="J9" i="1" s="1"/>
  <c r="O9" i="1"/>
  <c r="Q9" i="1" s="1"/>
  <c r="P9" i="1"/>
  <c r="D10" i="1"/>
  <c r="G10" i="1"/>
  <c r="J10" i="1" s="1"/>
  <c r="O10" i="1"/>
  <c r="P10" i="1"/>
  <c r="Q10" i="1" s="1"/>
  <c r="D11" i="1"/>
  <c r="G11" i="1" s="1"/>
  <c r="J11" i="1"/>
  <c r="O11" i="1"/>
  <c r="Q11" i="1" s="1"/>
  <c r="P11" i="1"/>
  <c r="D12" i="1"/>
  <c r="G12" i="1" s="1"/>
  <c r="J12" i="1"/>
  <c r="O12" i="1"/>
  <c r="P12" i="1"/>
  <c r="Q12" i="1"/>
  <c r="D13" i="1"/>
  <c r="G13" i="1" s="1"/>
  <c r="J13" i="1"/>
  <c r="O13" i="1"/>
  <c r="Q13" i="1" s="1"/>
  <c r="P13" i="1"/>
  <c r="D14" i="1"/>
  <c r="G14" i="1"/>
  <c r="J14" i="1"/>
  <c r="O14" i="1"/>
  <c r="P14" i="1"/>
  <c r="Q14" i="1" s="1"/>
  <c r="D15" i="1"/>
  <c r="G15" i="1" s="1"/>
  <c r="J15" i="1"/>
  <c r="O15" i="1"/>
  <c r="Q15" i="1" s="1"/>
  <c r="P15" i="1"/>
  <c r="D16" i="1"/>
  <c r="G16" i="1" s="1"/>
  <c r="J16" i="1"/>
  <c r="O16" i="1"/>
  <c r="P16" i="1"/>
  <c r="Q16" i="1"/>
  <c r="D17" i="1"/>
  <c r="G17" i="1" s="1"/>
  <c r="J17" i="1"/>
  <c r="O17" i="1"/>
  <c r="Q17" i="1" s="1"/>
  <c r="P17" i="1"/>
  <c r="D18" i="1"/>
  <c r="G18" i="1"/>
  <c r="J18" i="1"/>
  <c r="O18" i="1"/>
  <c r="Q18" i="1" s="1"/>
  <c r="P18" i="1"/>
  <c r="D19" i="1"/>
  <c r="G19" i="1" s="1"/>
  <c r="J19" i="1"/>
  <c r="O19" i="1"/>
  <c r="Q19" i="1" s="1"/>
  <c r="P19" i="1"/>
  <c r="D20" i="1"/>
  <c r="G20" i="1" s="1"/>
  <c r="J20" i="1"/>
  <c r="O20" i="1"/>
  <c r="P20" i="1"/>
  <c r="Q20" i="1"/>
  <c r="D21" i="1"/>
  <c r="G21" i="1" s="1"/>
  <c r="J21" i="1"/>
  <c r="O21" i="1"/>
  <c r="Q21" i="1" s="1"/>
  <c r="P21" i="1"/>
  <c r="D22" i="1"/>
  <c r="G22" i="1"/>
  <c r="J22" i="1"/>
  <c r="O22" i="1"/>
  <c r="Q22" i="1" s="1"/>
  <c r="P22" i="1"/>
  <c r="D23" i="1"/>
  <c r="G23" i="1" s="1"/>
  <c r="J23" i="1"/>
  <c r="O23" i="1"/>
  <c r="Q23" i="1" s="1"/>
  <c r="P23" i="1"/>
  <c r="D24" i="1"/>
  <c r="G24" i="1" s="1"/>
  <c r="J24" i="1"/>
  <c r="O24" i="1"/>
  <c r="P24" i="1"/>
  <c r="Q24" i="1"/>
  <c r="D25" i="1"/>
  <c r="G25" i="1" s="1"/>
  <c r="J25" i="1"/>
  <c r="O25" i="1"/>
  <c r="Q25" i="1" s="1"/>
  <c r="P25" i="1"/>
  <c r="D26" i="1"/>
  <c r="G26" i="1"/>
  <c r="J26" i="1" s="1"/>
  <c r="O26" i="1"/>
  <c r="P26" i="1"/>
  <c r="Q26" i="1" s="1"/>
  <c r="D27" i="1"/>
  <c r="G27" i="1" s="1"/>
  <c r="J27" i="1" s="1"/>
  <c r="O27" i="1"/>
  <c r="Q27" i="1" s="1"/>
  <c r="P27" i="1"/>
  <c r="D28" i="1"/>
  <c r="G28" i="1" s="1"/>
  <c r="J28" i="1" s="1"/>
  <c r="O28" i="1"/>
  <c r="P28" i="1"/>
  <c r="Q28" i="1"/>
  <c r="D29" i="1"/>
  <c r="G29" i="1" s="1"/>
  <c r="J29" i="1" s="1"/>
  <c r="O29" i="1"/>
  <c r="Q29" i="1" s="1"/>
  <c r="P29" i="1"/>
  <c r="D30" i="1"/>
  <c r="G30" i="1"/>
  <c r="J30" i="1"/>
  <c r="O30" i="1"/>
  <c r="P30" i="1"/>
  <c r="Q30" i="1" s="1"/>
  <c r="D31" i="1"/>
  <c r="G31" i="1" s="1"/>
  <c r="J31" i="1"/>
  <c r="O31" i="1"/>
  <c r="Q31" i="1" s="1"/>
  <c r="P31" i="1"/>
  <c r="D32" i="1"/>
  <c r="G32" i="1" s="1"/>
  <c r="J32" i="1"/>
  <c r="O32" i="1"/>
  <c r="P32" i="1"/>
  <c r="Q32" i="1"/>
  <c r="D33" i="1"/>
  <c r="G33" i="1" s="1"/>
  <c r="J33" i="1"/>
  <c r="O33" i="1"/>
  <c r="Q33" i="1" s="1"/>
  <c r="P33" i="1"/>
  <c r="D34" i="1"/>
  <c r="G34" i="1"/>
  <c r="J34" i="1"/>
  <c r="O34" i="1"/>
  <c r="Q34" i="1" s="1"/>
  <c r="P34" i="1"/>
  <c r="D35" i="1"/>
  <c r="G35" i="1" s="1"/>
  <c r="J35" i="1"/>
  <c r="O35" i="1"/>
  <c r="Q35" i="1" s="1"/>
  <c r="P35" i="1"/>
  <c r="D36" i="1"/>
  <c r="G36" i="1" s="1"/>
  <c r="J36" i="1"/>
  <c r="O36" i="1"/>
  <c r="P36" i="1"/>
  <c r="Q36" i="1"/>
  <c r="I38" i="1"/>
  <c r="J38" i="1" l="1"/>
  <c r="O45" i="1" s="1"/>
  <c r="Q38" i="1"/>
  <c r="P38" i="1"/>
  <c r="O47" i="1" s="1"/>
  <c r="O38" i="1"/>
  <c r="O46" i="1" s="1"/>
  <c r="O48" i="1" l="1"/>
</calcChain>
</file>

<file path=xl/sharedStrings.xml><?xml version="1.0" encoding="utf-8"?>
<sst xmlns="http://schemas.openxmlformats.org/spreadsheetml/2006/main" count="104" uniqueCount="27">
  <si>
    <t>EP Non Bondad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</si>
  <si>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</si>
  <si>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</si>
  <si>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</si>
  <si>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</si>
  <si>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</si>
  <si>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</si>
  <si>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</si>
  <si>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</si>
  <si>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>Date</t>
  </si>
  <si>
    <t>K# 27496</t>
  </si>
  <si>
    <t>Transport</t>
  </si>
  <si>
    <t>TX intras, Waha</t>
  </si>
  <si>
    <t>Reliant Volumetric Negotiated Deal for April 2001</t>
  </si>
  <si>
    <t>FUEL</t>
  </si>
  <si>
    <t>Contract</t>
  </si>
  <si>
    <t>Transwestern System Rate Calc.</t>
  </si>
  <si>
    <t>Demand</t>
  </si>
  <si>
    <t>Commodity</t>
  </si>
  <si>
    <t>Difference between Total amt. Due to System Rates</t>
  </si>
  <si>
    <t>Total Amt due TW, $</t>
  </si>
  <si>
    <t>Reservation Charge, $</t>
  </si>
  <si>
    <t>Commodity Costs, $</t>
  </si>
  <si>
    <t>Difference to Model Calculation</t>
  </si>
  <si>
    <t xml:space="preserve">    Contract System Rates *</t>
  </si>
  <si>
    <t xml:space="preserve">                         Revenues</t>
  </si>
  <si>
    <t>*Can't go below TW Max Rates of .2122 for 4/3 - 4/30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</si>
</sst>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&quot;$&quot;#,##0.0000"/>
    <numFmt numFmtId="165" formatCode="#,##0.0000"/>
    <numFmt numFmtId="166" formatCode="&quot;$&quot;#,##0.00"/>
    <numFmt numFmtId="168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65" fontId="0" fillId="0" borderId="0" xfId="0" applyNumberFormat="1" applyBorder="1"/>
    <xf numFmtId="16" fontId="0" fillId="0" borderId="3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168" fontId="2" fillId="0" borderId="0" xfId="0" applyNumberFormat="1" applyFont="1" applyBorder="1" applyAlignment="1">
      <alignment horizontal="center"/>
    </xf>
    <xf numFmtId="0" fontId="2" fillId="0" borderId="4" xfId="0" applyFont="1" applyBorder="1"/>
    <xf numFmtId="164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9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3" fontId="4" fillId="2" borderId="11" xfId="0" applyNumberFormat="1" applyFont="1" applyFill="1" applyBorder="1"/>
    <xf numFmtId="168" fontId="4" fillId="2" borderId="0" xfId="0" applyNumberFormat="1" applyFont="1" applyFill="1" applyBorder="1"/>
    <xf numFmtId="0" fontId="4" fillId="2" borderId="11" xfId="0" applyFont="1" applyFill="1" applyBorder="1"/>
    <xf numFmtId="8" fontId="4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2" borderId="11" xfId="0" applyNumberFormat="1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1" xfId="0" applyFill="1" applyBorder="1"/>
    <xf numFmtId="8" fontId="4" fillId="2" borderId="11" xfId="0" applyNumberFormat="1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8" fontId="4" fillId="2" borderId="0" xfId="0" applyNumberFormat="1" applyFont="1" applyFill="1"/>
    <xf numFmtId="39" fontId="4" fillId="2" borderId="0" xfId="0" applyNumberFormat="1" applyFont="1" applyFill="1"/>
    <xf numFmtId="39" fontId="4" fillId="2" borderId="5" xfId="0" applyNumberFormat="1" applyFont="1" applyFill="1" applyBorder="1"/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10.7109375" customWidth="1"/>
    <col min="2" max="2" width="15.7109375" customWidth="1"/>
    <col min="3" max="3" width="14.2851562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0.7109375" customWidth="1"/>
  </cols>
  <sheetData>
    <row r="1" spans="1:54" x14ac:dyDescent="0.2">
      <c r="A1" t="s">
        <v>13</v>
      </c>
    </row>
    <row r="2" spans="1:54" x14ac:dyDescent="0.2">
      <c r="A2" t="s">
        <v>10</v>
      </c>
    </row>
    <row r="3" spans="1:54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33" t="s">
        <v>15</v>
      </c>
      <c r="M3" s="34"/>
      <c r="N3" s="35" t="s">
        <v>16</v>
      </c>
      <c r="O3" s="36"/>
      <c r="P3" s="36"/>
      <c r="Q3" s="37"/>
    </row>
    <row r="4" spans="1:54" x14ac:dyDescent="0.2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5"/>
      <c r="K4" s="4"/>
      <c r="L4" s="38" t="s">
        <v>17</v>
      </c>
      <c r="M4" s="39" t="s">
        <v>24</v>
      </c>
      <c r="N4" s="37"/>
      <c r="O4" s="39" t="s">
        <v>25</v>
      </c>
      <c r="P4" s="40"/>
      <c r="Q4" s="37"/>
    </row>
    <row r="5" spans="1:54" ht="13.5" thickBot="1" x14ac:dyDescent="0.25">
      <c r="A5" s="28" t="s">
        <v>9</v>
      </c>
      <c r="B5" s="29" t="s">
        <v>12</v>
      </c>
      <c r="C5" s="29" t="s">
        <v>0</v>
      </c>
      <c r="D5" s="29" t="s">
        <v>14</v>
      </c>
      <c r="E5" s="29" t="s">
        <v>11</v>
      </c>
      <c r="F5" s="30" t="s">
        <v>1</v>
      </c>
      <c r="G5" s="31" t="s">
        <v>4</v>
      </c>
      <c r="H5" s="31"/>
      <c r="I5" s="30" t="s">
        <v>3</v>
      </c>
      <c r="J5" s="32" t="s">
        <v>2</v>
      </c>
      <c r="K5" s="29"/>
      <c r="L5" s="41" t="s">
        <v>3</v>
      </c>
      <c r="M5" s="42" t="s">
        <v>17</v>
      </c>
      <c r="N5" s="43" t="s">
        <v>18</v>
      </c>
      <c r="O5" s="42" t="s">
        <v>17</v>
      </c>
      <c r="P5" s="42" t="s">
        <v>18</v>
      </c>
      <c r="Q5" s="44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14"/>
      <c r="K6" s="4"/>
      <c r="L6" s="38"/>
      <c r="M6" s="45"/>
      <c r="N6" s="46"/>
      <c r="O6" s="45"/>
      <c r="P6" s="45"/>
      <c r="Q6" s="46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7">
        <v>36982</v>
      </c>
      <c r="B7" s="4"/>
      <c r="C7" s="4"/>
      <c r="D7" s="4"/>
      <c r="E7" s="4"/>
      <c r="F7" s="12"/>
      <c r="G7" s="13"/>
      <c r="H7" s="66">
        <v>0.1031</v>
      </c>
      <c r="I7" s="20">
        <v>15171</v>
      </c>
      <c r="J7" s="21">
        <f>H7*I7</f>
        <v>1564.1300999999999</v>
      </c>
      <c r="K7" s="4"/>
      <c r="L7" s="47">
        <v>30000</v>
      </c>
      <c r="M7" s="48">
        <v>0.105</v>
      </c>
      <c r="N7" s="49">
        <v>1.04E-2</v>
      </c>
      <c r="O7" s="50">
        <f>M7*L7</f>
        <v>3150</v>
      </c>
      <c r="P7" s="51">
        <f>I7*N7</f>
        <v>157.7784</v>
      </c>
      <c r="Q7" s="52">
        <f>SUM(O7:P7)</f>
        <v>3307.7784000000001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7">
        <v>36983</v>
      </c>
      <c r="B8" s="5"/>
      <c r="C8" s="5"/>
      <c r="D8" s="5"/>
      <c r="E8" s="5"/>
      <c r="F8" s="15"/>
      <c r="G8" s="16"/>
      <c r="H8" s="67">
        <v>0.1031</v>
      </c>
      <c r="I8" s="20">
        <v>10912</v>
      </c>
      <c r="J8" s="21">
        <f>H8*I8</f>
        <v>1125.0272</v>
      </c>
      <c r="K8" s="5"/>
      <c r="L8" s="47">
        <v>30000</v>
      </c>
      <c r="M8" s="48">
        <v>0.105</v>
      </c>
      <c r="N8" s="49">
        <v>1.04E-2</v>
      </c>
      <c r="O8" s="50">
        <f t="shared" ref="O8:O36" si="0">M8*L8</f>
        <v>3150</v>
      </c>
      <c r="P8" s="51">
        <f t="shared" ref="P8:P36" si="1">I8*N8</f>
        <v>113.48479999999999</v>
      </c>
      <c r="Q8" s="52">
        <f t="shared" ref="Q8:Q36" si="2">SUM(O8:P8)</f>
        <v>3263.4848000000002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7">
        <v>36984</v>
      </c>
      <c r="B9" s="18">
        <v>4.9550000000000001</v>
      </c>
      <c r="C9" s="18">
        <v>3.645</v>
      </c>
      <c r="D9" s="18">
        <f>(C9/0.9844)-C9</f>
        <v>5.7763104429093826E-2</v>
      </c>
      <c r="E9" s="18">
        <v>0.1</v>
      </c>
      <c r="F9" s="19">
        <v>0.5</v>
      </c>
      <c r="G9" s="16">
        <f>(B9-C9-D9-E9)*F9</f>
        <v>0.57611844778545307</v>
      </c>
      <c r="H9" s="16"/>
      <c r="I9" s="20">
        <v>30000</v>
      </c>
      <c r="J9" s="21">
        <f>G9*I9</f>
        <v>17283.553433563593</v>
      </c>
      <c r="K9" s="5"/>
      <c r="L9" s="47">
        <v>30000</v>
      </c>
      <c r="M9" s="48">
        <v>0.10199999999999999</v>
      </c>
      <c r="N9" s="49">
        <v>1.04E-2</v>
      </c>
      <c r="O9" s="50">
        <f t="shared" si="0"/>
        <v>3060</v>
      </c>
      <c r="P9" s="51">
        <f t="shared" si="1"/>
        <v>312</v>
      </c>
      <c r="Q9" s="52">
        <f t="shared" si="2"/>
        <v>3372</v>
      </c>
    </row>
    <row r="10" spans="1:54" x14ac:dyDescent="0.2">
      <c r="A10" s="17">
        <v>36985</v>
      </c>
      <c r="B10" s="18">
        <v>5.2149999999999999</v>
      </c>
      <c r="C10" s="18">
        <v>4.5049999999999999</v>
      </c>
      <c r="D10" s="18">
        <f t="shared" ref="D10:D36" si="3">(C10/0.9844)-C10</f>
        <v>7.1391710686712351E-2</v>
      </c>
      <c r="E10" s="18">
        <v>0.1</v>
      </c>
      <c r="F10" s="19">
        <v>0.5</v>
      </c>
      <c r="G10" s="16">
        <f t="shared" ref="G10:G36" si="4">(B10-C10-D10-E10)*F10</f>
        <v>0.26930414465664382</v>
      </c>
      <c r="H10" s="16"/>
      <c r="I10" s="20">
        <v>30000</v>
      </c>
      <c r="J10" s="21">
        <f>G10*I10</f>
        <v>8079.124339699315</v>
      </c>
      <c r="K10" s="5"/>
      <c r="L10" s="47">
        <v>30000</v>
      </c>
      <c r="M10" s="48">
        <v>0.10199999999999999</v>
      </c>
      <c r="N10" s="49">
        <v>1.04E-2</v>
      </c>
      <c r="O10" s="50">
        <f t="shared" si="0"/>
        <v>3060</v>
      </c>
      <c r="P10" s="51">
        <f t="shared" si="1"/>
        <v>312</v>
      </c>
      <c r="Q10" s="52">
        <f t="shared" si="2"/>
        <v>3372</v>
      </c>
    </row>
    <row r="11" spans="1:54" x14ac:dyDescent="0.2">
      <c r="A11" s="17">
        <v>36986</v>
      </c>
      <c r="B11" s="18">
        <v>5.23</v>
      </c>
      <c r="C11" s="18">
        <v>4.7450000000000001</v>
      </c>
      <c r="D11" s="18">
        <f t="shared" si="3"/>
        <v>7.5195042665582967E-2</v>
      </c>
      <c r="E11" s="18">
        <v>0.1</v>
      </c>
      <c r="F11" s="19">
        <v>0.5</v>
      </c>
      <c r="G11" s="16">
        <f t="shared" si="4"/>
        <v>0.15490247866720869</v>
      </c>
      <c r="H11" s="22">
        <v>0.2122</v>
      </c>
      <c r="I11" s="20">
        <v>30000</v>
      </c>
      <c r="J11" s="21">
        <f t="shared" ref="J11:J16" si="5">H11*I11</f>
        <v>6366</v>
      </c>
      <c r="K11" s="5"/>
      <c r="L11" s="47">
        <v>30000</v>
      </c>
      <c r="M11" s="48">
        <v>0.10199999999999999</v>
      </c>
      <c r="N11" s="49">
        <v>1.04E-2</v>
      </c>
      <c r="O11" s="50">
        <f t="shared" si="0"/>
        <v>3060</v>
      </c>
      <c r="P11" s="51">
        <f t="shared" si="1"/>
        <v>312</v>
      </c>
      <c r="Q11" s="52">
        <f t="shared" si="2"/>
        <v>3372</v>
      </c>
    </row>
    <row r="12" spans="1:54" x14ac:dyDescent="0.2">
      <c r="A12" s="17">
        <v>36987</v>
      </c>
      <c r="B12" s="18">
        <v>5.1550000000000002</v>
      </c>
      <c r="C12" s="18">
        <v>4.6550000000000002</v>
      </c>
      <c r="D12" s="18">
        <f t="shared" si="3"/>
        <v>7.3768793173506708E-2</v>
      </c>
      <c r="E12" s="18">
        <v>0.1</v>
      </c>
      <c r="F12" s="19">
        <v>0.5</v>
      </c>
      <c r="G12" s="16">
        <f t="shared" si="4"/>
        <v>0.16311560341324666</v>
      </c>
      <c r="H12" s="22">
        <v>0.2122</v>
      </c>
      <c r="I12" s="20">
        <v>19999</v>
      </c>
      <c r="J12" s="21">
        <f t="shared" si="5"/>
        <v>4243.7878000000001</v>
      </c>
      <c r="K12" s="5"/>
      <c r="L12" s="47">
        <v>30000</v>
      </c>
      <c r="M12" s="48">
        <v>0.10199999999999999</v>
      </c>
      <c r="N12" s="49">
        <v>1.04E-2</v>
      </c>
      <c r="O12" s="50">
        <f t="shared" si="0"/>
        <v>3060</v>
      </c>
      <c r="P12" s="51">
        <f t="shared" si="1"/>
        <v>207.9896</v>
      </c>
      <c r="Q12" s="52">
        <f t="shared" si="2"/>
        <v>3267.9895999999999</v>
      </c>
    </row>
    <row r="13" spans="1:54" x14ac:dyDescent="0.2">
      <c r="A13" s="17">
        <v>36988</v>
      </c>
      <c r="B13" s="18">
        <v>5.24</v>
      </c>
      <c r="C13" s="18">
        <v>4.67</v>
      </c>
      <c r="D13" s="18">
        <f t="shared" si="3"/>
        <v>7.4006501422186233E-2</v>
      </c>
      <c r="E13" s="18">
        <v>0.1</v>
      </c>
      <c r="F13" s="19">
        <v>0.5</v>
      </c>
      <c r="G13" s="16">
        <f t="shared" si="4"/>
        <v>0.19799674928890704</v>
      </c>
      <c r="H13" s="22">
        <v>0.2122</v>
      </c>
      <c r="I13" s="20">
        <v>30000</v>
      </c>
      <c r="J13" s="21">
        <f t="shared" si="5"/>
        <v>6366</v>
      </c>
      <c r="K13" s="5"/>
      <c r="L13" s="47">
        <v>30000</v>
      </c>
      <c r="M13" s="48">
        <v>0.10199999999999999</v>
      </c>
      <c r="N13" s="49">
        <v>1.04E-2</v>
      </c>
      <c r="O13" s="50">
        <f t="shared" si="0"/>
        <v>3060</v>
      </c>
      <c r="P13" s="51">
        <f t="shared" si="1"/>
        <v>312</v>
      </c>
      <c r="Q13" s="52">
        <f t="shared" si="2"/>
        <v>3372</v>
      </c>
    </row>
    <row r="14" spans="1:54" x14ac:dyDescent="0.2">
      <c r="A14" s="17">
        <v>36989</v>
      </c>
      <c r="B14" s="18">
        <v>5.24</v>
      </c>
      <c r="C14" s="18">
        <v>4.67</v>
      </c>
      <c r="D14" s="18">
        <f t="shared" si="3"/>
        <v>7.4006501422186233E-2</v>
      </c>
      <c r="E14" s="18">
        <v>0.1</v>
      </c>
      <c r="F14" s="19">
        <v>0.5</v>
      </c>
      <c r="G14" s="16">
        <f t="shared" si="4"/>
        <v>0.19799674928890704</v>
      </c>
      <c r="H14" s="22">
        <v>0.2122</v>
      </c>
      <c r="I14" s="20">
        <v>30000</v>
      </c>
      <c r="J14" s="21">
        <f t="shared" si="5"/>
        <v>6366</v>
      </c>
      <c r="K14" s="5"/>
      <c r="L14" s="47">
        <v>30000</v>
      </c>
      <c r="M14" s="48">
        <v>0.10199999999999999</v>
      </c>
      <c r="N14" s="49">
        <v>1.04E-2</v>
      </c>
      <c r="O14" s="50">
        <f t="shared" si="0"/>
        <v>3060</v>
      </c>
      <c r="P14" s="51">
        <f t="shared" si="1"/>
        <v>312</v>
      </c>
      <c r="Q14" s="52">
        <f t="shared" si="2"/>
        <v>3372</v>
      </c>
    </row>
    <row r="15" spans="1:54" x14ac:dyDescent="0.2">
      <c r="A15" s="17">
        <v>36990</v>
      </c>
      <c r="B15" s="18">
        <v>5.24</v>
      </c>
      <c r="C15" s="18">
        <v>4.67</v>
      </c>
      <c r="D15" s="18">
        <f t="shared" si="3"/>
        <v>7.4006501422186233E-2</v>
      </c>
      <c r="E15" s="18">
        <v>0.1</v>
      </c>
      <c r="F15" s="19">
        <v>0.5</v>
      </c>
      <c r="G15" s="16">
        <f t="shared" si="4"/>
        <v>0.19799674928890704</v>
      </c>
      <c r="H15" s="22">
        <v>0.2122</v>
      </c>
      <c r="I15" s="20">
        <v>30000</v>
      </c>
      <c r="J15" s="21">
        <f t="shared" si="5"/>
        <v>6366</v>
      </c>
      <c r="K15" s="5"/>
      <c r="L15" s="47">
        <v>30000</v>
      </c>
      <c r="M15" s="48">
        <v>0.10199999999999999</v>
      </c>
      <c r="N15" s="49">
        <v>1.04E-2</v>
      </c>
      <c r="O15" s="50">
        <f t="shared" si="0"/>
        <v>3060</v>
      </c>
      <c r="P15" s="51">
        <f t="shared" si="1"/>
        <v>312</v>
      </c>
      <c r="Q15" s="52">
        <f t="shared" si="2"/>
        <v>3372</v>
      </c>
    </row>
    <row r="16" spans="1:54" x14ac:dyDescent="0.2">
      <c r="A16" s="17">
        <v>36991</v>
      </c>
      <c r="B16" s="18">
        <v>5.3550000000000004</v>
      </c>
      <c r="C16" s="18">
        <v>4.8250000000000002</v>
      </c>
      <c r="D16" s="18">
        <f t="shared" si="3"/>
        <v>7.6462819991872877E-2</v>
      </c>
      <c r="E16" s="18">
        <v>0.1</v>
      </c>
      <c r="F16" s="19">
        <v>0.5</v>
      </c>
      <c r="G16" s="16">
        <f t="shared" si="4"/>
        <v>0.1767685900040637</v>
      </c>
      <c r="H16" s="22">
        <v>0.2122</v>
      </c>
      <c r="I16" s="20">
        <v>2872</v>
      </c>
      <c r="J16" s="21">
        <f t="shared" si="5"/>
        <v>609.4384</v>
      </c>
      <c r="K16" s="5"/>
      <c r="L16" s="47">
        <v>30000</v>
      </c>
      <c r="M16" s="48">
        <v>0.10199999999999999</v>
      </c>
      <c r="N16" s="49">
        <v>1.04E-2</v>
      </c>
      <c r="O16" s="50">
        <f t="shared" si="0"/>
        <v>3060</v>
      </c>
      <c r="P16" s="51">
        <f t="shared" si="1"/>
        <v>29.8688</v>
      </c>
      <c r="Q16" s="52">
        <f t="shared" si="2"/>
        <v>3089.8688000000002</v>
      </c>
    </row>
    <row r="17" spans="1:17" x14ac:dyDescent="0.2">
      <c r="A17" s="17">
        <v>36992</v>
      </c>
      <c r="B17" s="18">
        <v>5.4749999999999996</v>
      </c>
      <c r="C17" s="18">
        <v>4.9649999999999999</v>
      </c>
      <c r="D17" s="18">
        <f t="shared" si="3"/>
        <v>7.8681430312880885E-2</v>
      </c>
      <c r="E17" s="18">
        <v>0.1</v>
      </c>
      <c r="F17" s="19">
        <v>0.5</v>
      </c>
      <c r="G17" s="16">
        <f t="shared" si="4"/>
        <v>0.16565928484355946</v>
      </c>
      <c r="H17" s="22">
        <v>0.2122</v>
      </c>
      <c r="I17" s="20">
        <v>23253</v>
      </c>
      <c r="J17" s="21">
        <f t="shared" ref="J17:J22" si="6">H17*I17</f>
        <v>4934.2866000000004</v>
      </c>
      <c r="K17" s="5"/>
      <c r="L17" s="47">
        <v>30000</v>
      </c>
      <c r="M17" s="48">
        <v>0.10199999999999999</v>
      </c>
      <c r="N17" s="49">
        <v>1.04E-2</v>
      </c>
      <c r="O17" s="50">
        <f t="shared" si="0"/>
        <v>3060</v>
      </c>
      <c r="P17" s="51">
        <f t="shared" si="1"/>
        <v>241.8312</v>
      </c>
      <c r="Q17" s="52">
        <f t="shared" si="2"/>
        <v>3301.8312000000001</v>
      </c>
    </row>
    <row r="18" spans="1:17" x14ac:dyDescent="0.2">
      <c r="A18" s="17">
        <v>36993</v>
      </c>
      <c r="B18" s="18">
        <v>5.3849999999999998</v>
      </c>
      <c r="C18" s="18">
        <v>5.18</v>
      </c>
      <c r="D18" s="18">
        <f t="shared" si="3"/>
        <v>8.2088581877285627E-2</v>
      </c>
      <c r="E18" s="18">
        <v>0.1</v>
      </c>
      <c r="F18" s="19">
        <v>0.5</v>
      </c>
      <c r="G18" s="16">
        <f t="shared" si="4"/>
        <v>1.1455709061357219E-2</v>
      </c>
      <c r="H18" s="22">
        <v>0.2122</v>
      </c>
      <c r="I18" s="20">
        <v>18161</v>
      </c>
      <c r="J18" s="21">
        <f t="shared" si="6"/>
        <v>3853.7642000000001</v>
      </c>
      <c r="K18" s="5"/>
      <c r="L18" s="47">
        <v>30000</v>
      </c>
      <c r="M18" s="48">
        <v>0.10199999999999999</v>
      </c>
      <c r="N18" s="49">
        <v>1.04E-2</v>
      </c>
      <c r="O18" s="50">
        <f t="shared" si="0"/>
        <v>3060</v>
      </c>
      <c r="P18" s="51">
        <f t="shared" si="1"/>
        <v>188.87439999999998</v>
      </c>
      <c r="Q18" s="52">
        <f t="shared" si="2"/>
        <v>3248.8744000000002</v>
      </c>
    </row>
    <row r="19" spans="1:17" x14ac:dyDescent="0.2">
      <c r="A19" s="17">
        <v>36994</v>
      </c>
      <c r="B19" s="18">
        <v>5.22</v>
      </c>
      <c r="C19" s="18">
        <v>4.8600000000000003</v>
      </c>
      <c r="D19" s="18">
        <f t="shared" si="3"/>
        <v>7.7017472572125101E-2</v>
      </c>
      <c r="E19" s="18">
        <v>0.1</v>
      </c>
      <c r="F19" s="19">
        <v>0.5</v>
      </c>
      <c r="G19" s="16">
        <f t="shared" si="4"/>
        <v>9.1491263713937163E-2</v>
      </c>
      <c r="H19" s="22">
        <v>0.2122</v>
      </c>
      <c r="I19" s="20">
        <v>30000</v>
      </c>
      <c r="J19" s="21">
        <f t="shared" si="6"/>
        <v>6366</v>
      </c>
      <c r="K19" s="5"/>
      <c r="L19" s="47">
        <v>30000</v>
      </c>
      <c r="M19" s="48">
        <v>0.10199999999999999</v>
      </c>
      <c r="N19" s="49">
        <v>1.04E-2</v>
      </c>
      <c r="O19" s="50">
        <f t="shared" si="0"/>
        <v>3060</v>
      </c>
      <c r="P19" s="51">
        <f t="shared" si="1"/>
        <v>312</v>
      </c>
      <c r="Q19" s="52">
        <f t="shared" si="2"/>
        <v>3372</v>
      </c>
    </row>
    <row r="20" spans="1:17" x14ac:dyDescent="0.2">
      <c r="A20" s="17">
        <v>36995</v>
      </c>
      <c r="B20" s="18">
        <v>5.22</v>
      </c>
      <c r="C20" s="18">
        <v>4.8600000000000003</v>
      </c>
      <c r="D20" s="18">
        <f t="shared" si="3"/>
        <v>7.7017472572125101E-2</v>
      </c>
      <c r="E20" s="18">
        <v>0.1</v>
      </c>
      <c r="F20" s="19">
        <v>0.5</v>
      </c>
      <c r="G20" s="16">
        <f t="shared" si="4"/>
        <v>9.1491263713937163E-2</v>
      </c>
      <c r="H20" s="22">
        <v>0.2122</v>
      </c>
      <c r="I20" s="20">
        <v>30000</v>
      </c>
      <c r="J20" s="21">
        <f t="shared" si="6"/>
        <v>6366</v>
      </c>
      <c r="K20" s="5"/>
      <c r="L20" s="47">
        <v>30000</v>
      </c>
      <c r="M20" s="48">
        <v>0.10199999999999999</v>
      </c>
      <c r="N20" s="49">
        <v>1.04E-2</v>
      </c>
      <c r="O20" s="50">
        <f t="shared" si="0"/>
        <v>3060</v>
      </c>
      <c r="P20" s="51">
        <f t="shared" si="1"/>
        <v>312</v>
      </c>
      <c r="Q20" s="52">
        <f t="shared" si="2"/>
        <v>3372</v>
      </c>
    </row>
    <row r="21" spans="1:17" x14ac:dyDescent="0.2">
      <c r="A21" s="17">
        <v>36996</v>
      </c>
      <c r="B21" s="18">
        <v>5.22</v>
      </c>
      <c r="C21" s="18">
        <v>4.8600000000000003</v>
      </c>
      <c r="D21" s="18">
        <f t="shared" si="3"/>
        <v>7.7017472572125101E-2</v>
      </c>
      <c r="E21" s="18">
        <v>0.1</v>
      </c>
      <c r="F21" s="19">
        <v>0.5</v>
      </c>
      <c r="G21" s="16">
        <f t="shared" si="4"/>
        <v>9.1491263713937163E-2</v>
      </c>
      <c r="H21" s="22">
        <v>0.2122</v>
      </c>
      <c r="I21" s="20">
        <v>30000</v>
      </c>
      <c r="J21" s="21">
        <f t="shared" si="6"/>
        <v>6366</v>
      </c>
      <c r="K21" s="5"/>
      <c r="L21" s="47">
        <v>30000</v>
      </c>
      <c r="M21" s="48">
        <v>0.10199999999999999</v>
      </c>
      <c r="N21" s="49">
        <v>1.04E-2</v>
      </c>
      <c r="O21" s="50">
        <f t="shared" si="0"/>
        <v>3060</v>
      </c>
      <c r="P21" s="51">
        <f t="shared" si="1"/>
        <v>312</v>
      </c>
      <c r="Q21" s="52">
        <f t="shared" si="2"/>
        <v>3372</v>
      </c>
    </row>
    <row r="22" spans="1:17" x14ac:dyDescent="0.2">
      <c r="A22" s="17">
        <v>36997</v>
      </c>
      <c r="B22" s="18">
        <v>5.22</v>
      </c>
      <c r="C22" s="18">
        <v>4.8600000000000003</v>
      </c>
      <c r="D22" s="18">
        <f t="shared" si="3"/>
        <v>7.7017472572125101E-2</v>
      </c>
      <c r="E22" s="18">
        <v>0.1</v>
      </c>
      <c r="F22" s="19">
        <v>0.5</v>
      </c>
      <c r="G22" s="16">
        <f t="shared" si="4"/>
        <v>9.1491263713937163E-2</v>
      </c>
      <c r="H22" s="22">
        <v>0.2122</v>
      </c>
      <c r="I22" s="20">
        <v>30000</v>
      </c>
      <c r="J22" s="21">
        <f t="shared" si="6"/>
        <v>6366</v>
      </c>
      <c r="K22" s="5"/>
      <c r="L22" s="47">
        <v>30000</v>
      </c>
      <c r="M22" s="48">
        <v>0.10199999999999999</v>
      </c>
      <c r="N22" s="49">
        <v>1.04E-2</v>
      </c>
      <c r="O22" s="50">
        <f t="shared" si="0"/>
        <v>3060</v>
      </c>
      <c r="P22" s="51">
        <f t="shared" si="1"/>
        <v>312</v>
      </c>
      <c r="Q22" s="52">
        <f t="shared" si="2"/>
        <v>3372</v>
      </c>
    </row>
    <row r="23" spans="1:17" x14ac:dyDescent="0.2">
      <c r="A23" s="17">
        <v>36998</v>
      </c>
      <c r="B23" s="18">
        <v>5.335</v>
      </c>
      <c r="C23" s="18">
        <v>4.96</v>
      </c>
      <c r="D23" s="18">
        <f t="shared" si="3"/>
        <v>7.860219422998771E-2</v>
      </c>
      <c r="E23" s="18">
        <v>0.1</v>
      </c>
      <c r="F23" s="19">
        <v>0.5</v>
      </c>
      <c r="G23" s="16">
        <f t="shared" si="4"/>
        <v>9.8198902885006142E-2</v>
      </c>
      <c r="H23" s="22">
        <v>0.2122</v>
      </c>
      <c r="I23" s="20">
        <v>30000</v>
      </c>
      <c r="J23" s="21">
        <f>H23*I23</f>
        <v>6366</v>
      </c>
      <c r="K23" s="5"/>
      <c r="L23" s="47">
        <v>30000</v>
      </c>
      <c r="M23" s="48">
        <v>0.10199999999999999</v>
      </c>
      <c r="N23" s="49">
        <v>1.04E-2</v>
      </c>
      <c r="O23" s="50">
        <f t="shared" si="0"/>
        <v>3060</v>
      </c>
      <c r="P23" s="51">
        <f t="shared" si="1"/>
        <v>312</v>
      </c>
      <c r="Q23" s="52">
        <f t="shared" si="2"/>
        <v>3372</v>
      </c>
    </row>
    <row r="24" spans="1:17" x14ac:dyDescent="0.2">
      <c r="A24" s="17">
        <v>36999</v>
      </c>
      <c r="B24" s="18">
        <v>5.2350000000000003</v>
      </c>
      <c r="C24" s="18">
        <v>4.79</v>
      </c>
      <c r="D24" s="18">
        <f t="shared" si="3"/>
        <v>7.5908167411620653E-2</v>
      </c>
      <c r="E24" s="18">
        <v>0.1</v>
      </c>
      <c r="F24" s="19">
        <v>0.5</v>
      </c>
      <c r="G24" s="16">
        <f t="shared" si="4"/>
        <v>0.13454591629418983</v>
      </c>
      <c r="H24" s="22">
        <v>0.2122</v>
      </c>
      <c r="I24" s="20">
        <v>30000</v>
      </c>
      <c r="J24" s="21">
        <f>H24*I24</f>
        <v>6366</v>
      </c>
      <c r="K24" s="5"/>
      <c r="L24" s="47">
        <v>30000</v>
      </c>
      <c r="M24" s="48">
        <v>0.10199999999999999</v>
      </c>
      <c r="N24" s="49">
        <v>1.04E-2</v>
      </c>
      <c r="O24" s="50">
        <f t="shared" si="0"/>
        <v>3060</v>
      </c>
      <c r="P24" s="51">
        <f t="shared" si="1"/>
        <v>312</v>
      </c>
      <c r="Q24" s="52">
        <f t="shared" si="2"/>
        <v>3372</v>
      </c>
    </row>
    <row r="25" spans="1:17" x14ac:dyDescent="0.2">
      <c r="A25" s="17">
        <v>37000</v>
      </c>
      <c r="B25" s="18">
        <v>5.0650000000000004</v>
      </c>
      <c r="C25" s="18">
        <v>4.5549999999999997</v>
      </c>
      <c r="D25" s="18">
        <f t="shared" si="3"/>
        <v>7.2184071515644099E-2</v>
      </c>
      <c r="E25" s="18">
        <v>0.1</v>
      </c>
      <c r="F25" s="19">
        <v>0.5</v>
      </c>
      <c r="G25" s="16">
        <f t="shared" si="4"/>
        <v>0.1689079642421783</v>
      </c>
      <c r="H25" s="22">
        <v>0.2122</v>
      </c>
      <c r="I25" s="20">
        <v>30000</v>
      </c>
      <c r="J25" s="21">
        <f>H25*I25</f>
        <v>6366</v>
      </c>
      <c r="K25" s="5"/>
      <c r="L25" s="47">
        <v>30000</v>
      </c>
      <c r="M25" s="48">
        <v>0.10199999999999999</v>
      </c>
      <c r="N25" s="49">
        <v>1.04E-2</v>
      </c>
      <c r="O25" s="50">
        <f t="shared" si="0"/>
        <v>3060</v>
      </c>
      <c r="P25" s="51">
        <f t="shared" si="1"/>
        <v>312</v>
      </c>
      <c r="Q25" s="52">
        <f t="shared" si="2"/>
        <v>3372</v>
      </c>
    </row>
    <row r="26" spans="1:17" x14ac:dyDescent="0.2">
      <c r="A26" s="17">
        <v>37001</v>
      </c>
      <c r="B26" s="18">
        <v>4.99</v>
      </c>
      <c r="C26" s="18">
        <v>4.3650000000000002</v>
      </c>
      <c r="D26" s="18">
        <f t="shared" si="3"/>
        <v>6.9173100365704343E-2</v>
      </c>
      <c r="E26" s="18">
        <v>0.1</v>
      </c>
      <c r="F26" s="19">
        <v>0.5</v>
      </c>
      <c r="G26" s="16">
        <f t="shared" si="4"/>
        <v>0.22791344981714784</v>
      </c>
      <c r="H26" s="16"/>
      <c r="I26" s="20">
        <v>30000</v>
      </c>
      <c r="J26" s="21">
        <f>G26*I26</f>
        <v>6837.4034945144349</v>
      </c>
      <c r="K26" s="5"/>
      <c r="L26" s="47">
        <v>30000</v>
      </c>
      <c r="M26" s="48">
        <v>0.10199999999999999</v>
      </c>
      <c r="N26" s="49">
        <v>1.04E-2</v>
      </c>
      <c r="O26" s="50">
        <f t="shared" si="0"/>
        <v>3060</v>
      </c>
      <c r="P26" s="51">
        <f t="shared" si="1"/>
        <v>312</v>
      </c>
      <c r="Q26" s="52">
        <f t="shared" si="2"/>
        <v>3372</v>
      </c>
    </row>
    <row r="27" spans="1:17" x14ac:dyDescent="0.2">
      <c r="A27" s="17">
        <v>37002</v>
      </c>
      <c r="B27" s="18">
        <v>4.9050000000000002</v>
      </c>
      <c r="C27" s="18">
        <v>4.2050000000000001</v>
      </c>
      <c r="D27" s="18">
        <f t="shared" si="3"/>
        <v>6.6637545713124524E-2</v>
      </c>
      <c r="E27" s="18">
        <v>0.1</v>
      </c>
      <c r="F27" s="19">
        <v>0.5</v>
      </c>
      <c r="G27" s="16">
        <f t="shared" si="4"/>
        <v>0.26668122714343784</v>
      </c>
      <c r="H27" s="16"/>
      <c r="I27" s="20">
        <v>30000</v>
      </c>
      <c r="J27" s="21">
        <f>G27*I27</f>
        <v>8000.4368143031352</v>
      </c>
      <c r="K27" s="5"/>
      <c r="L27" s="47">
        <v>30000</v>
      </c>
      <c r="M27" s="48">
        <v>0.10199999999999999</v>
      </c>
      <c r="N27" s="49">
        <v>1.04E-2</v>
      </c>
      <c r="O27" s="50">
        <f t="shared" si="0"/>
        <v>3060</v>
      </c>
      <c r="P27" s="51">
        <f t="shared" si="1"/>
        <v>312</v>
      </c>
      <c r="Q27" s="52">
        <f t="shared" si="2"/>
        <v>3372</v>
      </c>
    </row>
    <row r="28" spans="1:17" x14ac:dyDescent="0.2">
      <c r="A28" s="17">
        <v>37003</v>
      </c>
      <c r="B28" s="18">
        <v>4.9050000000000002</v>
      </c>
      <c r="C28" s="18">
        <v>4.2050000000000001</v>
      </c>
      <c r="D28" s="18">
        <f t="shared" si="3"/>
        <v>6.6637545713124524E-2</v>
      </c>
      <c r="E28" s="18">
        <v>0.1</v>
      </c>
      <c r="F28" s="19">
        <v>0.5</v>
      </c>
      <c r="G28" s="16">
        <f t="shared" si="4"/>
        <v>0.26668122714343784</v>
      </c>
      <c r="H28" s="16"/>
      <c r="I28" s="20">
        <v>30000</v>
      </c>
      <c r="J28" s="21">
        <f>G28*I28</f>
        <v>8000.4368143031352</v>
      </c>
      <c r="K28" s="5"/>
      <c r="L28" s="47">
        <v>30000</v>
      </c>
      <c r="M28" s="48">
        <v>0.10199999999999999</v>
      </c>
      <c r="N28" s="49">
        <v>1.04E-2</v>
      </c>
      <c r="O28" s="50">
        <f t="shared" si="0"/>
        <v>3060</v>
      </c>
      <c r="P28" s="51">
        <f t="shared" si="1"/>
        <v>312</v>
      </c>
      <c r="Q28" s="52">
        <f t="shared" si="2"/>
        <v>3372</v>
      </c>
    </row>
    <row r="29" spans="1:17" x14ac:dyDescent="0.2">
      <c r="A29" s="17">
        <v>37004</v>
      </c>
      <c r="B29" s="18">
        <v>4.9050000000000002</v>
      </c>
      <c r="C29" s="18">
        <v>4.2050000000000001</v>
      </c>
      <c r="D29" s="18">
        <f t="shared" si="3"/>
        <v>6.6637545713124524E-2</v>
      </c>
      <c r="E29" s="18">
        <v>0.1</v>
      </c>
      <c r="F29" s="19">
        <v>0.5</v>
      </c>
      <c r="G29" s="16">
        <f t="shared" si="4"/>
        <v>0.26668122714343784</v>
      </c>
      <c r="H29" s="16"/>
      <c r="I29" s="20">
        <v>30000</v>
      </c>
      <c r="J29" s="21">
        <f>G29*I29</f>
        <v>8000.4368143031352</v>
      </c>
      <c r="K29" s="5"/>
      <c r="L29" s="47">
        <v>30000</v>
      </c>
      <c r="M29" s="48">
        <v>0.10199999999999999</v>
      </c>
      <c r="N29" s="49">
        <v>1.04E-2</v>
      </c>
      <c r="O29" s="50">
        <f t="shared" si="0"/>
        <v>3060</v>
      </c>
      <c r="P29" s="51">
        <f t="shared" si="1"/>
        <v>312</v>
      </c>
      <c r="Q29" s="52">
        <f t="shared" si="2"/>
        <v>3372</v>
      </c>
    </row>
    <row r="30" spans="1:17" x14ac:dyDescent="0.2">
      <c r="A30" s="17">
        <v>37005</v>
      </c>
      <c r="B30" s="18">
        <v>4.9850000000000003</v>
      </c>
      <c r="C30" s="18">
        <v>4.83</v>
      </c>
      <c r="D30" s="18">
        <f t="shared" si="3"/>
        <v>7.6542056074766052E-2</v>
      </c>
      <c r="E30" s="18">
        <v>0.1</v>
      </c>
      <c r="F30" s="19">
        <v>0.5</v>
      </c>
      <c r="G30" s="16">
        <f t="shared" si="4"/>
        <v>-1.0771028037382904E-2</v>
      </c>
      <c r="H30" s="22">
        <v>0.2122</v>
      </c>
      <c r="I30" s="20">
        <v>15919</v>
      </c>
      <c r="J30" s="21">
        <f t="shared" ref="J30:J36" si="7">H30*I30</f>
        <v>3378.0118000000002</v>
      </c>
      <c r="K30" s="5"/>
      <c r="L30" s="47">
        <v>30000</v>
      </c>
      <c r="M30" s="48">
        <v>0.10199999999999999</v>
      </c>
      <c r="N30" s="49">
        <v>1.04E-2</v>
      </c>
      <c r="O30" s="50">
        <f t="shared" si="0"/>
        <v>3060</v>
      </c>
      <c r="P30" s="51">
        <f t="shared" si="1"/>
        <v>165.55759999999998</v>
      </c>
      <c r="Q30" s="52">
        <f t="shared" si="2"/>
        <v>3225.5576000000001</v>
      </c>
    </row>
    <row r="31" spans="1:17" x14ac:dyDescent="0.2">
      <c r="A31" s="17">
        <v>37006</v>
      </c>
      <c r="B31" s="18">
        <v>5.03</v>
      </c>
      <c r="C31" s="18">
        <v>4.8250000000000002</v>
      </c>
      <c r="D31" s="18">
        <f t="shared" si="3"/>
        <v>7.6462819991872877E-2</v>
      </c>
      <c r="E31" s="18">
        <v>0.1</v>
      </c>
      <c r="F31" s="19">
        <v>0.5</v>
      </c>
      <c r="G31" s="16">
        <f t="shared" si="4"/>
        <v>1.4268590004063594E-2</v>
      </c>
      <c r="H31" s="22">
        <v>0.2122</v>
      </c>
      <c r="I31" s="20">
        <v>30000</v>
      </c>
      <c r="J31" s="21">
        <f t="shared" si="7"/>
        <v>6366</v>
      </c>
      <c r="K31" s="5"/>
      <c r="L31" s="47">
        <v>30000</v>
      </c>
      <c r="M31" s="48">
        <v>0.10199999999999999</v>
      </c>
      <c r="N31" s="49">
        <v>1.04E-2</v>
      </c>
      <c r="O31" s="50">
        <f t="shared" si="0"/>
        <v>3060</v>
      </c>
      <c r="P31" s="51">
        <f t="shared" si="1"/>
        <v>312</v>
      </c>
      <c r="Q31" s="52">
        <f t="shared" si="2"/>
        <v>3372</v>
      </c>
    </row>
    <row r="32" spans="1:17" x14ac:dyDescent="0.2">
      <c r="A32" s="17">
        <v>37007</v>
      </c>
      <c r="B32" s="18">
        <v>4.8250000000000002</v>
      </c>
      <c r="C32" s="18">
        <v>4.6849999999999996</v>
      </c>
      <c r="D32" s="18">
        <f t="shared" si="3"/>
        <v>7.4244209670864869E-2</v>
      </c>
      <c r="E32" s="18">
        <v>0.1</v>
      </c>
      <c r="F32" s="19">
        <v>0.5</v>
      </c>
      <c r="G32" s="16">
        <f t="shared" si="4"/>
        <v>-1.7122104835432153E-2</v>
      </c>
      <c r="H32" s="22">
        <v>0.2122</v>
      </c>
      <c r="I32" s="20">
        <v>30000</v>
      </c>
      <c r="J32" s="21">
        <f t="shared" si="7"/>
        <v>6366</v>
      </c>
      <c r="K32" s="5"/>
      <c r="L32" s="47">
        <v>30000</v>
      </c>
      <c r="M32" s="48">
        <v>0.10199999999999999</v>
      </c>
      <c r="N32" s="49">
        <v>1.04E-2</v>
      </c>
      <c r="O32" s="50">
        <f t="shared" si="0"/>
        <v>3060</v>
      </c>
      <c r="P32" s="51">
        <f t="shared" si="1"/>
        <v>312</v>
      </c>
      <c r="Q32" s="52">
        <f t="shared" si="2"/>
        <v>3372</v>
      </c>
    </row>
    <row r="33" spans="1:18" x14ac:dyDescent="0.2">
      <c r="A33" s="17">
        <v>37008</v>
      </c>
      <c r="B33" s="18">
        <v>4.7949999999999999</v>
      </c>
      <c r="C33" s="18">
        <v>4.585</v>
      </c>
      <c r="D33" s="18">
        <f t="shared" si="3"/>
        <v>7.265948801300226E-2</v>
      </c>
      <c r="E33" s="18">
        <v>0.1</v>
      </c>
      <c r="F33" s="19">
        <v>0.5</v>
      </c>
      <c r="G33" s="16">
        <f t="shared" si="4"/>
        <v>1.8670255993498849E-2</v>
      </c>
      <c r="H33" s="22">
        <v>0.2122</v>
      </c>
      <c r="I33" s="20">
        <v>30000</v>
      </c>
      <c r="J33" s="21">
        <f t="shared" si="7"/>
        <v>6366</v>
      </c>
      <c r="K33" s="5"/>
      <c r="L33" s="47">
        <v>30000</v>
      </c>
      <c r="M33" s="48">
        <v>0.10199999999999999</v>
      </c>
      <c r="N33" s="49">
        <v>1.04E-2</v>
      </c>
      <c r="O33" s="50">
        <f t="shared" si="0"/>
        <v>3060</v>
      </c>
      <c r="P33" s="51">
        <f t="shared" si="1"/>
        <v>312</v>
      </c>
      <c r="Q33" s="52">
        <f t="shared" si="2"/>
        <v>3372</v>
      </c>
    </row>
    <row r="34" spans="1:18" x14ac:dyDescent="0.2">
      <c r="A34" s="17">
        <v>37009</v>
      </c>
      <c r="B34" s="18">
        <v>4.66</v>
      </c>
      <c r="C34" s="18">
        <v>4.4950000000000001</v>
      </c>
      <c r="D34" s="18">
        <f t="shared" si="3"/>
        <v>7.1233238520926001E-2</v>
      </c>
      <c r="E34" s="18">
        <v>0.1</v>
      </c>
      <c r="F34" s="19">
        <v>0.5</v>
      </c>
      <c r="G34" s="16">
        <f t="shared" si="4"/>
        <v>-3.1166192604629855E-3</v>
      </c>
      <c r="H34" s="22">
        <v>0.2122</v>
      </c>
      <c r="I34" s="20">
        <v>30000</v>
      </c>
      <c r="J34" s="21">
        <f t="shared" si="7"/>
        <v>6366</v>
      </c>
      <c r="K34" s="5"/>
      <c r="L34" s="47">
        <v>30000</v>
      </c>
      <c r="M34" s="48">
        <v>0.10199999999999999</v>
      </c>
      <c r="N34" s="49">
        <v>1.04E-2</v>
      </c>
      <c r="O34" s="50">
        <f t="shared" si="0"/>
        <v>3060</v>
      </c>
      <c r="P34" s="51">
        <f t="shared" si="1"/>
        <v>312</v>
      </c>
      <c r="Q34" s="52">
        <f t="shared" si="2"/>
        <v>3372</v>
      </c>
    </row>
    <row r="35" spans="1:18" x14ac:dyDescent="0.2">
      <c r="A35" s="17">
        <v>37010</v>
      </c>
      <c r="B35" s="18">
        <v>4.66</v>
      </c>
      <c r="C35" s="18">
        <v>4.4950000000000001</v>
      </c>
      <c r="D35" s="18">
        <f t="shared" si="3"/>
        <v>7.1233238520926001E-2</v>
      </c>
      <c r="E35" s="18">
        <v>0.1</v>
      </c>
      <c r="F35" s="19">
        <v>0.5</v>
      </c>
      <c r="G35" s="16">
        <f t="shared" si="4"/>
        <v>-3.1166192604629855E-3</v>
      </c>
      <c r="H35" s="22">
        <v>0.2122</v>
      </c>
      <c r="I35" s="20">
        <v>23147</v>
      </c>
      <c r="J35" s="21">
        <f t="shared" si="7"/>
        <v>4911.7933999999996</v>
      </c>
      <c r="K35" s="5"/>
      <c r="L35" s="47">
        <v>30000</v>
      </c>
      <c r="M35" s="48">
        <v>0.10199999999999999</v>
      </c>
      <c r="N35" s="49">
        <v>1.04E-2</v>
      </c>
      <c r="O35" s="50">
        <f t="shared" si="0"/>
        <v>3060</v>
      </c>
      <c r="P35" s="51">
        <f t="shared" si="1"/>
        <v>240.72879999999998</v>
      </c>
      <c r="Q35" s="52">
        <f t="shared" si="2"/>
        <v>3300.7287999999999</v>
      </c>
    </row>
    <row r="36" spans="1:18" x14ac:dyDescent="0.2">
      <c r="A36" s="17">
        <v>37011</v>
      </c>
      <c r="B36" s="18">
        <v>4.66</v>
      </c>
      <c r="C36" s="18">
        <v>4.4950000000000001</v>
      </c>
      <c r="D36" s="18">
        <f t="shared" si="3"/>
        <v>7.1233238520926001E-2</v>
      </c>
      <c r="E36" s="18">
        <v>0.1</v>
      </c>
      <c r="F36" s="19">
        <v>0.5</v>
      </c>
      <c r="G36" s="16">
        <f t="shared" si="4"/>
        <v>-3.1166192604629855E-3</v>
      </c>
      <c r="H36" s="22">
        <v>0.2122</v>
      </c>
      <c r="I36" s="20">
        <v>24585</v>
      </c>
      <c r="J36" s="21">
        <f t="shared" si="7"/>
        <v>5216.9369999999999</v>
      </c>
      <c r="K36" s="5"/>
      <c r="L36" s="47">
        <v>30000</v>
      </c>
      <c r="M36" s="48">
        <v>0.10199999999999999</v>
      </c>
      <c r="N36" s="49">
        <v>1.04E-2</v>
      </c>
      <c r="O36" s="50">
        <f t="shared" si="0"/>
        <v>3060</v>
      </c>
      <c r="P36" s="51">
        <f t="shared" si="1"/>
        <v>255.684</v>
      </c>
      <c r="Q36" s="52">
        <f t="shared" si="2"/>
        <v>3315.6840000000002</v>
      </c>
    </row>
    <row r="37" spans="1:18" x14ac:dyDescent="0.2">
      <c r="A37" s="17"/>
      <c r="B37" s="18"/>
      <c r="C37" s="18"/>
      <c r="D37" s="18"/>
      <c r="E37" s="18"/>
      <c r="F37" s="19"/>
      <c r="G37" s="16"/>
      <c r="H37" s="16"/>
      <c r="I37" s="20"/>
      <c r="J37" s="21"/>
      <c r="K37" s="5"/>
      <c r="L37" s="53"/>
      <c r="M37" s="54"/>
      <c r="N37" s="53"/>
      <c r="O37" s="53"/>
      <c r="P37" s="53"/>
      <c r="Q37" s="53"/>
    </row>
    <row r="38" spans="1:18" x14ac:dyDescent="0.2">
      <c r="A38" s="9" t="s">
        <v>7</v>
      </c>
      <c r="B38" s="18"/>
      <c r="C38" s="18"/>
      <c r="D38" s="18"/>
      <c r="E38" s="18" t="s">
        <v>5</v>
      </c>
      <c r="F38" s="15"/>
      <c r="G38" s="16"/>
      <c r="H38" s="16"/>
      <c r="I38" s="20">
        <f>SUM(I7:I37)</f>
        <v>784019</v>
      </c>
      <c r="J38" s="21">
        <f>SUM(J7:J37)</f>
        <v>181528.56821068676</v>
      </c>
      <c r="K38" s="5"/>
      <c r="L38" s="55"/>
      <c r="M38" s="54"/>
      <c r="N38" s="53"/>
      <c r="O38" s="50">
        <f>SUM(O7:O37)</f>
        <v>91980</v>
      </c>
      <c r="P38" s="50">
        <f>SUM(P7:P37)</f>
        <v>8153.7975999999999</v>
      </c>
      <c r="Q38" s="56">
        <f>SUM(Q7:Q36)</f>
        <v>100133.79759999999</v>
      </c>
      <c r="R38" s="6"/>
    </row>
    <row r="39" spans="1:18" x14ac:dyDescent="0.2">
      <c r="A39" s="9"/>
      <c r="B39" s="18"/>
      <c r="C39" s="18"/>
      <c r="D39" s="18"/>
      <c r="E39" s="18" t="s">
        <v>5</v>
      </c>
      <c r="F39" s="15"/>
      <c r="G39" s="16"/>
      <c r="H39" s="16"/>
      <c r="I39" s="15"/>
      <c r="J39" s="5"/>
      <c r="K39" s="5"/>
      <c r="L39" s="49"/>
      <c r="M39" s="57"/>
      <c r="N39" s="58"/>
      <c r="O39" s="58"/>
      <c r="P39" s="58"/>
      <c r="Q39" s="49"/>
    </row>
    <row r="40" spans="1:18" x14ac:dyDescent="0.2">
      <c r="A40" s="9"/>
      <c r="B40" s="18"/>
      <c r="C40" s="18"/>
      <c r="D40" s="18"/>
      <c r="E40" s="18" t="s">
        <v>5</v>
      </c>
      <c r="F40" s="15"/>
      <c r="G40" s="16"/>
      <c r="H40" s="16"/>
      <c r="I40" s="15"/>
      <c r="J40" s="5"/>
      <c r="K40" s="5"/>
      <c r="L40" s="49"/>
      <c r="M40" s="57"/>
      <c r="N40" s="58"/>
      <c r="O40" s="53"/>
      <c r="P40" s="53"/>
      <c r="Q40" s="55"/>
    </row>
    <row r="41" spans="1:18" x14ac:dyDescent="0.2">
      <c r="A41" s="23" t="s">
        <v>26</v>
      </c>
      <c r="B41" s="24"/>
      <c r="C41" s="24"/>
      <c r="D41" s="24"/>
      <c r="E41" s="24" t="s">
        <v>5</v>
      </c>
      <c r="F41" s="25"/>
      <c r="G41" s="26"/>
      <c r="H41" s="26"/>
      <c r="I41" s="25"/>
      <c r="J41" s="27"/>
      <c r="K41" s="27"/>
      <c r="L41" s="59"/>
      <c r="M41" s="60"/>
      <c r="N41" s="61"/>
      <c r="O41" s="61"/>
      <c r="P41" s="61"/>
      <c r="Q41" s="59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62"/>
      <c r="M42" s="62"/>
      <c r="N42" s="62"/>
      <c r="O42" s="62"/>
      <c r="P42" s="62"/>
      <c r="Q42" s="62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62"/>
      <c r="M43" s="62"/>
      <c r="N43" s="62"/>
      <c r="O43" s="62"/>
      <c r="P43" s="62"/>
      <c r="Q43" s="62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62"/>
      <c r="M44" s="61" t="s">
        <v>19</v>
      </c>
      <c r="N44" s="61"/>
      <c r="O44" s="61"/>
      <c r="P44" s="61"/>
      <c r="Q44" s="62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62"/>
      <c r="M45" s="62" t="s">
        <v>20</v>
      </c>
      <c r="N45" s="62"/>
      <c r="O45" s="63">
        <f>J38</f>
        <v>181528.56821068676</v>
      </c>
      <c r="P45" s="62"/>
      <c r="Q45" s="62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62"/>
      <c r="M46" s="62" t="s">
        <v>21</v>
      </c>
      <c r="N46" s="62"/>
      <c r="O46" s="64">
        <f>-O38</f>
        <v>-91980</v>
      </c>
      <c r="P46" s="62"/>
      <c r="Q46" s="62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62"/>
      <c r="M47" s="61" t="s">
        <v>22</v>
      </c>
      <c r="N47" s="61"/>
      <c r="O47" s="65">
        <f>-P38</f>
        <v>-8153.7975999999999</v>
      </c>
      <c r="P47" s="61"/>
      <c r="Q47" s="62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62"/>
      <c r="M48" s="62" t="s">
        <v>23</v>
      </c>
      <c r="N48" s="62"/>
      <c r="O48" s="63">
        <f>SUM(O45:O47)</f>
        <v>81394.770610686755</v>
      </c>
      <c r="P48" s="62"/>
      <c r="Q48" s="62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1" right="1.5" top="0.5" bottom="0.25" header="0.25" footer="0.25"/>
  <pageSetup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Felienne</cp:lastModifiedBy>
  <cp:lastPrinted>2001-05-07T13:44:39Z</cp:lastPrinted>
  <dcterms:created xsi:type="dcterms:W3CDTF">2001-03-08T21:07:20Z</dcterms:created>
  <dcterms:modified xsi:type="dcterms:W3CDTF">2014-09-04T09:54:55Z</dcterms:modified>
</cp:coreProperties>
</file>