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420" windowHeight="5445" tabRatio="649"/>
  </bookViews>
  <sheets>
    <sheet name="Report" sheetId="12" r:id="rId1"/>
    <sheet name="EOLDec01" sheetId="56" r:id="rId2"/>
    <sheet name="EOLNov01" sheetId="55" r:id="rId3"/>
    <sheet name="EOLOct01" sheetId="54" r:id="rId4"/>
    <sheet name="EOLMar01" sheetId="46" r:id="rId5"/>
    <sheet name="Properties" sheetId="49" r:id="rId6"/>
  </sheets>
  <definedNames>
    <definedName name="File_Name_1">#REF!</definedName>
    <definedName name="_xlnm.Print_Area" localSheetId="1">EOLDec01!$A$1:$T$8</definedName>
    <definedName name="_xlnm.Print_Area" localSheetId="4">EOLMar01!$B$1:$T$11</definedName>
    <definedName name="_xlnm.Print_Area" localSheetId="2">EOLNov01!$A$1:$T$8</definedName>
    <definedName name="_xlnm.Print_Area" localSheetId="3">EOLOct01!$A$1:$T$10</definedName>
    <definedName name="_xlnm.Print_Area" localSheetId="0">Report!$A$1:$N$60</definedName>
    <definedName name="_xlnm.Recorder">#REF!</definedName>
  </definedNames>
  <calcPr calcId="152511"/>
</workbook>
</file>

<file path=xl/calcChain.xml><?xml version="1.0" encoding="utf-8"?>
<calcChain xmlns="http://schemas.openxmlformats.org/spreadsheetml/2006/main">
  <c r="R2" i="56" l="1"/>
  <c r="A7" i="56"/>
  <c r="B27" i="12" s="1"/>
  <c r="H7" i="56"/>
  <c r="I7" i="56"/>
  <c r="J7" i="56"/>
  <c r="O7" i="56"/>
  <c r="P7" i="56"/>
  <c r="Q7" i="56"/>
  <c r="R2" i="46"/>
  <c r="H6" i="46"/>
  <c r="H9" i="46" s="1"/>
  <c r="D9" i="12" s="1"/>
  <c r="K6" i="46"/>
  <c r="N6" i="46"/>
  <c r="O6" i="46"/>
  <c r="Q6" i="46" s="1"/>
  <c r="Q9" i="46" s="1"/>
  <c r="J9" i="12" s="1"/>
  <c r="H7" i="46"/>
  <c r="K7" i="46"/>
  <c r="N7" i="46"/>
  <c r="O7" i="46"/>
  <c r="Q7" i="46" s="1"/>
  <c r="A9" i="46"/>
  <c r="I9" i="46"/>
  <c r="J9" i="46"/>
  <c r="P9" i="46"/>
  <c r="H9" i="12" s="1"/>
  <c r="H29" i="12" s="1"/>
  <c r="H59" i="12" s="1"/>
  <c r="R2" i="55"/>
  <c r="A7" i="55"/>
  <c r="H7" i="55"/>
  <c r="I7" i="55"/>
  <c r="J7" i="55"/>
  <c r="O7" i="55"/>
  <c r="P7" i="55"/>
  <c r="Q7" i="55"/>
  <c r="J25" i="12" s="1"/>
  <c r="R2" i="54"/>
  <c r="H6" i="54"/>
  <c r="K6" i="54"/>
  <c r="N6" i="54"/>
  <c r="O6" i="54"/>
  <c r="O9" i="54" s="1"/>
  <c r="F23" i="12" s="1"/>
  <c r="A9" i="54"/>
  <c r="B23" i="12" s="1"/>
  <c r="H9" i="54"/>
  <c r="D23" i="12" s="1"/>
  <c r="N23" i="12" s="1"/>
  <c r="I9" i="54"/>
  <c r="J9" i="54"/>
  <c r="P9" i="54"/>
  <c r="L1" i="12"/>
  <c r="B9" i="12"/>
  <c r="H23" i="12"/>
  <c r="B25" i="12"/>
  <c r="D25" i="12"/>
  <c r="F25" i="12"/>
  <c r="H25" i="12"/>
  <c r="D27" i="12"/>
  <c r="F27" i="12"/>
  <c r="H27" i="12"/>
  <c r="J27" i="12"/>
  <c r="B56" i="12"/>
  <c r="D56" i="12"/>
  <c r="L56" i="12" s="1"/>
  <c r="F56" i="12"/>
  <c r="H56" i="12"/>
  <c r="J56" i="12"/>
  <c r="D29" i="12" l="1"/>
  <c r="N9" i="12"/>
  <c r="L9" i="12"/>
  <c r="B29" i="12"/>
  <c r="B59" i="12" s="1"/>
  <c r="Q6" i="54"/>
  <c r="Q9" i="54" s="1"/>
  <c r="J23" i="12" s="1"/>
  <c r="L23" i="12" s="1"/>
  <c r="O9" i="46"/>
  <c r="F9" i="12" s="1"/>
  <c r="F29" i="12" s="1"/>
  <c r="F59" i="12" s="1"/>
  <c r="N56" i="12"/>
  <c r="N29" i="12" l="1"/>
  <c r="D59" i="12"/>
  <c r="J29" i="12"/>
  <c r="L29" i="12" l="1"/>
  <c r="J59" i="12"/>
</calcChain>
</file>

<file path=xl/sharedStrings.xml><?xml version="1.0" encoding="utf-8"?>
<sst xmlns="http://schemas.openxmlformats.org/spreadsheetml/2006/main" count="233" uniqueCount="85">
  <si>
    <t>PRODUCTION  MONTH :</t>
  </si>
  <si>
    <t>Contract</t>
  </si>
  <si>
    <t>Shipper</t>
  </si>
  <si>
    <t>Non</t>
  </si>
  <si>
    <t>Term</t>
  </si>
  <si>
    <t>Monthly</t>
  </si>
  <si>
    <t>#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</si>
  <si>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</si>
  <si>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</si>
  <si>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</si>
  <si>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</si>
  <si>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</si>
  <si>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</si>
  <si>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</si>
  <si>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</si>
  <si>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</si>
  <si>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</si>
  <si>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</si>
  <si>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</si>
  <si>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Monthly $</t>
  </si>
  <si>
    <t>Daily $</t>
  </si>
  <si>
    <t>per MMBtu</t>
  </si>
  <si>
    <t>Rate</t>
  </si>
  <si>
    <t>Revenue</t>
  </si>
  <si>
    <t>n</t>
  </si>
  <si>
    <t>MMBtu</t>
  </si>
  <si>
    <t>Monthly Demand</t>
  </si>
  <si>
    <t>Total Revenue</t>
  </si>
  <si>
    <t>EOL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</si>
  <si>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</si>
  <si>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</si>
  <si>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</si>
  <si>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</si>
  <si>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</si>
  <si>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</si>
  <si>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</si>
  <si>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</si>
  <si>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</si>
  <si>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</si>
  <si>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</si>
  <si>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</si>
  <si>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</si>
  <si>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</si>
  <si>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</si>
  <si>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</si>
  <si>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</si>
  <si>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</si>
  <si>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</si>
  <si>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</si>
  <si>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</si>
  <si>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</si>
  <si>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</si>
  <si>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</si>
  <si>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</si>
  <si>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</si>
  <si>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# of Deals</t>
  </si>
  <si>
    <t>Total Volume</t>
  </si>
  <si>
    <t>Reservation $</t>
  </si>
  <si>
    <t>Commodity $</t>
  </si>
  <si>
    <t>Avg Vol</t>
  </si>
  <si>
    <t>Total Deals</t>
  </si>
  <si>
    <t>1-Part</t>
  </si>
  <si>
    <t>Total MDQ</t>
  </si>
  <si>
    <t>Total Demand</t>
  </si>
  <si>
    <t>Total Comm</t>
  </si>
  <si>
    <t>NNG Totals</t>
  </si>
  <si>
    <t>11/00 thru 12/02</t>
  </si>
  <si>
    <t>No. of Deals</t>
  </si>
  <si>
    <t>Avg Rate</t>
  </si>
  <si>
    <t>File Name for 1st save</t>
  </si>
  <si>
    <t>EOLdeals</t>
  </si>
  <si>
    <t>Path for 1st save</t>
  </si>
  <si>
    <t>Filetype</t>
  </si>
  <si>
    <t>Filetype***</t>
  </si>
  <si>
    <t>1 = HTML</t>
  </si>
  <si>
    <t>2= .XLS</t>
  </si>
  <si>
    <t>3= HTML and XLS</t>
  </si>
  <si>
    <t xml:space="preserve">    New This Week</t>
  </si>
  <si>
    <r>
      <t xml:space="preserve">  Summary of Enron On Line (EOL) Deals for Transwestern Pipeline </t>
    </r>
    <r>
      <rPr>
        <sz val="10"/>
        <rFont val="Arial"/>
        <family val="2"/>
      </rPr>
      <t xml:space="preserve"> </t>
    </r>
  </si>
  <si>
    <t>Burlington Resources</t>
  </si>
  <si>
    <t>La Maquina to I/B Link</t>
  </si>
  <si>
    <t>Transwestern Pipeline Company</t>
  </si>
  <si>
    <t>E Prime</t>
  </si>
  <si>
    <t>y</t>
  </si>
  <si>
    <t>Central Pool to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</si>
</sst>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7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 MT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0" xfId="0" applyBorder="1"/>
    <xf numFmtId="22" fontId="2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5" fontId="5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4" fillId="0" borderId="0" xfId="0" quotePrefix="1" applyFont="1" applyBorder="1" applyAlignment="1">
      <alignment horizontal="left"/>
    </xf>
    <xf numFmtId="5" fontId="5" fillId="0" borderId="0" xfId="0" applyNumberFormat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5" fontId="8" fillId="0" borderId="0" xfId="0" applyNumberFormat="1" applyFont="1" applyAlignment="1">
      <alignment horizontal="center"/>
    </xf>
    <xf numFmtId="18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quotePrefix="1" applyNumberFormat="1" applyFont="1" applyBorder="1" applyAlignment="1"/>
    <xf numFmtId="0" fontId="9" fillId="0" borderId="0" xfId="0" applyFont="1" applyBorder="1" applyAlignment="1">
      <alignment horizontal="center"/>
    </xf>
    <xf numFmtId="0" fontId="0" fillId="2" borderId="0" xfId="0" applyFill="1" applyBorder="1"/>
    <xf numFmtId="14" fontId="8" fillId="0" borderId="0" xfId="0" applyNumberFormat="1" applyFont="1" applyFill="1" applyBorder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quotePrefix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3" fontId="7" fillId="0" borderId="0" xfId="0" quotePrefix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5" fontId="13" fillId="0" borderId="0" xfId="0" applyNumberFormat="1" applyFont="1" applyAlignment="1">
      <alignment horizontal="center"/>
    </xf>
    <xf numFmtId="5" fontId="13" fillId="0" borderId="0" xfId="0" quotePrefix="1" applyNumberFormat="1" applyFont="1" applyAlignment="1">
      <alignment horizontal="center"/>
    </xf>
    <xf numFmtId="5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3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5" fillId="0" borderId="0" xfId="0" quotePrefix="1" applyNumberFormat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8" fillId="0" borderId="0" xfId="0" quotePrefix="1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1" fontId="7" fillId="3" borderId="7" xfId="0" quotePrefix="1" applyNumberFormat="1" applyFont="1" applyFill="1" applyBorder="1" applyAlignment="1">
      <alignment horizontal="center"/>
    </xf>
    <xf numFmtId="185" fontId="7" fillId="0" borderId="0" xfId="2" applyNumberFormat="1" applyFont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1" fontId="6" fillId="0" borderId="0" xfId="0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5" fontId="5" fillId="0" borderId="0" xfId="0" quotePrefix="1" applyNumberFormat="1" applyFont="1" applyBorder="1" applyAlignment="1">
      <alignment horizontal="left"/>
    </xf>
    <xf numFmtId="3" fontId="7" fillId="0" borderId="0" xfId="2" applyNumberFormat="1" applyFont="1" applyAlignment="1">
      <alignment horizontal="center"/>
    </xf>
    <xf numFmtId="1" fontId="7" fillId="0" borderId="0" xfId="0" quotePrefix="1" applyNumberFormat="1" applyFont="1" applyBorder="1" applyAlignment="1">
      <alignment horizontal="left"/>
    </xf>
    <xf numFmtId="0" fontId="11" fillId="0" borderId="0" xfId="0" applyFont="1" applyFill="1" applyBorder="1"/>
    <xf numFmtId="5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14" fillId="0" borderId="0" xfId="0" applyFont="1"/>
    <xf numFmtId="0" fontId="0" fillId="3" borderId="0" xfId="0" applyFill="1" applyBorder="1"/>
    <xf numFmtId="0" fontId="4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3" fillId="3" borderId="3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1" xfId="0" applyFill="1" applyBorder="1"/>
    <xf numFmtId="207" fontId="2" fillId="0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185" fontId="0" fillId="0" borderId="12" xfId="2" applyNumberFormat="1" applyFont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8" xfId="1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185" fontId="7" fillId="3" borderId="7" xfId="2" quotePrefix="1" applyNumberFormat="1" applyFont="1" applyFill="1" applyBorder="1" applyAlignment="1">
      <alignment horizontal="center"/>
    </xf>
    <xf numFmtId="2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3" borderId="11" xfId="0" applyFill="1" applyBorder="1" applyAlignment="1">
      <alignment horizontal="center"/>
    </xf>
    <xf numFmtId="3" fontId="0" fillId="0" borderId="7" xfId="2" applyNumberFormat="1" applyFont="1" applyBorder="1" applyAlignment="1">
      <alignment horizontal="center"/>
    </xf>
    <xf numFmtId="185" fontId="0" fillId="0" borderId="7" xfId="2" applyNumberFormat="1" applyFont="1" applyBorder="1"/>
    <xf numFmtId="0" fontId="0" fillId="3" borderId="6" xfId="0" quotePrefix="1" applyFill="1" applyBorder="1" applyAlignment="1">
      <alignment horizontal="center"/>
    </xf>
    <xf numFmtId="0" fontId="16" fillId="0" borderId="0" xfId="0" applyFont="1"/>
    <xf numFmtId="0" fontId="15" fillId="0" borderId="0" xfId="3" applyAlignment="1" applyProtection="1"/>
    <xf numFmtId="0" fontId="16" fillId="0" borderId="0" xfId="0" applyFont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210" fontId="6" fillId="4" borderId="0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200" fontId="16" fillId="0" borderId="0" xfId="2" applyNumberFormat="1" applyFont="1" applyFill="1" applyBorder="1" applyAlignment="1">
      <alignment horizontal="center"/>
    </xf>
    <xf numFmtId="178" fontId="16" fillId="0" borderId="0" xfId="1" applyNumberFormat="1" applyFont="1" applyFill="1" applyBorder="1" applyAlignment="1">
      <alignment horizontal="center"/>
    </xf>
    <xf numFmtId="185" fontId="7" fillId="0" borderId="0" xfId="2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4" fontId="0" fillId="0" borderId="0" xfId="2" applyFont="1"/>
    <xf numFmtId="0" fontId="0" fillId="0" borderId="12" xfId="0" applyBorder="1"/>
    <xf numFmtId="3" fontId="7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2.75"/>
  <cols>
    <col min="1" max="1" width="10.85546875" customWidth="1"/>
    <col min="3" max="3" width="2.7109375" customWidth="1"/>
    <col min="4" max="4" width="13.5703125" customWidth="1"/>
    <col min="5" max="5" width="2.7109375" customWidth="1"/>
    <col min="6" max="6" width="12.42578125" customWidth="1"/>
    <col min="7" max="7" width="2.7109375" customWidth="1"/>
    <col min="8" max="8" width="12" customWidth="1"/>
    <col min="9" max="9" width="2.7109375" customWidth="1"/>
    <col min="10" max="10" width="13" customWidth="1"/>
    <col min="11" max="11" width="2.7109375" customWidth="1"/>
    <col min="12" max="12" width="9.85546875" customWidth="1"/>
    <col min="13" max="13" width="2.7109375" customWidth="1"/>
    <col min="14" max="14" width="8.140625" customWidth="1"/>
  </cols>
  <sheetData>
    <row r="1" spans="1:15" ht="18">
      <c r="A1" s="101" t="s">
        <v>78</v>
      </c>
      <c r="B1" s="102"/>
      <c r="C1" s="102"/>
      <c r="D1" s="102"/>
      <c r="E1" s="102"/>
      <c r="F1" s="102"/>
      <c r="G1" s="102"/>
      <c r="H1" s="102"/>
      <c r="I1" s="102"/>
      <c r="J1" s="103"/>
      <c r="K1" s="102"/>
      <c r="L1" s="110">
        <f ca="1">NOW()</f>
        <v>41886.667868171295</v>
      </c>
      <c r="M1" s="102"/>
      <c r="N1" s="104"/>
      <c r="O1" s="7"/>
    </row>
    <row r="2" spans="1:15" ht="6" customHeight="1">
      <c r="A2" s="10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6"/>
      <c r="O2" s="7"/>
    </row>
    <row r="3" spans="1:15" ht="10.5" customHeight="1">
      <c r="A3" s="107"/>
      <c r="B3" s="108" t="s">
        <v>55</v>
      </c>
      <c r="C3" s="108"/>
      <c r="D3" s="108" t="s">
        <v>56</v>
      </c>
      <c r="E3" s="108"/>
      <c r="F3" s="108" t="s">
        <v>57</v>
      </c>
      <c r="G3" s="108"/>
      <c r="H3" s="108" t="s">
        <v>58</v>
      </c>
      <c r="I3" s="108"/>
      <c r="J3" s="108" t="s">
        <v>27</v>
      </c>
      <c r="K3" s="108"/>
      <c r="L3" s="132" t="s">
        <v>68</v>
      </c>
      <c r="M3" s="108"/>
      <c r="N3" s="129" t="s">
        <v>59</v>
      </c>
      <c r="O3" s="7"/>
    </row>
    <row r="4" spans="1:15" ht="11.1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6" t="s">
        <v>29</v>
      </c>
      <c r="B5" s="95"/>
      <c r="D5" s="111"/>
      <c r="F5" s="114"/>
      <c r="H5" s="114"/>
      <c r="J5" s="116"/>
      <c r="L5" s="115"/>
      <c r="M5" s="7"/>
      <c r="N5" s="112"/>
      <c r="O5" s="7"/>
    </row>
    <row r="6" spans="1:15" ht="11.1" customHeight="1">
      <c r="A6" s="95"/>
      <c r="L6" s="115"/>
      <c r="M6" s="7"/>
      <c r="N6" s="7"/>
      <c r="O6" s="7"/>
    </row>
    <row r="7" spans="1:15">
      <c r="A7" s="97" t="s">
        <v>30</v>
      </c>
      <c r="B7" s="95"/>
      <c r="D7" s="111"/>
      <c r="F7" s="114"/>
      <c r="H7" s="114"/>
      <c r="J7" s="116"/>
      <c r="L7" s="115"/>
      <c r="M7" s="7"/>
      <c r="N7" s="141"/>
      <c r="O7" s="7"/>
    </row>
    <row r="8" spans="1:15" ht="11.1" customHeight="1">
      <c r="A8" s="96"/>
      <c r="L8" s="115"/>
      <c r="M8" s="7"/>
      <c r="N8" s="7"/>
      <c r="O8" s="7"/>
    </row>
    <row r="9" spans="1:15">
      <c r="A9" s="97" t="s">
        <v>33</v>
      </c>
      <c r="B9" s="95">
        <f>EOLMar01!A9</f>
        <v>2</v>
      </c>
      <c r="D9" s="111">
        <f>EOLMar01!H9</f>
        <v>20000</v>
      </c>
      <c r="F9" s="114">
        <f>EOLMar01!O9</f>
        <v>1000</v>
      </c>
      <c r="H9" s="114">
        <f>EOLMar01!P9</f>
        <v>0</v>
      </c>
      <c r="J9" s="116">
        <f>EOLMar01!Q9</f>
        <v>1000</v>
      </c>
      <c r="L9" s="115">
        <f>J9/D9</f>
        <v>0.05</v>
      </c>
      <c r="M9" s="7"/>
      <c r="N9" s="112">
        <f>D9/EOLMar01!I9</f>
        <v>10000</v>
      </c>
      <c r="O9" s="7"/>
    </row>
    <row r="10" spans="1:15" ht="11.1" customHeight="1">
      <c r="A10" s="97"/>
      <c r="L10" s="115"/>
      <c r="M10" s="7"/>
      <c r="N10" s="7"/>
      <c r="O10" s="7"/>
    </row>
    <row r="11" spans="1:15">
      <c r="A11" s="96" t="s">
        <v>34</v>
      </c>
      <c r="B11" s="95"/>
      <c r="D11" s="111"/>
      <c r="F11" s="114"/>
      <c r="H11" s="114"/>
      <c r="J11" s="116"/>
      <c r="L11" s="115"/>
      <c r="M11" s="7"/>
      <c r="N11" s="112"/>
      <c r="O11" s="7"/>
    </row>
    <row r="12" spans="1:15" ht="11.1" customHeight="1">
      <c r="A12" s="95"/>
      <c r="L12" s="115"/>
      <c r="M12" s="7"/>
      <c r="N12" s="7"/>
      <c r="O12" s="7"/>
    </row>
    <row r="13" spans="1:15">
      <c r="A13" s="97" t="s">
        <v>35</v>
      </c>
      <c r="B13" s="139"/>
      <c r="D13" s="111"/>
      <c r="F13" s="114"/>
      <c r="H13" s="114"/>
      <c r="J13" s="116"/>
      <c r="L13" s="140"/>
      <c r="M13" s="7"/>
      <c r="N13" s="112"/>
      <c r="O13" s="7"/>
    </row>
    <row r="14" spans="1:15" ht="11.1" customHeight="1">
      <c r="A14" s="96"/>
      <c r="L14" s="115"/>
      <c r="M14" s="7"/>
      <c r="N14" s="7"/>
      <c r="O14" s="7"/>
    </row>
    <row r="15" spans="1:15">
      <c r="A15" s="97" t="s">
        <v>36</v>
      </c>
      <c r="B15" s="95"/>
      <c r="D15" s="111"/>
      <c r="F15" s="114"/>
      <c r="H15" s="114"/>
      <c r="J15" s="116"/>
      <c r="L15" s="115"/>
      <c r="M15" s="7"/>
      <c r="N15" s="112"/>
      <c r="O15" s="7"/>
    </row>
    <row r="16" spans="1:15" ht="11.1" customHeight="1">
      <c r="A16" s="97"/>
      <c r="L16" s="115"/>
      <c r="M16" s="7"/>
      <c r="N16" s="7"/>
      <c r="O16" s="7"/>
    </row>
    <row r="17" spans="1:15">
      <c r="A17" s="96" t="s">
        <v>37</v>
      </c>
      <c r="B17" s="95"/>
      <c r="D17" s="111"/>
      <c r="F17" s="114"/>
      <c r="H17" s="114"/>
      <c r="J17" s="116"/>
      <c r="L17" s="115"/>
      <c r="M17" s="7"/>
      <c r="N17" s="112"/>
      <c r="O17" s="7"/>
    </row>
    <row r="18" spans="1:15" ht="11.1" customHeight="1">
      <c r="A18" s="95"/>
      <c r="L18" s="115"/>
      <c r="M18" s="7"/>
      <c r="N18" s="7"/>
      <c r="O18" s="7"/>
    </row>
    <row r="19" spans="1:15">
      <c r="A19" s="97" t="s">
        <v>38</v>
      </c>
      <c r="B19" s="95"/>
      <c r="D19" s="111"/>
      <c r="F19" s="114"/>
      <c r="H19" s="114"/>
      <c r="J19" s="116"/>
      <c r="L19" s="115"/>
      <c r="M19" s="7"/>
      <c r="N19" s="112"/>
      <c r="O19" s="7"/>
    </row>
    <row r="20" spans="1:15" ht="11.1" customHeight="1">
      <c r="A20" s="95"/>
      <c r="L20" s="115"/>
      <c r="M20" s="7"/>
      <c r="N20" s="7"/>
      <c r="O20" s="7"/>
    </row>
    <row r="21" spans="1:15">
      <c r="A21" s="97" t="s">
        <v>39</v>
      </c>
      <c r="B21" s="95"/>
      <c r="D21" s="111"/>
      <c r="F21" s="114"/>
      <c r="H21" s="114"/>
      <c r="J21" s="116"/>
      <c r="L21" s="115"/>
      <c r="M21" s="7"/>
      <c r="N21" s="112"/>
      <c r="O21" s="7"/>
    </row>
    <row r="22" spans="1:15" ht="11.1" customHeight="1">
      <c r="A22" s="95"/>
      <c r="L22" s="115"/>
      <c r="M22" s="7"/>
      <c r="N22" s="7"/>
      <c r="O22" s="7"/>
    </row>
    <row r="23" spans="1:15">
      <c r="A23" s="97" t="s">
        <v>40</v>
      </c>
      <c r="B23" s="95">
        <f>EOLOct01!A9</f>
        <v>1</v>
      </c>
      <c r="D23" s="111">
        <f>EOLOct01!H9</f>
        <v>465000</v>
      </c>
      <c r="F23" s="114">
        <f>EOLOct01!O9</f>
        <v>23250</v>
      </c>
      <c r="H23" s="114">
        <f>EOLOct01!P9</f>
        <v>0</v>
      </c>
      <c r="J23" s="116">
        <f>EOLOct01!Q9</f>
        <v>23250</v>
      </c>
      <c r="L23" s="115">
        <f>J23/D23</f>
        <v>0.05</v>
      </c>
      <c r="M23" s="7"/>
      <c r="N23" s="112">
        <f>D23/EOLOct01!I9</f>
        <v>15000</v>
      </c>
      <c r="O23" s="7"/>
    </row>
    <row r="24" spans="1:15" ht="11.1" customHeight="1">
      <c r="A24" s="95"/>
      <c r="L24" s="115"/>
      <c r="M24" s="7"/>
      <c r="N24" s="7"/>
      <c r="O24" s="7"/>
    </row>
    <row r="25" spans="1:15">
      <c r="A25" s="97" t="s">
        <v>41</v>
      </c>
      <c r="B25" s="95">
        <f>EOLNov01!A7</f>
        <v>0</v>
      </c>
      <c r="D25" s="111">
        <f>EOLNov01!H7</f>
        <v>0</v>
      </c>
      <c r="F25" s="113">
        <f>EOLNov01!O7</f>
        <v>0</v>
      </c>
      <c r="H25" s="113">
        <f>EOLNov01!R7</f>
        <v>0</v>
      </c>
      <c r="J25" s="116">
        <f>EOLNov01!Q7</f>
        <v>0</v>
      </c>
      <c r="L25" s="115"/>
      <c r="M25" s="7"/>
      <c r="N25" s="112"/>
      <c r="O25" s="7"/>
    </row>
    <row r="26" spans="1:15" ht="11.1" customHeight="1">
      <c r="A26" s="95"/>
      <c r="H26" s="145"/>
      <c r="L26" s="115"/>
      <c r="M26" s="7"/>
      <c r="N26" s="7"/>
      <c r="O26" s="7"/>
    </row>
    <row r="27" spans="1:15">
      <c r="A27" s="97" t="s">
        <v>42</v>
      </c>
      <c r="B27" s="95">
        <f>EOLDec01!A7</f>
        <v>0</v>
      </c>
      <c r="D27" s="111">
        <f>EOLDec01!H7</f>
        <v>0</v>
      </c>
      <c r="F27" s="113">
        <f>EOLDec01!O7</f>
        <v>0</v>
      </c>
      <c r="H27" s="113">
        <f>EOLDec01!R7</f>
        <v>0</v>
      </c>
      <c r="J27" s="116">
        <f>EOLDec01!Q7</f>
        <v>0</v>
      </c>
      <c r="L27" s="115"/>
      <c r="M27" s="7"/>
      <c r="N27" s="112"/>
      <c r="O27" s="7"/>
    </row>
    <row r="28" spans="1:15" ht="11.1" customHeight="1">
      <c r="A28" s="95"/>
      <c r="L28" s="7"/>
      <c r="M28" s="7"/>
      <c r="N28" s="7"/>
      <c r="O28" s="7"/>
    </row>
    <row r="29" spans="1:15">
      <c r="A29" s="118" t="s">
        <v>43</v>
      </c>
      <c r="B29" s="119">
        <f>SUM(B5:B28)</f>
        <v>3</v>
      </c>
      <c r="C29" s="102"/>
      <c r="D29" s="120">
        <f>SUM(D5:D28)</f>
        <v>485000</v>
      </c>
      <c r="E29" s="102"/>
      <c r="F29" s="121">
        <f>SUM(F5:F28)</f>
        <v>24250</v>
      </c>
      <c r="G29" s="102"/>
      <c r="H29" s="122">
        <f>SUM(H5:H28)</f>
        <v>0</v>
      </c>
      <c r="I29" s="102"/>
      <c r="J29" s="122">
        <f>SUM(J5:J28)</f>
        <v>24250</v>
      </c>
      <c r="K29" s="102"/>
      <c r="L29" s="123">
        <f>J29/D29</f>
        <v>0.05</v>
      </c>
      <c r="M29" s="102"/>
      <c r="N29" s="124">
        <f>D29/(EOLMar01!I9+EOLOct01!I6)</f>
        <v>14696.969696969696</v>
      </c>
      <c r="O29" s="7"/>
    </row>
    <row r="30" spans="1:15" ht="12" customHeight="1">
      <c r="A30" s="107"/>
      <c r="B30" s="108" t="s">
        <v>55</v>
      </c>
      <c r="C30" s="108"/>
      <c r="D30" s="108" t="s">
        <v>56</v>
      </c>
      <c r="E30" s="108"/>
      <c r="F30" s="108" t="s">
        <v>57</v>
      </c>
      <c r="G30" s="108"/>
      <c r="H30" s="108" t="s">
        <v>58</v>
      </c>
      <c r="I30" s="108"/>
      <c r="J30" s="108" t="s">
        <v>27</v>
      </c>
      <c r="K30" s="108"/>
      <c r="L30" s="132" t="s">
        <v>68</v>
      </c>
      <c r="M30" s="108"/>
      <c r="N30" s="129" t="s">
        <v>59</v>
      </c>
      <c r="O30" s="7"/>
    </row>
    <row r="31" spans="1:15" ht="11.1" customHeight="1">
      <c r="L31" s="7"/>
      <c r="M31" s="7"/>
      <c r="N31" s="7"/>
      <c r="O31" s="7"/>
    </row>
    <row r="32" spans="1:15">
      <c r="A32" s="96" t="s">
        <v>31</v>
      </c>
      <c r="B32" s="95"/>
      <c r="D32" s="111"/>
      <c r="F32" s="114"/>
      <c r="H32" s="114"/>
      <c r="J32" s="116"/>
      <c r="L32" s="115"/>
      <c r="M32" s="7"/>
      <c r="N32" s="112"/>
      <c r="O32" s="7"/>
    </row>
    <row r="33" spans="1:15" ht="11.1" customHeight="1">
      <c r="A33" s="95"/>
      <c r="L33" s="115"/>
      <c r="M33" s="7"/>
      <c r="N33" s="7"/>
      <c r="O33" s="7"/>
    </row>
    <row r="34" spans="1:15">
      <c r="A34" s="97" t="s">
        <v>32</v>
      </c>
      <c r="B34" s="95"/>
      <c r="D34" s="111"/>
      <c r="F34" s="114"/>
      <c r="H34" s="114"/>
      <c r="J34" s="116"/>
      <c r="L34" s="115"/>
      <c r="M34" s="7"/>
      <c r="N34" s="112"/>
      <c r="O34" s="7"/>
    </row>
    <row r="35" spans="1:15" ht="11.1" customHeight="1">
      <c r="A35" s="96"/>
      <c r="L35" s="7"/>
      <c r="M35" s="7"/>
      <c r="N35" s="7"/>
      <c r="O35" s="7"/>
    </row>
    <row r="36" spans="1:15">
      <c r="A36" s="97" t="s">
        <v>45</v>
      </c>
      <c r="B36" s="95"/>
      <c r="D36" s="111"/>
      <c r="F36" s="114"/>
      <c r="H36" s="114"/>
      <c r="J36" s="116"/>
      <c r="L36" s="115"/>
      <c r="M36" s="7"/>
      <c r="N36" s="112"/>
      <c r="O36" s="7"/>
    </row>
    <row r="37" spans="1:15" ht="11.1" customHeight="1">
      <c r="A37" s="97"/>
      <c r="L37" s="7"/>
      <c r="M37" s="7"/>
      <c r="N37" s="7"/>
      <c r="O37" s="7"/>
    </row>
    <row r="38" spans="1:15">
      <c r="A38" s="96" t="s">
        <v>46</v>
      </c>
      <c r="J38" s="146"/>
      <c r="L38" s="7"/>
      <c r="M38" s="7"/>
      <c r="N38" s="7"/>
      <c r="O38" s="7"/>
    </row>
    <row r="39" spans="1:15" ht="11.1" customHeight="1">
      <c r="A39" s="95"/>
      <c r="L39" s="7"/>
      <c r="M39" s="7"/>
      <c r="N39" s="7"/>
      <c r="O39" s="7"/>
    </row>
    <row r="40" spans="1:15">
      <c r="A40" s="97" t="s">
        <v>47</v>
      </c>
      <c r="J40" s="146"/>
      <c r="L40" s="7"/>
      <c r="M40" s="7"/>
      <c r="N40" s="7"/>
      <c r="O40" s="7"/>
    </row>
    <row r="41" spans="1:15" ht="11.1" customHeight="1">
      <c r="A41" s="96"/>
      <c r="L41" s="7"/>
      <c r="M41" s="7"/>
      <c r="N41" s="7"/>
      <c r="O41" s="7"/>
    </row>
    <row r="42" spans="1:15">
      <c r="A42" s="97" t="s">
        <v>48</v>
      </c>
      <c r="J42" s="146"/>
      <c r="L42" s="7"/>
      <c r="M42" s="7"/>
      <c r="N42" s="7"/>
      <c r="O42" s="7"/>
    </row>
    <row r="43" spans="1:15" ht="11.1" customHeight="1">
      <c r="A43" s="97"/>
      <c r="L43" s="7"/>
      <c r="M43" s="7"/>
      <c r="N43" s="7"/>
      <c r="O43" s="7"/>
    </row>
    <row r="44" spans="1:15">
      <c r="A44" s="96" t="s">
        <v>49</v>
      </c>
      <c r="J44" s="146"/>
      <c r="L44" s="7"/>
      <c r="M44" s="7"/>
      <c r="N44" s="7"/>
      <c r="O44" s="7"/>
    </row>
    <row r="45" spans="1:15" ht="11.1" customHeight="1">
      <c r="A45" s="95"/>
      <c r="L45" s="7"/>
      <c r="M45" s="7"/>
      <c r="N45" s="7"/>
      <c r="O45" s="7"/>
    </row>
    <row r="46" spans="1:15">
      <c r="A46" s="97" t="s">
        <v>50</v>
      </c>
      <c r="J46" s="146"/>
      <c r="L46" s="7"/>
      <c r="M46" s="7"/>
      <c r="N46" s="7"/>
      <c r="O46" s="7"/>
    </row>
    <row r="47" spans="1:15" ht="11.1" customHeight="1">
      <c r="A47" s="95"/>
      <c r="L47" s="7"/>
      <c r="M47" s="7"/>
      <c r="N47" s="7"/>
      <c r="O47" s="7"/>
    </row>
    <row r="48" spans="1:15">
      <c r="A48" s="97" t="s">
        <v>51</v>
      </c>
      <c r="J48" s="146"/>
      <c r="L48" s="7"/>
      <c r="M48" s="7"/>
      <c r="N48" s="7"/>
      <c r="O48" s="7"/>
    </row>
    <row r="49" spans="1:15" ht="11.1" customHeight="1">
      <c r="A49" s="95"/>
      <c r="L49" s="7"/>
      <c r="M49" s="7"/>
      <c r="N49" s="7"/>
      <c r="O49" s="7"/>
    </row>
    <row r="50" spans="1:15">
      <c r="A50" s="97" t="s">
        <v>52</v>
      </c>
      <c r="J50" s="146"/>
      <c r="L50" s="7"/>
      <c r="M50" s="7"/>
      <c r="N50" s="7"/>
      <c r="O50" s="7"/>
    </row>
    <row r="51" spans="1:15" ht="11.1" customHeight="1">
      <c r="A51" s="95"/>
      <c r="L51" s="7"/>
      <c r="M51" s="7"/>
      <c r="N51" s="7"/>
      <c r="O51" s="7"/>
    </row>
    <row r="52" spans="1:15">
      <c r="A52" s="97" t="s">
        <v>53</v>
      </c>
      <c r="J52" s="146"/>
      <c r="L52" s="7"/>
      <c r="M52" s="7"/>
      <c r="N52" s="7"/>
      <c r="O52" s="7"/>
    </row>
    <row r="53" spans="1:15" ht="11.1" customHeight="1">
      <c r="A53" s="95"/>
      <c r="L53" s="7"/>
      <c r="M53" s="7"/>
      <c r="N53" s="7"/>
      <c r="O53" s="7"/>
    </row>
    <row r="54" spans="1:15">
      <c r="A54" s="97" t="s">
        <v>54</v>
      </c>
      <c r="J54" s="146"/>
      <c r="L54" s="7"/>
      <c r="M54" s="7"/>
      <c r="N54" s="7"/>
      <c r="O54" s="7"/>
    </row>
    <row r="55" spans="1:15" ht="11.1" customHeight="1">
      <c r="L55" s="7"/>
      <c r="M55" s="7"/>
      <c r="N55" s="7"/>
      <c r="O55" s="7"/>
    </row>
    <row r="56" spans="1:15">
      <c r="A56" s="125" t="s">
        <v>44</v>
      </c>
      <c r="B56" s="119">
        <f>SUM(B32:B55)</f>
        <v>0</v>
      </c>
      <c r="C56" s="102"/>
      <c r="D56" s="120">
        <f>SUM(D32:D55)</f>
        <v>0</v>
      </c>
      <c r="E56" s="102"/>
      <c r="F56" s="121">
        <f>SUM(F32:F55)</f>
        <v>0</v>
      </c>
      <c r="G56" s="102"/>
      <c r="H56" s="122">
        <f>SUM(H32:H55)</f>
        <v>0</v>
      </c>
      <c r="I56" s="102"/>
      <c r="J56" s="122">
        <f>SUM(J32:J55)</f>
        <v>0</v>
      </c>
      <c r="K56" s="102"/>
      <c r="L56" s="123" t="e">
        <f>J56/D56</f>
        <v>#DIV/0!</v>
      </c>
      <c r="M56" s="102"/>
      <c r="N56" s="124" t="e">
        <f>D56/(#REF!+#REF!+#REF!)</f>
        <v>#REF!</v>
      </c>
      <c r="O56" s="7"/>
    </row>
    <row r="57" spans="1:15">
      <c r="A57" s="107"/>
      <c r="B57" s="108" t="s">
        <v>55</v>
      </c>
      <c r="C57" s="108"/>
      <c r="D57" s="108" t="s">
        <v>56</v>
      </c>
      <c r="E57" s="108"/>
      <c r="F57" s="108" t="s">
        <v>57</v>
      </c>
      <c r="G57" s="108"/>
      <c r="H57" s="108" t="s">
        <v>58</v>
      </c>
      <c r="I57" s="108"/>
      <c r="J57" s="108" t="s">
        <v>27</v>
      </c>
      <c r="K57" s="108"/>
      <c r="L57" s="132" t="s">
        <v>68</v>
      </c>
      <c r="M57" s="108"/>
      <c r="N57" s="109" t="s">
        <v>59</v>
      </c>
      <c r="O57" s="7"/>
    </row>
    <row r="58" spans="1:15" ht="12.75" customHeight="1" thickBot="1"/>
    <row r="59" spans="1:15" ht="13.5" thickBot="1">
      <c r="A59" s="99" t="s">
        <v>65</v>
      </c>
      <c r="B59" s="130">
        <f>SUM(B29+B56)</f>
        <v>3</v>
      </c>
      <c r="D59" s="130">
        <f>SUM(D29+D56)</f>
        <v>485000</v>
      </c>
      <c r="F59" s="130">
        <f>SUM(F29+F56)</f>
        <v>24250</v>
      </c>
      <c r="H59" s="130">
        <f>SUM(H29+H56)</f>
        <v>0</v>
      </c>
      <c r="J59" s="131">
        <f>SUM(J29+J56)</f>
        <v>24250</v>
      </c>
      <c r="L59" s="99" t="s">
        <v>66</v>
      </c>
    </row>
    <row r="60" spans="1:15">
      <c r="B60" s="95" t="s">
        <v>67</v>
      </c>
      <c r="D60" s="95" t="s">
        <v>62</v>
      </c>
      <c r="F60" t="s">
        <v>63</v>
      </c>
      <c r="H60" t="s">
        <v>64</v>
      </c>
      <c r="J60" s="95" t="s">
        <v>27</v>
      </c>
    </row>
  </sheetData>
  <phoneticPr fontId="0" type="noConversion"/>
  <pageMargins left="0" right="0" top="0.1" bottom="0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7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37226</v>
      </c>
      <c r="G2" s="84"/>
      <c r="J2" s="144" t="s">
        <v>81</v>
      </c>
      <c r="P2" s="7"/>
      <c r="Q2" s="7"/>
      <c r="R2" s="2">
        <f ca="1">NOW()</f>
        <v>41886.667868171295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>
      <c r="B6" s="117"/>
      <c r="C6" s="128"/>
      <c r="D6" s="66"/>
      <c r="E6" s="84"/>
      <c r="F6" s="127"/>
      <c r="G6" s="127"/>
      <c r="H6" s="11"/>
      <c r="I6" s="85"/>
      <c r="J6" s="86"/>
      <c r="K6" s="33"/>
      <c r="L6" s="88"/>
      <c r="M6" s="35"/>
      <c r="N6" s="14"/>
      <c r="O6" s="18"/>
      <c r="P6" s="142"/>
      <c r="Q6" s="18"/>
      <c r="R6" s="6"/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A7">
        <f>SUM(A6:A6)</f>
        <v>0</v>
      </c>
      <c r="B7" s="17" t="s">
        <v>60</v>
      </c>
      <c r="C7" s="23"/>
      <c r="D7" s="20"/>
      <c r="E7" s="20"/>
      <c r="F7" s="19"/>
      <c r="G7" s="10"/>
      <c r="H7" s="90">
        <f>SUM(H6:H6)</f>
        <v>0</v>
      </c>
      <c r="I7" s="90">
        <f>SUM(I6:I6)</f>
        <v>0</v>
      </c>
      <c r="J7" s="90">
        <f>SUM(J6:J6)</f>
        <v>0</v>
      </c>
      <c r="K7" s="36"/>
      <c r="L7" s="35"/>
      <c r="M7" s="39"/>
      <c r="N7" s="35"/>
      <c r="O7" s="80">
        <f>SUM(O6:O6)</f>
        <v>0</v>
      </c>
      <c r="P7" s="80">
        <f>SUM(P6:P6)</f>
        <v>0</v>
      </c>
      <c r="Q7" s="80">
        <f>SUM(Q6:Q6)</f>
        <v>0</v>
      </c>
      <c r="R7" s="38"/>
      <c r="S7" s="31"/>
      <c r="T7" s="12"/>
      <c r="U7" s="12"/>
      <c r="V7" s="76"/>
      <c r="W7" s="76"/>
      <c r="X7" s="76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 s="99"/>
      <c r="B8" s="98"/>
      <c r="C8" s="15"/>
      <c r="D8" s="20"/>
      <c r="E8" s="20"/>
      <c r="F8" s="19"/>
      <c r="G8" s="21"/>
      <c r="H8" s="40" t="s">
        <v>25</v>
      </c>
      <c r="I8" s="41"/>
      <c r="J8" s="40" t="s">
        <v>25</v>
      </c>
      <c r="K8" s="32"/>
      <c r="L8" s="42"/>
      <c r="M8" s="39"/>
      <c r="N8" s="35"/>
      <c r="O8" s="45" t="s">
        <v>26</v>
      </c>
      <c r="P8" s="44" t="s">
        <v>8</v>
      </c>
      <c r="Q8" s="43" t="s">
        <v>27</v>
      </c>
      <c r="R8" s="12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 ht="23.25">
      <c r="B9" s="91"/>
      <c r="C9" s="29"/>
      <c r="D9" s="22"/>
      <c r="E9" s="22"/>
      <c r="F9" s="19"/>
      <c r="G9" s="37"/>
      <c r="H9" s="15"/>
      <c r="I9" s="15"/>
      <c r="J9" s="15"/>
      <c r="K9" s="15"/>
      <c r="L9" s="15"/>
      <c r="M9" s="15"/>
      <c r="N9" s="15"/>
      <c r="O9" s="14"/>
      <c r="P9" s="14"/>
      <c r="Q9" s="14"/>
      <c r="R9" s="1"/>
      <c r="S9" s="9"/>
      <c r="T9" s="4"/>
      <c r="U9" s="4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B10" s="8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27"/>
      <c r="C11" s="34"/>
      <c r="D11" s="70"/>
      <c r="E11" s="66"/>
      <c r="F11" s="3"/>
      <c r="G11" s="25"/>
      <c r="H11" s="11"/>
      <c r="I11" s="71"/>
      <c r="J11" s="72"/>
      <c r="K11" s="13"/>
      <c r="L11" s="68"/>
      <c r="M11" s="73"/>
      <c r="N11" s="68"/>
      <c r="O11" s="69"/>
      <c r="P11" s="69"/>
      <c r="Q11" s="69"/>
      <c r="R11" s="74"/>
      <c r="S11" s="75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</row>
    <row r="12" spans="1:124">
      <c r="B12" s="7"/>
      <c r="C12" s="7"/>
      <c r="D12" s="7"/>
      <c r="E12" s="7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</row>
    <row r="13" spans="1:124" ht="15">
      <c r="B13" s="92"/>
      <c r="C13" s="92"/>
      <c r="D13" s="92"/>
      <c r="E13" s="92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>
      <c r="B21" s="7"/>
      <c r="C21" s="7"/>
      <c r="D21" s="7"/>
      <c r="E21" s="7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V40" s="76"/>
      <c r="W40" s="76"/>
      <c r="X40" s="76"/>
      <c r="Y40" s="76"/>
      <c r="Z40" s="76"/>
      <c r="AA40" s="76"/>
      <c r="AB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7"/>
  <sheetViews>
    <sheetView workbookViewId="0">
      <pane xSplit="14985" topLeftCell="P1"/>
      <selection activeCell="O7" sqref="O7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37196</v>
      </c>
      <c r="G2" s="84"/>
      <c r="J2" s="144" t="s">
        <v>81</v>
      </c>
      <c r="P2" s="7"/>
      <c r="Q2" s="7"/>
      <c r="R2" s="2">
        <f ca="1">NOW()</f>
        <v>41886.667868171295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>
      <c r="B6" s="117"/>
      <c r="C6" s="128"/>
      <c r="D6" s="66"/>
      <c r="E6" s="84"/>
      <c r="F6" s="127"/>
      <c r="G6" s="127"/>
      <c r="H6" s="11"/>
      <c r="I6" s="85"/>
      <c r="J6" s="86"/>
      <c r="K6" s="33"/>
      <c r="L6" s="88"/>
      <c r="M6" s="35"/>
      <c r="N6" s="14"/>
      <c r="O6" s="18"/>
      <c r="P6" s="142"/>
      <c r="Q6" s="18"/>
      <c r="R6" s="6"/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A7">
        <f>SUM(A6:A6)</f>
        <v>0</v>
      </c>
      <c r="B7" s="17" t="s">
        <v>60</v>
      </c>
      <c r="C7" s="23"/>
      <c r="D7" s="20"/>
      <c r="E7" s="20"/>
      <c r="F7" s="19"/>
      <c r="G7" s="10"/>
      <c r="H7" s="90">
        <f>SUM(H6:H6)</f>
        <v>0</v>
      </c>
      <c r="I7" s="90">
        <f>SUM(I6:I6)</f>
        <v>0</v>
      </c>
      <c r="J7" s="90">
        <f>SUM(J6:J6)</f>
        <v>0</v>
      </c>
      <c r="K7" s="36"/>
      <c r="L7" s="35"/>
      <c r="M7" s="39"/>
      <c r="N7" s="35"/>
      <c r="O7" s="80">
        <f>SUM(O6:O6)</f>
        <v>0</v>
      </c>
      <c r="P7" s="80">
        <f>SUM(P6:P6)</f>
        <v>0</v>
      </c>
      <c r="Q7" s="80">
        <f>SUM(Q6:Q6)</f>
        <v>0</v>
      </c>
      <c r="R7" s="38"/>
      <c r="S7" s="31"/>
      <c r="T7" s="12"/>
      <c r="U7" s="12"/>
      <c r="V7" s="76"/>
      <c r="W7" s="76"/>
      <c r="X7" s="76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 s="99"/>
      <c r="B8" s="98"/>
      <c r="C8" s="15"/>
      <c r="D8" s="20"/>
      <c r="E8" s="20"/>
      <c r="F8" s="19"/>
      <c r="G8" s="21"/>
      <c r="H8" s="40" t="s">
        <v>25</v>
      </c>
      <c r="I8" s="41"/>
      <c r="J8" s="40" t="s">
        <v>25</v>
      </c>
      <c r="K8" s="32"/>
      <c r="L8" s="42"/>
      <c r="M8" s="39"/>
      <c r="N8" s="35"/>
      <c r="O8" s="45" t="s">
        <v>26</v>
      </c>
      <c r="P8" s="44" t="s">
        <v>8</v>
      </c>
      <c r="Q8" s="43" t="s">
        <v>27</v>
      </c>
      <c r="R8" s="12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 ht="23.25">
      <c r="B9" s="91"/>
      <c r="C9" s="29"/>
      <c r="D9" s="22"/>
      <c r="E9" s="22"/>
      <c r="F9" s="19"/>
      <c r="G9" s="37"/>
      <c r="H9" s="15"/>
      <c r="I9" s="15"/>
      <c r="J9" s="15"/>
      <c r="K9" s="15"/>
      <c r="L9" s="15"/>
      <c r="M9" s="15"/>
      <c r="N9" s="15"/>
      <c r="O9" s="14"/>
      <c r="P9" s="14"/>
      <c r="Q9" s="14"/>
      <c r="R9" s="1"/>
      <c r="S9" s="9"/>
      <c r="T9" s="4"/>
      <c r="U9" s="4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B10" s="8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27"/>
      <c r="C11" s="34"/>
      <c r="D11" s="70"/>
      <c r="E11" s="66"/>
      <c r="F11" s="3"/>
      <c r="G11" s="25"/>
      <c r="H11" s="11"/>
      <c r="I11" s="71"/>
      <c r="J11" s="72"/>
      <c r="K11" s="13"/>
      <c r="L11" s="68"/>
      <c r="M11" s="73"/>
      <c r="N11" s="68"/>
      <c r="O11" s="69"/>
      <c r="P11" s="69"/>
      <c r="Q11" s="69"/>
      <c r="R11" s="74"/>
      <c r="S11" s="75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</row>
    <row r="12" spans="1:124">
      <c r="B12" s="7"/>
      <c r="C12" s="7"/>
      <c r="D12" s="7"/>
      <c r="E12" s="7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</row>
    <row r="13" spans="1:124" ht="15">
      <c r="B13" s="92"/>
      <c r="C13" s="92"/>
      <c r="D13" s="92"/>
      <c r="E13" s="92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>
      <c r="B21" s="7"/>
      <c r="C21" s="7"/>
      <c r="D21" s="7"/>
      <c r="E21" s="7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V40" s="76"/>
      <c r="W40" s="76"/>
      <c r="X40" s="76"/>
      <c r="Y40" s="76"/>
      <c r="Z40" s="76"/>
      <c r="AA40" s="76"/>
      <c r="AB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  <col min="21" max="21" width="20" customWidth="1"/>
    <col min="23" max="23" width="9.5703125" customWidth="1"/>
    <col min="24" max="24" width="19.5703125" customWidth="1"/>
  </cols>
  <sheetData>
    <row r="1" spans="1:124">
      <c r="A1" s="76"/>
      <c r="F1" s="136" t="s">
        <v>77</v>
      </c>
      <c r="G1" s="137"/>
    </row>
    <row r="2" spans="1:124" s="1" customFormat="1" ht="18">
      <c r="B2" s="8" t="s">
        <v>0</v>
      </c>
      <c r="F2" s="26">
        <v>37135</v>
      </c>
      <c r="G2" s="84"/>
      <c r="J2" s="144" t="s">
        <v>81</v>
      </c>
      <c r="P2" s="7"/>
      <c r="Q2" s="7"/>
      <c r="R2" s="2">
        <f ca="1">NOW()</f>
        <v>41886.667868171295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5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5" thickBot="1">
      <c r="A6">
        <v>1</v>
      </c>
      <c r="B6" s="79">
        <v>27713</v>
      </c>
      <c r="C6" s="128" t="s">
        <v>79</v>
      </c>
      <c r="D6" s="87" t="s">
        <v>24</v>
      </c>
      <c r="E6" s="46" t="s">
        <v>28</v>
      </c>
      <c r="F6" s="138">
        <v>37165</v>
      </c>
      <c r="G6" s="127">
        <v>37195</v>
      </c>
      <c r="H6" s="11">
        <f>SUM(I6*J6)</f>
        <v>465000</v>
      </c>
      <c r="I6" s="85">
        <v>31</v>
      </c>
      <c r="J6" s="86">
        <v>15000</v>
      </c>
      <c r="K6" s="33">
        <f>SUM(L6*31)</f>
        <v>1.55</v>
      </c>
      <c r="L6" s="88">
        <v>0.05</v>
      </c>
      <c r="M6" s="35" t="s">
        <v>61</v>
      </c>
      <c r="N6" s="14">
        <f>SUM(L6:M6)</f>
        <v>0.05</v>
      </c>
      <c r="O6" s="18">
        <f>SUM(K6*J6)</f>
        <v>23250</v>
      </c>
      <c r="P6" s="126">
        <v>0</v>
      </c>
      <c r="Q6" s="18">
        <f>SUM(O6:P6)</f>
        <v>23250</v>
      </c>
      <c r="R6" s="6" t="s">
        <v>80</v>
      </c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2"/>
      <c r="Q7" s="18"/>
      <c r="R7" s="6"/>
      <c r="S7" s="30"/>
      <c r="T7" s="84"/>
      <c r="U7" s="143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84"/>
      <c r="V8" s="7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>
        <f>SUM(A6:A8)</f>
        <v>1</v>
      </c>
      <c r="B9" s="17" t="s">
        <v>60</v>
      </c>
      <c r="C9" s="23"/>
      <c r="D9" s="20"/>
      <c r="E9" s="20"/>
      <c r="F9" s="19"/>
      <c r="G9" s="10"/>
      <c r="H9" s="90">
        <f>SUM(H6:H8)</f>
        <v>465000</v>
      </c>
      <c r="I9" s="90">
        <f>SUM(I6:I8)</f>
        <v>31</v>
      </c>
      <c r="J9" s="90">
        <f>SUM(J6:J8)</f>
        <v>15000</v>
      </c>
      <c r="K9" s="36"/>
      <c r="L9" s="35"/>
      <c r="M9" s="39"/>
      <c r="N9" s="35"/>
      <c r="O9" s="80">
        <f>SUM(O6:O8)</f>
        <v>23250</v>
      </c>
      <c r="P9" s="80">
        <f>SUM(P6:P8)</f>
        <v>0</v>
      </c>
      <c r="Q9" s="80">
        <f>SUM(Q6:Q8)</f>
        <v>23250</v>
      </c>
      <c r="R9" s="38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12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4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76"/>
      <c r="W12" s="76"/>
      <c r="X12" s="76"/>
      <c r="Y12" s="76"/>
      <c r="Z12" s="76"/>
      <c r="AA12" s="76"/>
      <c r="AB12" s="76"/>
      <c r="AC12" s="28"/>
      <c r="AD12" s="28"/>
      <c r="AE12" s="28"/>
      <c r="AF12" s="28"/>
      <c r="AG12" s="28"/>
      <c r="AH12" s="28"/>
      <c r="AI12" s="28"/>
    </row>
    <row r="13" spans="1:124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</row>
    <row r="14" spans="1:124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124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</row>
    <row r="34" spans="2:124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124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124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124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124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124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124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124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</row>
    <row r="42" spans="2:124">
      <c r="V42" s="76"/>
      <c r="W42" s="76"/>
      <c r="X42" s="76"/>
      <c r="Y42" s="76"/>
      <c r="Z42" s="76"/>
      <c r="AA42" s="76"/>
      <c r="AB42" s="76"/>
    </row>
    <row r="43" spans="2:124">
      <c r="V43" s="76"/>
      <c r="W43" s="76"/>
      <c r="X43" s="76"/>
      <c r="Y43" s="76"/>
      <c r="Z43" s="76"/>
      <c r="AA43" s="76"/>
      <c r="AB43" s="76"/>
    </row>
    <row r="44" spans="2:124">
      <c r="V44" s="76"/>
      <c r="W44" s="76"/>
      <c r="X44" s="76"/>
      <c r="Y44" s="76"/>
      <c r="Z44" s="76"/>
      <c r="AA44" s="76"/>
      <c r="AB44" s="76"/>
    </row>
    <row r="45" spans="2:124">
      <c r="V45" s="76"/>
      <c r="W45" s="76"/>
      <c r="X45" s="76"/>
      <c r="Y45" s="76"/>
      <c r="Z45" s="76"/>
      <c r="AA45" s="76"/>
      <c r="AB45" s="76"/>
    </row>
    <row r="46" spans="2:124">
      <c r="V46" s="76"/>
      <c r="W46" s="76"/>
      <c r="X46" s="76"/>
      <c r="Y46" s="76"/>
      <c r="Z46" s="76"/>
      <c r="AA46" s="76"/>
      <c r="AB46" s="76"/>
    </row>
    <row r="47" spans="2:124">
      <c r="V47" s="76"/>
      <c r="W47" s="76"/>
      <c r="X47" s="76"/>
      <c r="Y47" s="76"/>
      <c r="Z47" s="76"/>
      <c r="AA47" s="76"/>
      <c r="AB47" s="76"/>
    </row>
    <row r="48" spans="2:124">
      <c r="V48" s="76"/>
      <c r="W48" s="76"/>
      <c r="X48" s="76"/>
      <c r="Y48" s="76"/>
      <c r="Z48" s="76"/>
      <c r="AA48" s="76"/>
      <c r="AB48" s="76"/>
    </row>
    <row r="49" spans="22:28">
      <c r="V49" s="76"/>
      <c r="W49" s="76"/>
      <c r="X49" s="76"/>
      <c r="Y49" s="76"/>
      <c r="Z49" s="76"/>
      <c r="AA49" s="76"/>
      <c r="AB49" s="76"/>
    </row>
  </sheetData>
  <phoneticPr fontId="0" type="noConversion"/>
  <printOptions gridLines="1"/>
  <pageMargins left="0.25" right="0.25" top="0.5" bottom="0.5" header="0.5" footer="0.5"/>
  <pageSetup scale="6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S49"/>
  <sheetViews>
    <sheetView workbookViewId="0">
      <pane xSplit="14985" topLeftCell="P1"/>
      <selection pane="topRight" activeCell="P35" sqref="P35"/>
    </sheetView>
  </sheetViews>
  <sheetFormatPr defaultRowHeight="12.75"/>
  <cols>
    <col min="1" max="1" width="3.28515625" customWidth="1"/>
    <col min="2" max="2" width="10" customWidth="1"/>
    <col min="3" max="3" width="19.7109375" customWidth="1"/>
    <col min="4" max="4" width="4.85546875" customWidth="1"/>
    <col min="5" max="5" width="4.28515625" customWidth="1"/>
    <col min="8" max="8" width="11.28515625" customWidth="1"/>
    <col min="9" max="9" width="5.85546875" customWidth="1"/>
    <col min="10" max="10" width="11.7109375" customWidth="1"/>
    <col min="11" max="11" width="9.85546875" bestFit="1" customWidth="1"/>
    <col min="14" max="14" width="8.28515625" customWidth="1"/>
    <col min="15" max="15" width="12.7109375" customWidth="1"/>
    <col min="16" max="16" width="11" customWidth="1"/>
    <col min="17" max="17" width="11.7109375" customWidth="1"/>
    <col min="18" max="18" width="29.42578125" customWidth="1"/>
    <col min="19" max="19" width="5.140625" customWidth="1"/>
    <col min="20" max="20" width="4.28515625" customWidth="1"/>
  </cols>
  <sheetData>
    <row r="2" spans="1:123" s="1" customFormat="1" ht="18">
      <c r="B2" s="8" t="s">
        <v>0</v>
      </c>
      <c r="F2" s="26">
        <v>36951</v>
      </c>
      <c r="G2" s="84"/>
      <c r="J2" s="144" t="s">
        <v>81</v>
      </c>
      <c r="P2" s="7"/>
      <c r="Q2" s="7"/>
      <c r="R2" s="2">
        <f ca="1">NOW()</f>
        <v>41886.667868171295</v>
      </c>
      <c r="S2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123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7"/>
      <c r="V3" s="7"/>
      <c r="W3" s="7"/>
      <c r="X3" s="7"/>
      <c r="Y3" s="7"/>
      <c r="Z3" s="7"/>
      <c r="AA3" s="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123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7"/>
      <c r="V4" s="67"/>
      <c r="W4" s="67"/>
      <c r="X4" s="67"/>
      <c r="Y4" s="7"/>
      <c r="Z4" s="7"/>
      <c r="AA4" s="7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123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7"/>
      <c r="V5" s="76"/>
      <c r="W5" s="76"/>
      <c r="X5" s="76"/>
      <c r="Y5" s="76"/>
      <c r="Z5" s="76"/>
      <c r="AA5" s="76"/>
      <c r="AB5" s="28"/>
      <c r="AC5" s="28"/>
      <c r="AD5" s="28"/>
      <c r="AE5" s="28"/>
      <c r="AF5" s="28"/>
      <c r="AG5" s="28"/>
      <c r="AH5" s="28"/>
    </row>
    <row r="6" spans="1:123">
      <c r="A6">
        <v>1</v>
      </c>
      <c r="B6" s="83">
        <v>27548</v>
      </c>
      <c r="C6" s="82" t="s">
        <v>82</v>
      </c>
      <c r="D6" s="16" t="s">
        <v>83</v>
      </c>
      <c r="E6" s="46" t="s">
        <v>28</v>
      </c>
      <c r="F6" s="5">
        <v>36977</v>
      </c>
      <c r="G6" s="5">
        <v>36977</v>
      </c>
      <c r="H6" s="11">
        <f>SUM(I6*J6)</f>
        <v>10000</v>
      </c>
      <c r="I6" s="85">
        <v>1</v>
      </c>
      <c r="J6" s="86">
        <v>10000</v>
      </c>
      <c r="K6" s="33">
        <f>SUM(I6*L6)</f>
        <v>0.05</v>
      </c>
      <c r="L6" s="88">
        <v>0.05</v>
      </c>
      <c r="M6" s="35" t="s">
        <v>61</v>
      </c>
      <c r="N6" s="14">
        <f>SUM(L6:M6)</f>
        <v>0.05</v>
      </c>
      <c r="O6" s="18">
        <f>SUM(K6*J6)</f>
        <v>500</v>
      </c>
      <c r="P6" s="18">
        <v>0</v>
      </c>
      <c r="Q6" s="18">
        <f>SUM(O6:P6)</f>
        <v>500</v>
      </c>
      <c r="R6" s="6" t="s">
        <v>84</v>
      </c>
      <c r="S6" s="30"/>
      <c r="T6" s="84"/>
      <c r="U6" s="7"/>
      <c r="V6" s="76"/>
      <c r="W6" s="76"/>
      <c r="X6" s="76"/>
      <c r="Y6" s="76"/>
      <c r="Z6" s="76"/>
      <c r="AA6" s="76"/>
      <c r="AB6" s="28"/>
      <c r="AC6" s="28"/>
      <c r="AD6" s="28"/>
      <c r="AE6" s="28"/>
      <c r="AF6" s="28"/>
      <c r="AG6" s="28"/>
      <c r="AH6" s="28"/>
    </row>
    <row r="7" spans="1:123">
      <c r="A7">
        <v>1</v>
      </c>
      <c r="B7" s="83">
        <v>27548</v>
      </c>
      <c r="C7" s="82" t="s">
        <v>82</v>
      </c>
      <c r="D7" s="16" t="s">
        <v>83</v>
      </c>
      <c r="E7" s="46" t="s">
        <v>28</v>
      </c>
      <c r="F7" s="5">
        <v>36978</v>
      </c>
      <c r="G7" s="5">
        <v>36978</v>
      </c>
      <c r="H7" s="11">
        <f>SUM(I7*J7)</f>
        <v>10000</v>
      </c>
      <c r="I7" s="85">
        <v>1</v>
      </c>
      <c r="J7" s="86">
        <v>10000</v>
      </c>
      <c r="K7" s="33">
        <f>SUM(I7*L7)</f>
        <v>0.05</v>
      </c>
      <c r="L7" s="88">
        <v>0.05</v>
      </c>
      <c r="M7" s="35" t="s">
        <v>61</v>
      </c>
      <c r="N7" s="14">
        <f>SUM(L7:M7)</f>
        <v>0.05</v>
      </c>
      <c r="O7" s="18">
        <f>SUM(K7*J7)</f>
        <v>500</v>
      </c>
      <c r="P7" s="18">
        <v>0</v>
      </c>
      <c r="Q7" s="18">
        <f>SUM(O7:P7)</f>
        <v>500</v>
      </c>
      <c r="R7" s="6" t="s">
        <v>84</v>
      </c>
      <c r="S7" s="30"/>
      <c r="T7" s="84"/>
      <c r="U7" s="7"/>
      <c r="V7" s="76"/>
      <c r="W7" s="76"/>
      <c r="X7" s="76"/>
      <c r="Y7" s="76"/>
      <c r="Z7" s="76"/>
      <c r="AA7" s="76"/>
      <c r="AB7" s="28"/>
      <c r="AC7" s="28"/>
      <c r="AD7" s="28"/>
      <c r="AE7" s="28"/>
      <c r="AF7" s="28"/>
      <c r="AG7" s="28"/>
      <c r="AH7" s="28"/>
    </row>
    <row r="8" spans="1:123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7"/>
      <c r="V8" s="76"/>
      <c r="W8" s="76"/>
      <c r="X8" s="76"/>
      <c r="Y8" s="76"/>
      <c r="Z8" s="76"/>
      <c r="AA8" s="76"/>
      <c r="AB8" s="28"/>
      <c r="AC8" s="28"/>
      <c r="AD8" s="28"/>
      <c r="AE8" s="28"/>
      <c r="AF8" s="28"/>
      <c r="AG8" s="28"/>
      <c r="AH8" s="28"/>
    </row>
    <row r="9" spans="1:123">
      <c r="A9">
        <f>SUM(A6:A8)</f>
        <v>2</v>
      </c>
      <c r="B9" s="17" t="s">
        <v>60</v>
      </c>
      <c r="C9" s="23"/>
      <c r="D9" s="20"/>
      <c r="E9" s="20"/>
      <c r="F9" s="19"/>
      <c r="G9" s="10"/>
      <c r="H9" s="90">
        <f>SUM(H5:H8)</f>
        <v>20000</v>
      </c>
      <c r="I9" s="147">
        <f>SUM(I6:I8)</f>
        <v>2</v>
      </c>
      <c r="J9" s="90">
        <f>SUM(J5:J8)</f>
        <v>20000</v>
      </c>
      <c r="K9" s="36"/>
      <c r="L9" s="35"/>
      <c r="M9" s="39"/>
      <c r="N9" s="35"/>
      <c r="O9" s="80">
        <f>SUM(O5:O8)</f>
        <v>1000</v>
      </c>
      <c r="P9" s="80">
        <f>SUM(P5:P8)</f>
        <v>0</v>
      </c>
      <c r="Q9" s="80">
        <f>SUM(Q5:Q8)</f>
        <v>1000</v>
      </c>
      <c r="R9" s="38"/>
      <c r="S9" s="31"/>
      <c r="T9" s="12"/>
      <c r="U9" s="76"/>
      <c r="V9" s="76"/>
      <c r="W9" s="76"/>
      <c r="X9" s="76"/>
      <c r="Y9" s="76"/>
      <c r="Z9" s="76"/>
      <c r="AA9" s="76"/>
      <c r="AB9" s="28"/>
      <c r="AC9" s="28"/>
      <c r="AD9" s="28"/>
      <c r="AE9" s="28"/>
      <c r="AF9" s="28"/>
      <c r="AG9" s="28"/>
      <c r="AH9" s="28"/>
    </row>
    <row r="10" spans="1:123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76"/>
      <c r="V10" s="76"/>
      <c r="W10" s="76"/>
      <c r="X10" s="76"/>
      <c r="Y10" s="76"/>
      <c r="Z10" s="76"/>
      <c r="AA10" s="76"/>
      <c r="AB10" s="28"/>
      <c r="AC10" s="28"/>
      <c r="AD10" s="28"/>
      <c r="AE10" s="28"/>
      <c r="AF10" s="28"/>
      <c r="AG10" s="28"/>
      <c r="AH10" s="28"/>
    </row>
    <row r="11" spans="1:123" ht="23.25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76"/>
      <c r="V11" s="76"/>
      <c r="W11" s="76"/>
      <c r="X11" s="76"/>
      <c r="Y11" s="76"/>
      <c r="Z11" s="76"/>
      <c r="AA11" s="76"/>
      <c r="AB11" s="28"/>
      <c r="AC11" s="28"/>
      <c r="AD11" s="28"/>
      <c r="AE11" s="28"/>
      <c r="AF11" s="28"/>
      <c r="AG11" s="28"/>
      <c r="AH11" s="28"/>
    </row>
    <row r="12" spans="1:123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76"/>
      <c r="V12" s="76"/>
      <c r="W12" s="76"/>
      <c r="X12" s="76"/>
      <c r="Y12" s="76"/>
      <c r="Z12" s="76"/>
      <c r="AA12" s="76"/>
      <c r="AB12" s="28"/>
      <c r="AC12" s="28"/>
      <c r="AD12" s="28"/>
      <c r="AE12" s="28"/>
      <c r="AF12" s="28"/>
      <c r="AG12" s="28"/>
      <c r="AH12" s="28"/>
    </row>
    <row r="13" spans="1:123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</row>
    <row r="14" spans="1:123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</row>
    <row r="15" spans="1:123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</row>
    <row r="16" spans="1:123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</row>
    <row r="17" spans="2:123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</row>
    <row r="18" spans="2:123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</row>
    <row r="19" spans="2:123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</row>
    <row r="20" spans="2:123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</row>
    <row r="21" spans="2:123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</row>
    <row r="22" spans="2:123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</row>
    <row r="23" spans="2:123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</row>
    <row r="24" spans="2:123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</row>
    <row r="25" spans="2:123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</row>
    <row r="26" spans="2:123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</row>
    <row r="27" spans="2:123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</row>
    <row r="28" spans="2:123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</row>
    <row r="29" spans="2:123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</row>
    <row r="30" spans="2:123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</row>
    <row r="31" spans="2:123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</row>
    <row r="32" spans="2:12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</row>
    <row r="33" spans="2:12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</row>
    <row r="34" spans="2:12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</row>
    <row r="35" spans="2:12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</row>
    <row r="36" spans="2:12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</row>
    <row r="37" spans="2:12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</row>
    <row r="38" spans="2:12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</row>
    <row r="39" spans="2:12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</row>
    <row r="40" spans="2:12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</row>
    <row r="41" spans="2:123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</row>
    <row r="42" spans="2:123">
      <c r="U42" s="76"/>
      <c r="V42" s="76"/>
      <c r="W42" s="76"/>
      <c r="X42" s="76"/>
      <c r="Y42" s="76"/>
      <c r="Z42" s="76"/>
      <c r="AA42" s="76"/>
    </row>
    <row r="43" spans="2:123">
      <c r="U43" s="76"/>
      <c r="V43" s="76"/>
      <c r="W43" s="76"/>
      <c r="X43" s="76"/>
      <c r="Y43" s="76"/>
      <c r="Z43" s="76"/>
      <c r="AA43" s="76"/>
    </row>
    <row r="44" spans="2:123">
      <c r="U44" s="76"/>
      <c r="V44" s="76"/>
      <c r="W44" s="76"/>
      <c r="X44" s="76"/>
      <c r="Y44" s="76"/>
      <c r="Z44" s="76"/>
      <c r="AA44" s="76"/>
    </row>
    <row r="45" spans="2:123">
      <c r="U45" s="76"/>
      <c r="V45" s="76"/>
      <c r="W45" s="76"/>
      <c r="X45" s="76"/>
      <c r="Y45" s="76"/>
      <c r="Z45" s="76"/>
      <c r="AA45" s="76"/>
    </row>
    <row r="46" spans="2:123">
      <c r="U46" s="76"/>
      <c r="V46" s="76"/>
      <c r="W46" s="76"/>
      <c r="X46" s="76"/>
      <c r="Y46" s="76"/>
      <c r="Z46" s="76"/>
      <c r="AA46" s="76"/>
    </row>
    <row r="47" spans="2:123">
      <c r="U47" s="76"/>
      <c r="V47" s="76"/>
      <c r="W47" s="76"/>
      <c r="X47" s="76"/>
      <c r="Y47" s="76"/>
      <c r="Z47" s="76"/>
      <c r="AA47" s="76"/>
    </row>
    <row r="48" spans="2:123">
      <c r="U48" s="76"/>
      <c r="V48" s="76"/>
      <c r="W48" s="76"/>
      <c r="X48" s="76"/>
      <c r="Y48" s="76"/>
      <c r="Z48" s="76"/>
      <c r="AA48" s="76"/>
    </row>
    <row r="49" spans="21:27">
      <c r="U49" s="76"/>
      <c r="V49" s="76"/>
      <c r="W49" s="76"/>
      <c r="X49" s="76"/>
      <c r="Y49" s="76"/>
      <c r="Z49" s="76"/>
      <c r="AA49" s="76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2" sqref="D12"/>
    </sheetView>
  </sheetViews>
  <sheetFormatPr defaultRowHeight="12.75"/>
  <cols>
    <col min="1" max="1" width="19.42578125" customWidth="1"/>
  </cols>
  <sheetData>
    <row r="1" spans="1:2">
      <c r="A1" s="133" t="s">
        <v>69</v>
      </c>
      <c r="B1" s="133" t="s">
        <v>70</v>
      </c>
    </row>
    <row r="2" spans="1:2">
      <c r="A2" s="133" t="s">
        <v>71</v>
      </c>
      <c r="B2" s="134"/>
    </row>
    <row r="3" spans="1:2">
      <c r="A3" s="133" t="s">
        <v>72</v>
      </c>
      <c r="B3" s="135">
        <v>1</v>
      </c>
    </row>
    <row r="4" spans="1:2">
      <c r="A4" s="133"/>
      <c r="B4" s="133"/>
    </row>
    <row r="5" spans="1:2">
      <c r="A5" s="133"/>
      <c r="B5" s="133"/>
    </row>
    <row r="6" spans="1:2">
      <c r="A6" s="133" t="s">
        <v>73</v>
      </c>
      <c r="B6" s="133"/>
    </row>
    <row r="7" spans="1:2">
      <c r="A7" s="133" t="s">
        <v>74</v>
      </c>
      <c r="B7" s="133"/>
    </row>
    <row r="8" spans="1:2">
      <c r="A8" s="133" t="s">
        <v>75</v>
      </c>
      <c r="B8" s="133"/>
    </row>
    <row r="9" spans="1:2">
      <c r="A9" s="133" t="s">
        <v>76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Report</vt:lpstr>
      <vt:lpstr>EOLDec01</vt:lpstr>
      <vt:lpstr>EOLNov01</vt:lpstr>
      <vt:lpstr>EOLOct01</vt:lpstr>
      <vt:lpstr>EOLMar01</vt:lpstr>
      <vt:lpstr>Properties</vt:lpstr>
      <vt:lpstr>EOLDec01!Print_Area</vt:lpstr>
      <vt:lpstr>EOLMar01!Print_Area</vt:lpstr>
      <vt:lpstr>EOLNov01!Print_Area</vt:lpstr>
      <vt:lpstr>EOLOct01!Print_Area</vt:lpstr>
      <vt:lpstr>Report!Print_Area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Felienne</cp:lastModifiedBy>
  <cp:lastPrinted>2001-10-02T16:03:56Z</cp:lastPrinted>
  <dcterms:created xsi:type="dcterms:W3CDTF">1997-09-08T18:25:22Z</dcterms:created>
  <dcterms:modified xsi:type="dcterms:W3CDTF">2014-09-04T14:01:43Z</dcterms:modified>
</cp:coreProperties>
</file>