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 tabRatio="401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11" i="1" l="1"/>
  <c r="G11" i="1"/>
  <c r="H11" i="1"/>
  <c r="J11" i="1"/>
  <c r="J15" i="1" s="1"/>
  <c r="L11" i="1"/>
  <c r="L15" i="1" s="1"/>
  <c r="E12" i="1"/>
  <c r="G12" i="1"/>
  <c r="H12" i="1"/>
  <c r="J12" i="1"/>
  <c r="L12" i="1"/>
  <c r="E13" i="1"/>
  <c r="G13" i="1"/>
  <c r="H13" i="1"/>
  <c r="J13" i="1"/>
  <c r="L13" i="1" s="1"/>
  <c r="E14" i="1"/>
  <c r="G14" i="1"/>
  <c r="H14" i="1"/>
  <c r="J14" i="1"/>
  <c r="L14" i="1"/>
  <c r="H15" i="1"/>
  <c r="E22" i="1"/>
  <c r="H22" i="1" s="1"/>
  <c r="J22" i="1"/>
  <c r="E23" i="1"/>
  <c r="H23" i="1"/>
  <c r="J23" i="1"/>
  <c r="L23" i="1" s="1"/>
  <c r="E24" i="1"/>
  <c r="G24" i="1"/>
  <c r="H24" i="1"/>
  <c r="J24" i="1"/>
  <c r="J26" i="1" s="1"/>
  <c r="L24" i="1"/>
  <c r="E25" i="1"/>
  <c r="H25" i="1" s="1"/>
  <c r="L25" i="1" s="1"/>
  <c r="J25" i="1"/>
  <c r="J31" i="1" l="1"/>
  <c r="H26" i="1"/>
  <c r="H31" i="1" s="1"/>
  <c r="L22" i="1"/>
  <c r="L26" i="1" s="1"/>
  <c r="L31" i="1" s="1"/>
</calcChain>
</file>

<file path=xl/sharedStrings.xml><?xml version="1.0" encoding="utf-8"?>
<sst xmlns="http://schemas.openxmlformats.org/spreadsheetml/2006/main" count="45" uniqueCount="26">
  <si>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</si>
  <si>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</si>
  <si>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</si>
  <si>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</si>
  <si>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</si>
  <si>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</si>
  <si>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</si>
  <si>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</si>
  <si>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</si>
  <si>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</si>
  <si>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</si>
  <si>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</si>
  <si>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</si>
  <si>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</si>
  <si>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Grand</t>
  </si>
  <si>
    <t>Koch's</t>
  </si>
  <si>
    <t>EPMI</t>
  </si>
  <si>
    <t>COST</t>
  </si>
  <si>
    <t>&gt;&gt;&gt;&gt;&gt;&gt;</t>
  </si>
  <si>
    <t>Existing Positions</t>
  </si>
  <si>
    <t>Net Cost/Gain</t>
  </si>
  <si>
    <t>Net Profit</t>
  </si>
  <si>
    <t>Existing</t>
  </si>
  <si>
    <t>Koch Purchases for power delivered</t>
  </si>
  <si>
    <t>Prepay WIRE</t>
  </si>
  <si>
    <t>&lt;&lt;&lt; AMT Payed 1/18 for MLK 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</si>
</sst>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44" fontId="2" fillId="0" borderId="1" xfId="0" applyNumberFormat="1" applyFont="1" applyBorder="1"/>
    <xf numFmtId="0" fontId="0" fillId="0" borderId="2" xfId="0" applyBorder="1"/>
    <xf numFmtId="44" fontId="0" fillId="0" borderId="3" xfId="1" applyFont="1" applyBorder="1"/>
    <xf numFmtId="44" fontId="2" fillId="0" borderId="3" xfId="1" applyFont="1" applyBorder="1"/>
    <xf numFmtId="44" fontId="0" fillId="0" borderId="4" xfId="0" applyNumberFormat="1" applyBorder="1"/>
    <xf numFmtId="0" fontId="0" fillId="0" borderId="5" xfId="0" applyBorder="1"/>
    <xf numFmtId="44" fontId="0" fillId="0" borderId="0" xfId="1" applyFont="1" applyBorder="1"/>
    <xf numFmtId="44" fontId="2" fillId="0" borderId="0" xfId="1" applyFont="1" applyBorder="1"/>
    <xf numFmtId="44" fontId="0" fillId="0" borderId="6" xfId="0" applyNumberFormat="1" applyBorder="1"/>
    <xf numFmtId="0" fontId="0" fillId="0" borderId="7" xfId="0" applyBorder="1"/>
    <xf numFmtId="44" fontId="0" fillId="0" borderId="8" xfId="1" applyFont="1" applyBorder="1"/>
    <xf numFmtId="44" fontId="2" fillId="0" borderId="8" xfId="1" applyFont="1" applyBorder="1"/>
    <xf numFmtId="44" fontId="0" fillId="0" borderId="9" xfId="0" applyNumberFormat="1" applyBorder="1"/>
    <xf numFmtId="4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0" applyNumberFormat="1" applyAlignment="1">
      <alignment horizontal="center"/>
    </xf>
    <xf numFmtId="44" fontId="2" fillId="0" borderId="0" xfId="0" applyNumberFormat="1" applyFont="1" applyAlignment="1">
      <alignment horizontal="center"/>
    </xf>
    <xf numFmtId="44" fontId="0" fillId="0" borderId="2" xfId="0" applyNumberFormat="1" applyBorder="1"/>
    <xf numFmtId="2" fontId="0" fillId="0" borderId="3" xfId="0" applyNumberFormat="1" applyBorder="1" applyAlignment="1">
      <alignment horizontal="center"/>
    </xf>
    <xf numFmtId="44" fontId="0" fillId="0" borderId="4" xfId="0" applyNumberFormat="1" applyBorder="1" applyAlignment="1">
      <alignment horizontal="center"/>
    </xf>
    <xf numFmtId="44" fontId="0" fillId="0" borderId="5" xfId="0" applyNumberFormat="1" applyBorder="1"/>
    <xf numFmtId="2" fontId="0" fillId="0" borderId="0" xfId="0" applyNumberFormat="1" applyBorder="1" applyAlignment="1">
      <alignment horizontal="center"/>
    </xf>
    <xf numFmtId="44" fontId="0" fillId="0" borderId="6" xfId="0" applyNumberFormat="1" applyBorder="1" applyAlignment="1">
      <alignment horizontal="center"/>
    </xf>
    <xf numFmtId="44" fontId="0" fillId="0" borderId="7" xfId="0" applyNumberFormat="1" applyBorder="1"/>
    <xf numFmtId="2" fontId="0" fillId="0" borderId="8" xfId="0" applyNumberFormat="1" applyBorder="1" applyAlignment="1">
      <alignment horizontal="center"/>
    </xf>
    <xf numFmtId="44" fontId="0" fillId="0" borderId="9" xfId="0" applyNumberFormat="1" applyBorder="1" applyAlignment="1">
      <alignment horizontal="center"/>
    </xf>
    <xf numFmtId="44" fontId="3" fillId="0" borderId="0" xfId="0" applyNumberFormat="1" applyFont="1"/>
    <xf numFmtId="14" fontId="0" fillId="0" borderId="0" xfId="0" applyNumberFormat="1"/>
    <xf numFmtId="0" fontId="2" fillId="0" borderId="0" xfId="0" applyFont="1" applyFill="1" applyBorder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center"/>
    </xf>
    <xf numFmtId="14" fontId="2" fillId="0" borderId="0" xfId="0" applyNumberFormat="1" applyFont="1"/>
    <xf numFmtId="0" fontId="2" fillId="0" borderId="0" xfId="0" applyFont="1" applyFill="1"/>
    <xf numFmtId="44" fontId="2" fillId="0" borderId="1" xfId="0" applyNumberFormat="1" applyFont="1" applyFill="1" applyBorder="1"/>
    <xf numFmtId="44" fontId="2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L32"/>
  <sheetViews>
    <sheetView tabSelected="1" workbookViewId="0">
      <selection activeCell="H15" sqref="H15"/>
    </sheetView>
  </sheetViews>
  <sheetFormatPr defaultRowHeight="12.75" x14ac:dyDescent="0.2"/>
  <cols>
    <col min="4" max="4" width="10.28515625" bestFit="1" customWidth="1"/>
    <col min="5" max="5" width="13.5703125" customWidth="1"/>
    <col min="8" max="8" width="14.5703125" customWidth="1"/>
    <col min="10" max="10" width="15" customWidth="1"/>
    <col min="11" max="11" width="11.28515625" style="16" bestFit="1" customWidth="1"/>
    <col min="12" max="12" width="17" style="16" customWidth="1"/>
  </cols>
  <sheetData>
    <row r="5" spans="2:12" x14ac:dyDescent="0.2">
      <c r="B5" s="32" t="s">
        <v>23</v>
      </c>
      <c r="G5" s="34">
        <v>36547</v>
      </c>
    </row>
    <row r="7" spans="2:12" x14ac:dyDescent="0.2">
      <c r="B7" s="1" t="s">
        <v>11</v>
      </c>
    </row>
    <row r="8" spans="2:12" x14ac:dyDescent="0.2">
      <c r="B8" s="1"/>
      <c r="D8" s="1" t="s">
        <v>15</v>
      </c>
    </row>
    <row r="9" spans="2:12" x14ac:dyDescent="0.2">
      <c r="C9" s="1" t="s">
        <v>7</v>
      </c>
      <c r="D9" s="1" t="s">
        <v>13</v>
      </c>
      <c r="E9" s="1"/>
      <c r="F9" s="1" t="s">
        <v>5</v>
      </c>
      <c r="G9" s="1" t="s">
        <v>16</v>
      </c>
      <c r="H9" s="1" t="s">
        <v>9</v>
      </c>
      <c r="J9" s="1" t="s">
        <v>19</v>
      </c>
      <c r="L9" s="17" t="s">
        <v>21</v>
      </c>
    </row>
    <row r="10" spans="2:12" x14ac:dyDescent="0.2">
      <c r="C10" s="1" t="s">
        <v>8</v>
      </c>
      <c r="D10" s="1" t="s">
        <v>4</v>
      </c>
      <c r="E10" s="1"/>
      <c r="F10" s="1" t="s">
        <v>6</v>
      </c>
      <c r="G10" s="1" t="s">
        <v>17</v>
      </c>
      <c r="H10" s="1" t="s">
        <v>10</v>
      </c>
      <c r="J10" s="1" t="s">
        <v>20</v>
      </c>
      <c r="L10" s="17" t="s">
        <v>10</v>
      </c>
    </row>
    <row r="11" spans="2:12" x14ac:dyDescent="0.2">
      <c r="B11" s="1" t="s">
        <v>0</v>
      </c>
      <c r="C11" s="3">
        <v>100</v>
      </c>
      <c r="D11" s="4">
        <v>17.8</v>
      </c>
      <c r="E11" s="4">
        <f>D11*C11*16</f>
        <v>28480</v>
      </c>
      <c r="F11" s="4">
        <v>1</v>
      </c>
      <c r="G11" s="5">
        <f>D11-F11</f>
        <v>16.8</v>
      </c>
      <c r="H11" s="6">
        <f>E11-(C11*F11*16)</f>
        <v>26880</v>
      </c>
      <c r="J11" s="20">
        <f>-C11*16*K11</f>
        <v>-41648</v>
      </c>
      <c r="K11" s="21">
        <v>26.03</v>
      </c>
      <c r="L11" s="22">
        <f>J11+H11</f>
        <v>-14768</v>
      </c>
    </row>
    <row r="12" spans="2:12" x14ac:dyDescent="0.2">
      <c r="B12" s="1" t="s">
        <v>1</v>
      </c>
      <c r="C12" s="7">
        <v>0</v>
      </c>
      <c r="D12" s="8"/>
      <c r="E12" s="8">
        <f>D12*C12*16</f>
        <v>0</v>
      </c>
      <c r="F12" s="8">
        <v>1</v>
      </c>
      <c r="G12" s="9">
        <f>D12+F12</f>
        <v>1</v>
      </c>
      <c r="H12" s="10">
        <f>E12+(C12*F12*16)</f>
        <v>0</v>
      </c>
      <c r="J12" s="23">
        <f>-C12*16*K12</f>
        <v>0</v>
      </c>
      <c r="K12" s="24">
        <v>31</v>
      </c>
      <c r="L12" s="25">
        <f>J12+H12</f>
        <v>0</v>
      </c>
    </row>
    <row r="13" spans="2:12" x14ac:dyDescent="0.2">
      <c r="B13" s="1" t="s">
        <v>2</v>
      </c>
      <c r="C13" s="7">
        <v>-700</v>
      </c>
      <c r="D13" s="8">
        <v>18</v>
      </c>
      <c r="E13" s="8">
        <f>D13*C13*16</f>
        <v>-201600</v>
      </c>
      <c r="F13" s="8">
        <v>1</v>
      </c>
      <c r="G13" s="9">
        <f>D13+F13</f>
        <v>19</v>
      </c>
      <c r="H13" s="10">
        <f>E13+(C13*F13*16)</f>
        <v>-212800</v>
      </c>
      <c r="J13" s="23">
        <f>-C13*16*K13</f>
        <v>346752</v>
      </c>
      <c r="K13" s="24">
        <v>30.96</v>
      </c>
      <c r="L13" s="25">
        <f>J13+H13</f>
        <v>133952</v>
      </c>
    </row>
    <row r="14" spans="2:12" x14ac:dyDescent="0.2">
      <c r="B14" s="1" t="s">
        <v>3</v>
      </c>
      <c r="C14" s="11">
        <v>-100</v>
      </c>
      <c r="D14" s="12">
        <v>18</v>
      </c>
      <c r="E14" s="12">
        <f>D14*C14*16</f>
        <v>-28800</v>
      </c>
      <c r="F14" s="12">
        <v>1</v>
      </c>
      <c r="G14" s="13">
        <f>D14+F14</f>
        <v>19</v>
      </c>
      <c r="H14" s="14">
        <f>E14+(C14*F14*16)</f>
        <v>-30400</v>
      </c>
      <c r="J14" s="26">
        <f>-C14*16*K14</f>
        <v>55600</v>
      </c>
      <c r="K14" s="27">
        <v>34.75</v>
      </c>
      <c r="L14" s="28">
        <f>J14+H14</f>
        <v>25200</v>
      </c>
    </row>
    <row r="15" spans="2:12" x14ac:dyDescent="0.2">
      <c r="H15" s="29">
        <f>SUM(H11:H14)</f>
        <v>-216320</v>
      </c>
      <c r="J15" s="15">
        <f>SUM(J11:J14)</f>
        <v>360704</v>
      </c>
      <c r="K15" s="18"/>
      <c r="L15" s="19">
        <f>SUM(L11:L14)</f>
        <v>144384</v>
      </c>
    </row>
    <row r="18" spans="2:12" x14ac:dyDescent="0.2">
      <c r="B18" s="1" t="s">
        <v>12</v>
      </c>
    </row>
    <row r="19" spans="2:12" x14ac:dyDescent="0.2">
      <c r="B19" s="1"/>
      <c r="D19" s="1" t="s">
        <v>15</v>
      </c>
    </row>
    <row r="20" spans="2:12" x14ac:dyDescent="0.2">
      <c r="C20" s="1" t="s">
        <v>7</v>
      </c>
      <c r="D20" s="1" t="s">
        <v>13</v>
      </c>
      <c r="E20" s="1"/>
      <c r="F20" s="1" t="s">
        <v>5</v>
      </c>
      <c r="G20" s="1"/>
      <c r="H20" s="1" t="s">
        <v>9</v>
      </c>
      <c r="J20" s="1" t="s">
        <v>19</v>
      </c>
      <c r="L20" s="17" t="s">
        <v>21</v>
      </c>
    </row>
    <row r="21" spans="2:12" x14ac:dyDescent="0.2">
      <c r="C21" s="1" t="s">
        <v>8</v>
      </c>
      <c r="D21" s="1" t="s">
        <v>4</v>
      </c>
      <c r="E21" s="1"/>
      <c r="F21" s="1" t="s">
        <v>6</v>
      </c>
      <c r="G21" s="1"/>
      <c r="H21" s="1" t="s">
        <v>10</v>
      </c>
      <c r="J21" s="1" t="s">
        <v>20</v>
      </c>
      <c r="L21" s="17" t="s">
        <v>10</v>
      </c>
    </row>
    <row r="22" spans="2:12" x14ac:dyDescent="0.2">
      <c r="B22" s="1" t="s">
        <v>0</v>
      </c>
      <c r="C22" s="3">
        <v>0</v>
      </c>
      <c r="D22" s="4"/>
      <c r="E22" s="4">
        <f>D22*C22*8</f>
        <v>0</v>
      </c>
      <c r="F22" s="4">
        <v>1</v>
      </c>
      <c r="G22" s="4"/>
      <c r="H22" s="6">
        <f>E22+(C22*F22*8)</f>
        <v>0</v>
      </c>
      <c r="J22" s="20">
        <f>-C22*16*K22</f>
        <v>0</v>
      </c>
      <c r="K22" s="21"/>
      <c r="L22" s="22">
        <f>J22+H22</f>
        <v>0</v>
      </c>
    </row>
    <row r="23" spans="2:12" x14ac:dyDescent="0.2">
      <c r="B23" s="1" t="s">
        <v>1</v>
      </c>
      <c r="C23" s="7">
        <v>0</v>
      </c>
      <c r="D23" s="8"/>
      <c r="E23" s="8">
        <f>D23*C23*8</f>
        <v>0</v>
      </c>
      <c r="F23" s="8">
        <v>1</v>
      </c>
      <c r="G23" s="8"/>
      <c r="H23" s="10">
        <f>E23+(C23*F23*8)</f>
        <v>0</v>
      </c>
      <c r="J23" s="23">
        <f>-C23*16*K23</f>
        <v>0</v>
      </c>
      <c r="K23" s="24"/>
      <c r="L23" s="25">
        <f>J23+H23</f>
        <v>0</v>
      </c>
    </row>
    <row r="24" spans="2:12" x14ac:dyDescent="0.2">
      <c r="B24" s="1" t="s">
        <v>2</v>
      </c>
      <c r="C24" s="7">
        <v>-50</v>
      </c>
      <c r="D24" s="8">
        <v>13.5</v>
      </c>
      <c r="E24" s="8">
        <f>D24*C24*8</f>
        <v>-5400</v>
      </c>
      <c r="F24" s="8">
        <v>1</v>
      </c>
      <c r="G24" s="9">
        <f>D24+F24</f>
        <v>14.5</v>
      </c>
      <c r="H24" s="10">
        <f>E24+(C24*F24*8)</f>
        <v>-5800</v>
      </c>
      <c r="J24" s="23">
        <f>-C24*8*K24</f>
        <v>7300</v>
      </c>
      <c r="K24" s="24">
        <v>18.25</v>
      </c>
      <c r="L24" s="25">
        <f>J24+H24</f>
        <v>1500</v>
      </c>
    </row>
    <row r="25" spans="2:12" x14ac:dyDescent="0.2">
      <c r="B25" s="1" t="s">
        <v>3</v>
      </c>
      <c r="C25" s="11">
        <v>0</v>
      </c>
      <c r="D25" s="12"/>
      <c r="E25" s="12">
        <f>D25*C25*8</f>
        <v>0</v>
      </c>
      <c r="F25" s="12">
        <v>1</v>
      </c>
      <c r="G25" s="12"/>
      <c r="H25" s="14">
        <f>E25+(C25*F25*8)</f>
        <v>0</v>
      </c>
      <c r="J25" s="26">
        <f>-C25*16*K25</f>
        <v>0</v>
      </c>
      <c r="K25" s="27"/>
      <c r="L25" s="28">
        <f>J25+H25</f>
        <v>0</v>
      </c>
    </row>
    <row r="26" spans="2:12" x14ac:dyDescent="0.2">
      <c r="H26" s="29">
        <f>SUM(H22:H25)</f>
        <v>-5800</v>
      </c>
      <c r="J26" s="15">
        <f>SUM(J22:J25)</f>
        <v>7300</v>
      </c>
      <c r="K26" s="18"/>
      <c r="L26" s="19">
        <f>SUM(L22:L25)</f>
        <v>1500</v>
      </c>
    </row>
    <row r="27" spans="2:12" x14ac:dyDescent="0.2">
      <c r="H27" s="29"/>
      <c r="J27" s="15"/>
      <c r="K27" s="18"/>
      <c r="L27" s="19"/>
    </row>
    <row r="28" spans="2:12" x14ac:dyDescent="0.2">
      <c r="B28" s="31"/>
      <c r="F28" s="1" t="s">
        <v>24</v>
      </c>
      <c r="G28" s="1"/>
      <c r="H28" s="37">
        <v>-250000</v>
      </c>
      <c r="I28" s="1" t="s">
        <v>25</v>
      </c>
      <c r="J28" s="37"/>
      <c r="K28" s="18"/>
      <c r="L28" s="19"/>
    </row>
    <row r="30" spans="2:12" ht="13.5" thickBot="1" x14ac:dyDescent="0.25">
      <c r="F30" s="35" t="s">
        <v>14</v>
      </c>
      <c r="G30" s="35"/>
      <c r="H30" s="35"/>
    </row>
    <row r="31" spans="2:12" ht="13.5" thickBot="1" x14ac:dyDescent="0.25">
      <c r="F31" s="35" t="s">
        <v>9</v>
      </c>
      <c r="G31" s="35" t="s">
        <v>18</v>
      </c>
      <c r="H31" s="36">
        <f>H26+H15-H28</f>
        <v>27880</v>
      </c>
      <c r="J31" s="2">
        <f>J15+J26</f>
        <v>368004</v>
      </c>
      <c r="L31" s="2">
        <f>L15+L26</f>
        <v>145884</v>
      </c>
    </row>
    <row r="32" spans="2:12" x14ac:dyDescent="0.2">
      <c r="H32" s="30">
        <v>36546</v>
      </c>
      <c r="J32" t="s">
        <v>22</v>
      </c>
      <c r="L32" s="33">
        <v>36546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Felienne</cp:lastModifiedBy>
  <cp:lastPrinted>2002-01-02T16:13:19Z</cp:lastPrinted>
  <dcterms:created xsi:type="dcterms:W3CDTF">2002-01-02T15:03:12Z</dcterms:created>
  <dcterms:modified xsi:type="dcterms:W3CDTF">2014-09-04T07:30:22Z</dcterms:modified>
</cp:coreProperties>
</file>