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30" yWindow="2910" windowWidth="14955" windowHeight="4260" tabRatio="473"/>
  </bookViews>
  <sheets>
    <sheet name="CashVarRates" sheetId="5885" r:id="rId1"/>
    <sheet name="EOLID's" sheetId="5873" r:id="rId2"/>
    <sheet name="EOL" sheetId="5877" r:id="rId3"/>
    <sheet name="Variable Rates" sheetId="5884" r:id="rId4"/>
  </sheets>
  <externalReferences>
    <externalReference r:id="rId5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Bid">#REF!</definedName>
    <definedName name="Bid_Volume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esc">#REF!</definedName>
    <definedName name="Discount_Factor">#REF!</definedName>
    <definedName name="dRiskType">#REF!</definedName>
    <definedName name="Effective_Date">#REF!</definedName>
    <definedName name="Environment">#REF!</definedName>
    <definedName name="Gas_Basis">#REF!</definedName>
    <definedName name="Gas_Daily">#REF!</definedName>
    <definedName name="Gas_Swap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Last_Modified">#REF!</definedName>
    <definedName name="Loc">#REF!</definedName>
    <definedName name="Names">[1]BASIS!$B$3:$C$30</definedName>
    <definedName name="network">#REF!</definedName>
    <definedName name="Next_Day_Physical">#REF!</definedName>
    <definedName name="Offer">#REF!</definedName>
    <definedName name="Offer_Volume">#REF!</definedName>
    <definedName name="Password">#REF!</definedName>
    <definedName name="Period">#REF!</definedName>
    <definedName name="_xlnm.Print_Area" localSheetId="3">'Variable Rates'!$A$1:$E$43</definedName>
    <definedName name="proc_id">#REF!</definedName>
    <definedName name="prod_desc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rm">#REF!</definedName>
    <definedName name="Test">#REF!</definedName>
    <definedName name="US_Gas_Daily_1">#REF!</definedName>
    <definedName name="US_Gas_Daily_2">#REF!</definedName>
    <definedName name="US_Gas_Swap">#REF!</definedName>
    <definedName name="User_ID">#REF!</definedName>
  </definedNames>
  <calcPr calcId="152511"/>
</workbook>
</file>

<file path=xl/calcChain.xml><?xml version="1.0" encoding="utf-8"?>
<calcChain xmlns="http://schemas.openxmlformats.org/spreadsheetml/2006/main">
  <c r="D4" i="5885" l="1"/>
  <c r="L4" i="5885"/>
  <c r="B5" i="5885"/>
  <c r="F5" i="5885" s="1"/>
  <c r="D5" i="5885"/>
  <c r="B6" i="5885"/>
  <c r="F6" i="5885" s="1"/>
  <c r="D6" i="5885"/>
  <c r="L7" i="5885"/>
  <c r="D8" i="5885"/>
  <c r="D9" i="5885"/>
  <c r="J9" i="5885"/>
  <c r="N9" i="5885"/>
  <c r="D10" i="5885"/>
  <c r="J10" i="5885"/>
  <c r="N10" i="5885" s="1"/>
  <c r="B13" i="5885"/>
  <c r="F13" i="5885" s="1"/>
  <c r="M14" i="5885"/>
  <c r="B17" i="5885"/>
  <c r="F17" i="5885" s="1"/>
  <c r="D19" i="5885"/>
  <c r="D20" i="5885"/>
  <c r="J20" i="5885"/>
  <c r="N20" i="5885" s="1"/>
  <c r="J21" i="5885"/>
  <c r="D24" i="5885"/>
  <c r="B25" i="5885"/>
  <c r="E29" i="5885"/>
  <c r="E31" i="5885"/>
  <c r="C3" i="5873"/>
  <c r="D3" i="5873"/>
  <c r="E3" i="5873"/>
  <c r="B30" i="5885" s="1"/>
  <c r="F30" i="5885" s="1"/>
  <c r="C4" i="5873"/>
  <c r="D4" i="5873"/>
  <c r="E4" i="5873"/>
  <c r="J17" i="5885" s="1"/>
  <c r="N17" i="5885" s="1"/>
  <c r="C5" i="5873"/>
  <c r="D5" i="5873"/>
  <c r="E5" i="5873"/>
  <c r="J19" i="5885" s="1"/>
  <c r="K20" i="5885" s="1"/>
  <c r="O20" i="5885" s="1"/>
  <c r="C6" i="5873"/>
  <c r="E6" i="5873" s="1"/>
  <c r="D6" i="5873"/>
  <c r="C7" i="5873"/>
  <c r="D7" i="5873"/>
  <c r="E7" i="5873"/>
  <c r="B20" i="5885" s="1"/>
  <c r="F20" i="5885" s="1"/>
  <c r="C8" i="5873"/>
  <c r="D8" i="5873"/>
  <c r="E8" i="5873"/>
  <c r="B15" i="5885" s="1"/>
  <c r="F15" i="5885" s="1"/>
  <c r="C9" i="5873"/>
  <c r="E9" i="5873" s="1"/>
  <c r="D9" i="5873"/>
  <c r="C10" i="5873"/>
  <c r="D10" i="5873"/>
  <c r="E10" i="5873" s="1"/>
  <c r="C11" i="5873"/>
  <c r="D11" i="5873"/>
  <c r="E11" i="5873"/>
  <c r="C12" i="5873"/>
  <c r="D12" i="5873"/>
  <c r="E12" i="5873"/>
  <c r="J13" i="5885" s="1"/>
  <c r="C13" i="5873"/>
  <c r="D13" i="5873"/>
  <c r="E13" i="5873"/>
  <c r="C14" i="5873"/>
  <c r="E14" i="5873" s="1"/>
  <c r="D14" i="5873"/>
  <c r="C15" i="5873"/>
  <c r="D15" i="5873"/>
  <c r="E15" i="5873"/>
  <c r="C16" i="5873"/>
  <c r="D16" i="5873"/>
  <c r="E16" i="5873"/>
  <c r="B28" i="5885" s="1"/>
  <c r="C17" i="5873"/>
  <c r="E17" i="5873" s="1"/>
  <c r="J11" i="5885" s="1"/>
  <c r="N11" i="5885" s="1"/>
  <c r="D17" i="5873"/>
  <c r="C18" i="5873"/>
  <c r="D18" i="5873"/>
  <c r="E18" i="5873"/>
  <c r="B3" i="5885" s="1"/>
  <c r="C19" i="5873"/>
  <c r="D19" i="5873"/>
  <c r="E19" i="5873"/>
  <c r="C20" i="5873"/>
  <c r="D20" i="5873"/>
  <c r="E20" i="5873"/>
  <c r="C21" i="5873"/>
  <c r="D21" i="5873"/>
  <c r="E21" i="5873"/>
  <c r="B16" i="5885" s="1"/>
  <c r="C17" i="5885" s="1"/>
  <c r="G17" i="5885" s="1"/>
  <c r="C22" i="5873"/>
  <c r="E22" i="5873" s="1"/>
  <c r="B7" i="5885" s="1"/>
  <c r="D22" i="5873"/>
  <c r="C23" i="5873"/>
  <c r="D23" i="5873"/>
  <c r="E23" i="5873"/>
  <c r="B11" i="5885" s="1"/>
  <c r="C24" i="5873"/>
  <c r="D24" i="5873"/>
  <c r="E24" i="5873"/>
  <c r="B14" i="5885" s="1"/>
  <c r="C15" i="5885" s="1"/>
  <c r="G15" i="5885" s="1"/>
  <c r="C25" i="5873"/>
  <c r="E25" i="5873" s="1"/>
  <c r="D25" i="5873"/>
  <c r="C26" i="5873"/>
  <c r="D26" i="5873"/>
  <c r="E26" i="5873"/>
  <c r="C27" i="5873"/>
  <c r="D27" i="5873"/>
  <c r="E27" i="5873"/>
  <c r="B21" i="5885" s="1"/>
  <c r="F21" i="5885" s="1"/>
  <c r="C28" i="5873"/>
  <c r="D28" i="5873"/>
  <c r="E28" i="5873"/>
  <c r="B22" i="5885" s="1"/>
  <c r="F22" i="5885" s="1"/>
  <c r="C29" i="5873"/>
  <c r="D29" i="5873"/>
  <c r="E29" i="5873"/>
  <c r="B10" i="5885" s="1"/>
  <c r="F10" i="5885" s="1"/>
  <c r="C30" i="5873"/>
  <c r="E30" i="5873" s="1"/>
  <c r="D30" i="5873"/>
  <c r="B22" i="5884"/>
  <c r="C22" i="5884"/>
  <c r="B23" i="5884"/>
  <c r="C23" i="5884"/>
  <c r="J15" i="5885" l="1"/>
  <c r="N15" i="5885" s="1"/>
  <c r="J12" i="5885"/>
  <c r="N12" i="5885" s="1"/>
  <c r="B29" i="5885"/>
  <c r="F29" i="5885" s="1"/>
  <c r="C13" i="5885"/>
  <c r="G13" i="5885" s="1"/>
  <c r="B27" i="5885"/>
  <c r="F27" i="5885" s="1"/>
  <c r="B18" i="5885"/>
  <c r="B8" i="5885"/>
  <c r="F8" i="5885" s="1"/>
  <c r="B4" i="5885"/>
  <c r="F4" i="5885" s="1"/>
  <c r="B19" i="5885"/>
  <c r="F19" i="5885" s="1"/>
  <c r="J7" i="5885"/>
  <c r="N7" i="5885" s="1"/>
  <c r="J8" i="5885"/>
  <c r="J4" i="5885"/>
  <c r="N4" i="5885" s="1"/>
  <c r="J18" i="5885"/>
  <c r="N18" i="5885" s="1"/>
  <c r="C30" i="5885"/>
  <c r="G30" i="5885" s="1"/>
  <c r="C29" i="5885"/>
  <c r="G29" i="5885" s="1"/>
  <c r="C10" i="5885"/>
  <c r="G10" i="5885" s="1"/>
  <c r="C8" i="5885"/>
  <c r="G8" i="5885" s="1"/>
  <c r="C5" i="5885"/>
  <c r="G5" i="5885" s="1"/>
  <c r="C6" i="5885"/>
  <c r="G6" i="5885" s="1"/>
  <c r="K18" i="5885"/>
  <c r="O18" i="5885" s="1"/>
  <c r="K14" i="5885"/>
  <c r="O14" i="5885" s="1"/>
  <c r="K15" i="5885"/>
  <c r="O15" i="5885" s="1"/>
  <c r="K16" i="5885"/>
  <c r="O16" i="5885" s="1"/>
  <c r="K17" i="5885"/>
  <c r="O17" i="5885" s="1"/>
  <c r="B12" i="5885"/>
  <c r="F12" i="5885" s="1"/>
  <c r="B26" i="5885"/>
  <c r="J14" i="5885"/>
  <c r="N14" i="5885" s="1"/>
  <c r="B31" i="5885"/>
  <c r="F31" i="5885" s="1"/>
  <c r="B24" i="5885"/>
  <c r="F24" i="5885" s="1"/>
  <c r="B23" i="5885"/>
  <c r="F23" i="5885" s="1"/>
  <c r="B9" i="5885"/>
  <c r="F9" i="5885" s="1"/>
  <c r="J23" i="5885"/>
  <c r="N23" i="5885" s="1"/>
  <c r="J22" i="5885"/>
  <c r="N22" i="5885" s="1"/>
  <c r="J16" i="5885"/>
  <c r="N16" i="5885" s="1"/>
  <c r="J6" i="5885"/>
  <c r="J5" i="5885"/>
  <c r="N5" i="5885" s="1"/>
  <c r="J3" i="5885"/>
  <c r="C12" i="5885" l="1"/>
  <c r="G12" i="5885" s="1"/>
  <c r="C9" i="5885"/>
  <c r="G9" i="5885" s="1"/>
  <c r="K23" i="5885"/>
  <c r="O23" i="5885" s="1"/>
  <c r="F26" i="5885"/>
  <c r="C26" i="5885"/>
  <c r="G26" i="5885" s="1"/>
  <c r="C22" i="5885"/>
  <c r="G22" i="5885" s="1"/>
  <c r="C23" i="5885"/>
  <c r="G23" i="5885" s="1"/>
  <c r="C24" i="5885"/>
  <c r="G24" i="5885" s="1"/>
  <c r="C19" i="5885"/>
  <c r="G19" i="5885" s="1"/>
  <c r="C20" i="5885"/>
  <c r="G20" i="5885" s="1"/>
  <c r="C21" i="5885"/>
  <c r="G21" i="5885" s="1"/>
  <c r="K10" i="5885"/>
  <c r="O10" i="5885" s="1"/>
  <c r="K11" i="5885"/>
  <c r="O11" i="5885" s="1"/>
  <c r="K12" i="5885"/>
  <c r="O12" i="5885" s="1"/>
  <c r="K9" i="5885"/>
  <c r="O9" i="5885" s="1"/>
  <c r="K22" i="5885"/>
  <c r="O22" i="5885" s="1"/>
  <c r="K4" i="5885"/>
  <c r="O4" i="5885" s="1"/>
  <c r="K5" i="5885"/>
  <c r="O5" i="5885" s="1"/>
  <c r="K7" i="5885"/>
  <c r="O7" i="5885" s="1"/>
  <c r="C4" i="5885"/>
  <c r="G4" i="5885" s="1"/>
  <c r="C31" i="5885"/>
  <c r="G31" i="5885" s="1"/>
  <c r="C27" i="5885"/>
  <c r="G27" i="5885" s="1"/>
</calcChain>
</file>

<file path=xl/sharedStrings.xml><?xml version="1.0" encoding="utf-8"?>
<sst xmlns="http://schemas.openxmlformats.org/spreadsheetml/2006/main" count="181" uniqueCount="111">
  <si>
    <t>US Gas Phy       EPNG Keystone           10Oct01         USD/MM</t>
  </si>
  <si>
    <t>US Gas Phy       SoCal Topk EPNG         10Oct01         USD/MM</t>
  </si>
  <si>
    <t>US Gas Phy       PG&amp;E CtyGte             10Oct01         USD/MM</t>
  </si>
  <si>
    <t>US Gas Phy       Opal                    10Oct01         USD/MM</t>
  </si>
  <si>
    <t>US Gas Phy       PGT Malin               10Oct01         USD/MM</t>
  </si>
  <si>
    <t>US Gas Phy       EP Blanco Avg           10Oct01         USD/MM</t>
  </si>
  <si>
    <t>US Gas Phy       CIG Mainline            10Oct01         USD/MM</t>
  </si>
  <si>
    <t>US Gas Phy       WIC                     10Oct01         USD/MM</t>
  </si>
  <si>
    <t>US Gas Phy       Cheyenne Hub            10Oct01         USD/MM</t>
  </si>
  <si>
    <t>US Gas Phy       SoCal EHR               10Oct01         USD/MM</t>
  </si>
  <si>
    <t>US Gas Phy       NWPL RkyMtn Pool        10Oct01         USD/MM</t>
  </si>
  <si>
    <t>US Gas Phy       NWPL SanJuan Pool       10Oct01         USD/MM</t>
  </si>
  <si>
    <t>US Gas Phy       NWPL Wyoming Pool       10Oct01         USD/MM</t>
  </si>
  <si>
    <t>US Gas Phy       PGT Stanfield           10Oct01         USD/MM</t>
  </si>
  <si>
    <t>US Gas Phy       SoCal TW Needles        10Oct01         USD/MM</t>
  </si>
  <si>
    <t>US Gas Phy       SoCal Firm Storage      10Oct01         USD/MM</t>
  </si>
  <si>
    <t>US Gas Phy       SoCal In-State Prod     10Oct01         USD/MM</t>
  </si>
  <si>
    <t>US Gas Phy       SoCal PG&amp;E KRS          10Oct01         USD/MM</t>
  </si>
  <si>
    <t>US Gas Phy       SoCal Wheeler Ridge     10Oct01         USD/MM</t>
  </si>
  <si>
    <t>US Gas Phy       PG&amp;E Baja Pool          10Oct01         USD/MM</t>
  </si>
  <si>
    <t>EPNG Keystone</t>
  </si>
  <si>
    <t>PG&amp;E Baja Pool</t>
  </si>
  <si>
    <t>SoCal Wheeler Ridge</t>
  </si>
  <si>
    <t>SoCal PG&amp;E KRS</t>
  </si>
  <si>
    <t>SoCal In-State Prod</t>
  </si>
  <si>
    <t>SoCal Firm Storage</t>
  </si>
  <si>
    <t>SoCal TW Needles</t>
  </si>
  <si>
    <t>PGT Stanfield</t>
  </si>
  <si>
    <t>NWPL Wyoming Pool</t>
  </si>
  <si>
    <t>NWPL SanJuan Pool</t>
  </si>
  <si>
    <t>NWPL RkyMtn Pool</t>
  </si>
  <si>
    <t>Cheyenne Hub</t>
  </si>
  <si>
    <t>CIG Mainline</t>
  </si>
  <si>
    <t>EP Blanco Avg</t>
  </si>
  <si>
    <t>PGT Malin</t>
  </si>
  <si>
    <t>PG&amp;E CtyGte</t>
  </si>
  <si>
    <t>SoCal Topk EPNG</t>
  </si>
  <si>
    <t>SoCal Ehren</t>
  </si>
  <si>
    <t>Cash Product</t>
  </si>
  <si>
    <t>EOL ID</t>
  </si>
  <si>
    <t>Mid</t>
  </si>
  <si>
    <t>Aeco</t>
  </si>
  <si>
    <t>TW Permian</t>
  </si>
  <si>
    <t>Fuel %</t>
  </si>
  <si>
    <t>Comm $</t>
  </si>
  <si>
    <t>ENA Comm</t>
  </si>
  <si>
    <t>Variable Rates</t>
  </si>
  <si>
    <t>EPNG</t>
  </si>
  <si>
    <t>SJ to SCAL</t>
  </si>
  <si>
    <t>Perm to Scal</t>
  </si>
  <si>
    <t>SJ to Waha</t>
  </si>
  <si>
    <t>Perm to Waha</t>
  </si>
  <si>
    <t>SJ to AZ</t>
  </si>
  <si>
    <t>Perm to AZ</t>
  </si>
  <si>
    <t>SJ to NV</t>
  </si>
  <si>
    <t>Perm to NV</t>
  </si>
  <si>
    <t>SJ to PG&amp;E Topock</t>
  </si>
  <si>
    <t>SJ to EOT</t>
  </si>
  <si>
    <t>WTX to EOT</t>
  </si>
  <si>
    <t>IB to SJ Pool</t>
  </si>
  <si>
    <t>IB to EPNG</t>
  </si>
  <si>
    <t>PG&amp;E on-system</t>
  </si>
  <si>
    <t>PG&amp;E off-system</t>
  </si>
  <si>
    <t>PGT</t>
  </si>
  <si>
    <t>Aeco to King</t>
  </si>
  <si>
    <t>Aeco to Stan</t>
  </si>
  <si>
    <t>Aeco to Malin</t>
  </si>
  <si>
    <t>King to Stan</t>
  </si>
  <si>
    <t>King to Malin</t>
  </si>
  <si>
    <t>Stan to Malin</t>
  </si>
  <si>
    <t>CIG backhaul</t>
  </si>
  <si>
    <t>CIG fronthaul</t>
  </si>
  <si>
    <t>Questar</t>
  </si>
  <si>
    <t>Haul</t>
  </si>
  <si>
    <t>Transcolorado</t>
  </si>
  <si>
    <t>Old Kern</t>
  </si>
  <si>
    <t>NMuddy to Socal</t>
  </si>
  <si>
    <t>New Kern</t>
  </si>
  <si>
    <t>7/1/01 - 04/30/02</t>
  </si>
  <si>
    <t>5/1/02 - 04/30/03</t>
  </si>
  <si>
    <t>Fronthaul</t>
  </si>
  <si>
    <t>Backhaul</t>
  </si>
  <si>
    <t>US Gas Phy       Waha                    10Oct01         USD/MM</t>
  </si>
  <si>
    <t>CAN Gas Phy      Sumas                   10Oct01         USD/MM</t>
  </si>
  <si>
    <t>CAN Gas Phy      NIT                     10Oct01         CAD/GJ</t>
  </si>
  <si>
    <t>US Gas Phy       PEPL Pool               10Oct01         USD/MM</t>
  </si>
  <si>
    <t>Mids</t>
  </si>
  <si>
    <t>Note: table must be sorted in Ascending Order</t>
  </si>
  <si>
    <t>Last Message: 2:01:30 PM</t>
  </si>
  <si>
    <t>La Plata to EOT</t>
  </si>
  <si>
    <t>Sumas</t>
  </si>
  <si>
    <t>WIC</t>
  </si>
  <si>
    <t>Bid</t>
  </si>
  <si>
    <t>Offer</t>
  </si>
  <si>
    <t>Waha</t>
  </si>
  <si>
    <t>Opal</t>
  </si>
  <si>
    <t>PEPL</t>
  </si>
  <si>
    <t>formula</t>
  </si>
  <si>
    <t>CIG</t>
  </si>
  <si>
    <t>Product</t>
  </si>
  <si>
    <t>ID</t>
  </si>
  <si>
    <t>Bid Vol</t>
  </si>
  <si>
    <t>Offer Vol</t>
  </si>
  <si>
    <t xml:space="preserve">TransCol CIG </t>
  </si>
  <si>
    <t>Firm</t>
  </si>
  <si>
    <t>TW Blanco</t>
  </si>
  <si>
    <t>Kern Opal</t>
  </si>
  <si>
    <t>Variable</t>
  </si>
  <si>
    <t>Flow</t>
  </si>
  <si>
    <t>Economics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</si>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</sst>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3" formatCode="_(* #,##0.00_);_(* \(#,##0.00\);_(* &quot;-&quot;??_);_(@_)"/>
    <numFmt numFmtId="164" formatCode="0.0000_);[Red]\(0.0000\)"/>
    <numFmt numFmtId="166" formatCode="0.000"/>
    <numFmt numFmtId="169" formatCode="0.0000"/>
    <numFmt numFmtId="179" formatCode="#,##0.0000_);[Red]\(#,##0.0000\)"/>
    <numFmt numFmtId="183" formatCode="_(* #,##0.000_);_(* \(#,##0.000\);_(* &quot;-&quot;??_);_(@_)"/>
    <numFmt numFmtId="185" formatCode="_(* #,##0.0000_);_(* \(#,##0.0000\);_(* &quot;-&quot;??_);_(@_)"/>
    <numFmt numFmtId="199" formatCode="_ &quot;\&quot;* #,##0.00_ ;_ &quot;\&quot;* &quot;\&quot;&quot;\&quot;&quot;\&quot;&quot;\&quot;&quot;\&quot;\-#,##0.00_ ;_ &quot;\&quot;* &quot;-&quot;??_ ;_ @_ "/>
    <numFmt numFmtId="200" formatCode="yy&quot;\&quot;&quot;\&quot;&quot;\&quot;\-mm&quot;\&quot;&quot;\&quot;&quot;\&quot;\-dd&quot;\&quot;&quot;\&quot;&quot;\&quot;&quot;\&quot;\ h:mm"/>
    <numFmt numFmtId="201" formatCode="#&quot;\&quot;&quot;\&quot;&quot;\&quot;&quot;\&quot;\ ??/??"/>
    <numFmt numFmtId="209" formatCode="#,##0.000"/>
    <numFmt numFmtId="214" formatCode="#,##0.0000"/>
    <numFmt numFmtId="218" formatCode="0.0000%"/>
  </numFmts>
  <fonts count="18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MS Sans Serif"/>
    </font>
    <font>
      <sz val="8"/>
      <color indexed="12"/>
      <name val="Arial"/>
      <family val="2"/>
    </font>
    <font>
      <sz val="9"/>
      <name val="Arial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name val="Arial Black"/>
      <family val="2"/>
    </font>
    <font>
      <b/>
      <sz val="8"/>
      <name val="Arial Black"/>
      <family val="2"/>
    </font>
  </fonts>
  <fills count="8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6" fontId="5" fillId="0" borderId="0">
      <protection locked="0"/>
    </xf>
    <xf numFmtId="199" fontId="5" fillId="0" borderId="0">
      <protection locked="0"/>
    </xf>
    <xf numFmtId="0" fontId="6" fillId="0" borderId="0" applyNumberFormat="0" applyFill="0" applyBorder="0" applyAlignment="0" applyProtection="0"/>
    <xf numFmtId="200" fontId="5" fillId="0" borderId="0">
      <protection locked="0"/>
    </xf>
    <xf numFmtId="200" fontId="5" fillId="0" borderId="0">
      <protection locked="0"/>
    </xf>
    <xf numFmtId="0" fontId="7" fillId="0" borderId="1" applyNumberFormat="0" applyFill="0" applyAlignment="0" applyProtection="0"/>
    <xf numFmtId="0" fontId="8" fillId="2" borderId="0" applyNumberFormat="0" applyFont="0" applyAlignment="0" applyProtection="0"/>
    <xf numFmtId="201" fontId="5" fillId="0" borderId="0"/>
    <xf numFmtId="9" fontId="1" fillId="0" borderId="0" applyFont="0" applyFill="0" applyBorder="0" applyAlignment="0" applyProtection="0"/>
    <xf numFmtId="200" fontId="5" fillId="0" borderId="2">
      <protection locked="0"/>
    </xf>
    <xf numFmtId="37" fontId="3" fillId="3" borderId="0" applyNumberFormat="0" applyBorder="0" applyAlignment="0" applyProtection="0"/>
    <xf numFmtId="37" fontId="4" fillId="0" borderId="0"/>
    <xf numFmtId="3" fontId="9" fillId="0" borderId="1" applyProtection="0"/>
  </cellStyleXfs>
  <cellXfs count="75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Fill="1"/>
    <xf numFmtId="0" fontId="10" fillId="0" borderId="0" xfId="0" applyFont="1"/>
    <xf numFmtId="209" fontId="10" fillId="0" borderId="0" xfId="0" applyNumberFormat="1" applyFont="1"/>
    <xf numFmtId="209" fontId="11" fillId="4" borderId="3" xfId="0" applyNumberFormat="1" applyFont="1" applyFill="1" applyBorder="1" applyAlignment="1">
      <alignment horizontal="center"/>
    </xf>
    <xf numFmtId="209" fontId="11" fillId="4" borderId="4" xfId="0" applyNumberFormat="1" applyFont="1" applyFill="1" applyBorder="1" applyAlignment="1">
      <alignment horizontal="center"/>
    </xf>
    <xf numFmtId="209" fontId="10" fillId="0" borderId="0" xfId="0" applyNumberFormat="1" applyFont="1" applyFill="1"/>
    <xf numFmtId="0" fontId="10" fillId="0" borderId="0" xfId="0" applyFont="1" applyFill="1"/>
    <xf numFmtId="209" fontId="10" fillId="5" borderId="0" xfId="0" applyNumberFormat="1" applyFont="1" applyFill="1"/>
    <xf numFmtId="0" fontId="10" fillId="5" borderId="0" xfId="0" applyFont="1" applyFill="1"/>
    <xf numFmtId="19" fontId="12" fillId="0" borderId="0" xfId="0" applyNumberFormat="1" applyFont="1" applyFill="1" applyAlignment="1">
      <alignment horizontal="right"/>
    </xf>
    <xf numFmtId="0" fontId="10" fillId="6" borderId="0" xfId="0" applyFont="1" applyFill="1"/>
    <xf numFmtId="0" fontId="3" fillId="7" borderId="0" xfId="0" applyFont="1" applyFill="1"/>
    <xf numFmtId="0" fontId="3" fillId="0" borderId="0" xfId="0" applyFont="1" applyAlignment="1">
      <alignment horizontal="left"/>
    </xf>
    <xf numFmtId="0" fontId="10" fillId="0" borderId="5" xfId="0" applyFont="1" applyBorder="1"/>
    <xf numFmtId="209" fontId="10" fillId="0" borderId="6" xfId="0" applyNumberFormat="1" applyFont="1" applyFill="1" applyBorder="1"/>
    <xf numFmtId="0" fontId="10" fillId="0" borderId="6" xfId="0" applyFont="1" applyFill="1" applyBorder="1"/>
    <xf numFmtId="0" fontId="10" fillId="0" borderId="7" xfId="0" applyFont="1" applyBorder="1"/>
    <xf numFmtId="0" fontId="10" fillId="0" borderId="0" xfId="0" applyFont="1" applyBorder="1"/>
    <xf numFmtId="209" fontId="10" fillId="0" borderId="0" xfId="0" applyNumberFormat="1" applyFont="1" applyFill="1" applyBorder="1"/>
    <xf numFmtId="0" fontId="10" fillId="0" borderId="0" xfId="0" applyFont="1" applyFill="1" applyBorder="1"/>
    <xf numFmtId="0" fontId="13" fillId="0" borderId="0" xfId="0" applyFont="1" applyBorder="1" applyAlignment="1">
      <alignment horizontal="right"/>
    </xf>
    <xf numFmtId="0" fontId="10" fillId="0" borderId="8" xfId="0" applyFont="1" applyBorder="1"/>
    <xf numFmtId="209" fontId="10" fillId="0" borderId="9" xfId="0" applyNumberFormat="1" applyFont="1" applyFill="1" applyBorder="1"/>
    <xf numFmtId="0" fontId="10" fillId="0" borderId="9" xfId="0" applyFont="1" applyFill="1" applyBorder="1"/>
    <xf numFmtId="214" fontId="10" fillId="5" borderId="0" xfId="0" applyNumberFormat="1" applyFont="1" applyFill="1"/>
    <xf numFmtId="214" fontId="10" fillId="0" borderId="0" xfId="0" applyNumberFormat="1" applyFont="1"/>
    <xf numFmtId="214" fontId="11" fillId="4" borderId="3" xfId="0" applyNumberFormat="1" applyFont="1" applyFill="1" applyBorder="1" applyAlignment="1">
      <alignment horizontal="center"/>
    </xf>
    <xf numFmtId="214" fontId="11" fillId="4" borderId="4" xfId="0" applyNumberFormat="1" applyFont="1" applyFill="1" applyBorder="1" applyAlignment="1">
      <alignment horizontal="center"/>
    </xf>
    <xf numFmtId="214" fontId="10" fillId="0" borderId="0" xfId="0" applyNumberFormat="1" applyFont="1" applyFill="1"/>
    <xf numFmtId="214" fontId="10" fillId="0" borderId="10" xfId="0" applyNumberFormat="1" applyFont="1" applyFill="1" applyBorder="1"/>
    <xf numFmtId="214" fontId="10" fillId="0" borderId="11" xfId="0" applyNumberFormat="1" applyFont="1" applyFill="1" applyBorder="1"/>
    <xf numFmtId="214" fontId="10" fillId="0" borderId="12" xfId="0" applyNumberFormat="1" applyFont="1" applyFill="1" applyBorder="1"/>
    <xf numFmtId="0" fontId="11" fillId="4" borderId="13" xfId="0" applyFont="1" applyFill="1" applyBorder="1" applyAlignment="1">
      <alignment horizontal="left"/>
    </xf>
    <xf numFmtId="0" fontId="11" fillId="4" borderId="1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9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79" fontId="0" fillId="0" borderId="0" xfId="0" applyNumberForma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14" fontId="3" fillId="0" borderId="0" xfId="0" applyNumberFormat="1" applyFont="1"/>
    <xf numFmtId="183" fontId="3" fillId="7" borderId="0" xfId="1" applyNumberFormat="1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166" fontId="17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183" fontId="16" fillId="0" borderId="0" xfId="1" applyNumberFormat="1" applyFont="1" applyFill="1"/>
    <xf numFmtId="166" fontId="16" fillId="0" borderId="0" xfId="0" applyNumberFormat="1" applyFont="1" applyAlignment="1">
      <alignment horizontal="right"/>
    </xf>
    <xf numFmtId="185" fontId="16" fillId="0" borderId="0" xfId="1" applyNumberFormat="1" applyFont="1" applyAlignment="1">
      <alignment horizontal="right"/>
    </xf>
    <xf numFmtId="169" fontId="16" fillId="0" borderId="0" xfId="0" applyNumberFormat="1" applyFont="1"/>
    <xf numFmtId="164" fontId="16" fillId="0" borderId="0" xfId="0" applyNumberFormat="1" applyFont="1"/>
    <xf numFmtId="185" fontId="17" fillId="0" borderId="0" xfId="1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83" fontId="17" fillId="0" borderId="0" xfId="1" applyNumberFormat="1" applyFont="1" applyFill="1" applyAlignment="1">
      <alignment horizontal="center"/>
    </xf>
    <xf numFmtId="185" fontId="17" fillId="0" borderId="0" xfId="1" applyNumberFormat="1" applyFont="1" applyAlignment="1">
      <alignment horizontal="right"/>
    </xf>
    <xf numFmtId="169" fontId="17" fillId="0" borderId="0" xfId="0" applyNumberFormat="1" applyFont="1" applyAlignment="1">
      <alignment horizontal="center"/>
    </xf>
    <xf numFmtId="0" fontId="17" fillId="4" borderId="14" xfId="0" applyFont="1" applyFill="1" applyBorder="1" applyAlignment="1">
      <alignment horizontal="left"/>
    </xf>
    <xf numFmtId="218" fontId="17" fillId="0" borderId="0" xfId="10" applyNumberFormat="1" applyFont="1" applyAlignment="1">
      <alignment horizontal="right"/>
    </xf>
    <xf numFmtId="0" fontId="16" fillId="0" borderId="0" xfId="0" applyFont="1" applyAlignment="1">
      <alignment horizontal="right"/>
    </xf>
    <xf numFmtId="166" fontId="16" fillId="7" borderId="0" xfId="0" applyNumberFormat="1" applyFont="1" applyFill="1" applyAlignment="1">
      <alignment horizontal="right"/>
    </xf>
    <xf numFmtId="218" fontId="16" fillId="0" borderId="0" xfId="10" applyNumberFormat="1" applyFont="1" applyAlignment="1">
      <alignment horizontal="right"/>
    </xf>
    <xf numFmtId="0" fontId="17" fillId="4" borderId="14" xfId="0" applyFont="1" applyFill="1" applyBorder="1"/>
  </cellXfs>
  <cellStyles count="15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ect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266700</xdr:colOff>
          <xdr:row>1</xdr:row>
          <xdr:rowOff>114300</xdr:rowOff>
        </xdr:to>
        <xdr:sp macro="" textlink="">
          <xdr:nvSpPr>
            <xdr:cNvPr id="10241" name="Rvx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38100</xdr:rowOff>
        </xdr:from>
        <xdr:to>
          <xdr:col>1</xdr:col>
          <xdr:colOff>390525</xdr:colOff>
          <xdr:row>1</xdr:row>
          <xdr:rowOff>114300</xdr:rowOff>
        </xdr:to>
        <xdr:sp macro="" textlink="">
          <xdr:nvSpPr>
            <xdr:cNvPr id="10242" name="cmdStart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409575</xdr:colOff>
          <xdr:row>0</xdr:row>
          <xdr:rowOff>38100</xdr:rowOff>
        </xdr:from>
        <xdr:to>
          <xdr:col>1</xdr:col>
          <xdr:colOff>762000</xdr:colOff>
          <xdr:row>1</xdr:row>
          <xdr:rowOff>114300</xdr:rowOff>
        </xdr:to>
        <xdr:sp macro="" textlink="">
          <xdr:nvSpPr>
            <xdr:cNvPr id="10243" name="cmd_Stop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tabSelected="1" workbookViewId="0">
      <selection activeCell="N13" sqref="N13"/>
    </sheetView>
  </sheetViews>
  <sheetFormatPr defaultRowHeight="12.75"/>
  <cols>
    <col min="1" max="1" width="22" style="58" bestFit="1" customWidth="1"/>
    <col min="2" max="2" width="7" style="59" bestFit="1" customWidth="1"/>
    <col min="3" max="3" width="7.7109375" style="60" bestFit="1" customWidth="1"/>
    <col min="4" max="4" width="9.140625" style="61" hidden="1" customWidth="1"/>
    <col min="5" max="5" width="10.28515625" style="61" hidden="1" customWidth="1"/>
    <col min="6" max="6" width="9.28515625" style="62" bestFit="1" customWidth="1"/>
    <col min="7" max="7" width="11.5703125" style="63" bestFit="1" customWidth="1"/>
    <col min="8" max="8" width="9.140625" style="54"/>
    <col min="9" max="9" width="16.42578125" style="54" bestFit="1" customWidth="1"/>
    <col min="10" max="10" width="7" style="54" bestFit="1" customWidth="1"/>
    <col min="11" max="11" width="7.7109375" style="60" bestFit="1" customWidth="1"/>
    <col min="12" max="13" width="9.140625" style="54" hidden="1" customWidth="1"/>
    <col min="14" max="14" width="9.28515625" style="54" bestFit="1" customWidth="1"/>
    <col min="15" max="15" width="11.5703125" style="54" bestFit="1" customWidth="1"/>
    <col min="16" max="16384" width="9.140625" style="54"/>
  </cols>
  <sheetData>
    <row r="1" spans="1:15">
      <c r="D1" s="64" t="s">
        <v>104</v>
      </c>
      <c r="E1" s="64" t="s">
        <v>104</v>
      </c>
      <c r="F1" s="64" t="s">
        <v>104</v>
      </c>
      <c r="G1" s="65" t="s">
        <v>108</v>
      </c>
      <c r="J1" s="59"/>
      <c r="L1" s="64" t="s">
        <v>104</v>
      </c>
      <c r="M1" s="64" t="s">
        <v>104</v>
      </c>
      <c r="N1" s="64" t="s">
        <v>104</v>
      </c>
      <c r="O1" s="65" t="s">
        <v>108</v>
      </c>
    </row>
    <row r="2" spans="1:15" s="55" customFormat="1">
      <c r="B2" s="66" t="s">
        <v>86</v>
      </c>
      <c r="C2" s="57" t="s">
        <v>110</v>
      </c>
      <c r="D2" s="67" t="s">
        <v>43</v>
      </c>
      <c r="E2" s="67" t="s">
        <v>44</v>
      </c>
      <c r="F2" s="68" t="s">
        <v>107</v>
      </c>
      <c r="G2" s="65" t="s">
        <v>109</v>
      </c>
      <c r="J2" s="66" t="s">
        <v>86</v>
      </c>
      <c r="K2" s="57" t="s">
        <v>110</v>
      </c>
      <c r="L2" s="67" t="s">
        <v>43</v>
      </c>
      <c r="M2" s="67" t="s">
        <v>44</v>
      </c>
      <c r="N2" s="68" t="s">
        <v>107</v>
      </c>
      <c r="O2" s="65" t="s">
        <v>109</v>
      </c>
    </row>
    <row r="3" spans="1:15">
      <c r="A3" s="69" t="s">
        <v>37</v>
      </c>
      <c r="B3" s="59">
        <f>VLOOKUP(A3,'EOLID''s'!$A$3:$E$54,5,0)</f>
        <v>1.915</v>
      </c>
      <c r="I3" s="69" t="s">
        <v>94</v>
      </c>
      <c r="J3" s="59">
        <f>VLOOKUP(I3,'EOLID''s'!$A$3:$E$54,5,0)</f>
        <v>1.875</v>
      </c>
      <c r="K3" s="57"/>
      <c r="L3" s="70"/>
      <c r="M3" s="67"/>
      <c r="N3" s="62"/>
      <c r="O3" s="63"/>
    </row>
    <row r="4" spans="1:15">
      <c r="A4" s="71" t="s">
        <v>33</v>
      </c>
      <c r="B4" s="59">
        <f>VLOOKUP(A4,'EOLID''s'!$A$3:$E$54,5,0)</f>
        <v>1.81</v>
      </c>
      <c r="C4" s="72">
        <f>+$B$3-B4</f>
        <v>0.10499999999999998</v>
      </c>
      <c r="D4" s="73">
        <f>1-3.47%</f>
        <v>0.96530000000000005</v>
      </c>
      <c r="E4" s="61">
        <v>2.5999999999999999E-2</v>
      </c>
      <c r="F4" s="62">
        <f>B4/D4-B4+E4</f>
        <v>9.1064746710866923E-2</v>
      </c>
      <c r="G4" s="63">
        <f>C4-F4</f>
        <v>1.3935253289133059E-2</v>
      </c>
      <c r="I4" s="71" t="s">
        <v>33</v>
      </c>
      <c r="J4" s="59">
        <f>VLOOKUP(I4,'EOLID''s'!$A$3:$E$54,5,0)</f>
        <v>1.81</v>
      </c>
      <c r="K4" s="72">
        <f>+$J$3-J4</f>
        <v>6.4999999999999947E-2</v>
      </c>
      <c r="L4" s="73">
        <f>1-3.47%</f>
        <v>0.96530000000000005</v>
      </c>
      <c r="M4" s="61">
        <v>1.23E-2</v>
      </c>
      <c r="N4" s="62">
        <f>J4/L4-J4+M4</f>
        <v>7.7364746710866933E-2</v>
      </c>
      <c r="O4" s="63">
        <f>K4-N4</f>
        <v>-1.2364746710866986E-2</v>
      </c>
    </row>
    <row r="5" spans="1:15">
      <c r="A5" s="71" t="s">
        <v>20</v>
      </c>
      <c r="B5" s="59">
        <f>VLOOKUP(A5,'EOLID''s'!$A$3:$E$54,5,0)</f>
        <v>1.83</v>
      </c>
      <c r="C5" s="72">
        <f>+$B$3-B5</f>
        <v>8.4999999999999964E-2</v>
      </c>
      <c r="D5" s="73">
        <f>1-3.47%</f>
        <v>0.96530000000000005</v>
      </c>
      <c r="E5" s="61">
        <v>4.36E-2</v>
      </c>
      <c r="F5" s="62">
        <f>B5/D5-B5+E5</f>
        <v>0.10938369418833518</v>
      </c>
      <c r="G5" s="63">
        <f>C5-F5</f>
        <v>-2.438369418833522E-2</v>
      </c>
      <c r="I5" s="71" t="s">
        <v>20</v>
      </c>
      <c r="J5" s="59">
        <f>VLOOKUP(I5,'EOLID''s'!$A$3:$E$54,5,0)</f>
        <v>1.83</v>
      </c>
      <c r="K5" s="72">
        <f>+$J$3-J5</f>
        <v>4.4999999999999929E-2</v>
      </c>
      <c r="L5" s="73">
        <v>9.5999999999999992E-3</v>
      </c>
      <c r="M5" s="61">
        <v>1.5100000000000001E-2</v>
      </c>
      <c r="N5" s="62">
        <f>(J5*L5)+M5</f>
        <v>3.2668000000000003E-2</v>
      </c>
      <c r="O5" s="63">
        <f>K5-N5</f>
        <v>1.2331999999999926E-2</v>
      </c>
    </row>
    <row r="6" spans="1:15">
      <c r="A6" s="71" t="s">
        <v>94</v>
      </c>
      <c r="B6" s="59">
        <f>VLOOKUP(A6,'EOLID''s'!$A$3:$E$54,5,0)</f>
        <v>1.875</v>
      </c>
      <c r="C6" s="72">
        <f>+$B$3-B6</f>
        <v>4.0000000000000036E-2</v>
      </c>
      <c r="D6" s="73">
        <f>1-3.47%</f>
        <v>0.96530000000000005</v>
      </c>
      <c r="E6" s="61">
        <v>4.36E-2</v>
      </c>
      <c r="F6" s="62">
        <f>B6/D6-B6+E6</f>
        <v>0.11100132601263848</v>
      </c>
      <c r="G6" s="63">
        <f>C6-F6</f>
        <v>-7.1001326012638449E-2</v>
      </c>
      <c r="I6" s="69" t="s">
        <v>20</v>
      </c>
      <c r="J6" s="59">
        <f>VLOOKUP(I6,'EOLID''s'!$A$3:$E$54,5,0)</f>
        <v>1.83</v>
      </c>
      <c r="K6" s="57"/>
      <c r="L6" s="70"/>
      <c r="M6" s="67"/>
      <c r="N6" s="62"/>
      <c r="O6" s="63"/>
    </row>
    <row r="7" spans="1:15">
      <c r="A7" s="69" t="s">
        <v>36</v>
      </c>
      <c r="B7" s="59">
        <f>VLOOKUP(A7,'EOLID''s'!$A$3:$E$54,5,0)</f>
        <v>1.9249999999999998</v>
      </c>
      <c r="D7" s="73"/>
      <c r="I7" s="71" t="s">
        <v>33</v>
      </c>
      <c r="J7" s="59">
        <f>VLOOKUP(I7,'EOLID''s'!$A$3:$E$54,5,0)</f>
        <v>1.81</v>
      </c>
      <c r="K7" s="72">
        <f>+$J$6-J7</f>
        <v>2.0000000000000018E-2</v>
      </c>
      <c r="L7" s="73">
        <f>1-3.47%</f>
        <v>0.96530000000000005</v>
      </c>
      <c r="M7" s="61">
        <v>1.23E-2</v>
      </c>
      <c r="N7" s="62">
        <f>J7/L7-J7+M7</f>
        <v>7.7364746710866933E-2</v>
      </c>
      <c r="O7" s="63">
        <f>K7-N7</f>
        <v>-5.7364746710866915E-2</v>
      </c>
    </row>
    <row r="8" spans="1:15">
      <c r="A8" s="71" t="s">
        <v>33</v>
      </c>
      <c r="B8" s="59">
        <f>VLOOKUP(A8,'EOLID''s'!$A$3:$E$54,5,0)</f>
        <v>1.81</v>
      </c>
      <c r="C8" s="72">
        <f>+$B$7-B8</f>
        <v>0.11499999999999977</v>
      </c>
      <c r="D8" s="73">
        <f>1-3.47%</f>
        <v>0.96530000000000005</v>
      </c>
      <c r="E8" s="61">
        <v>2.5999999999999999E-2</v>
      </c>
      <c r="F8" s="62">
        <f>B8/D8-B8+E8</f>
        <v>9.1064746710866923E-2</v>
      </c>
      <c r="G8" s="63">
        <f>C8-F8</f>
        <v>2.3935253289132846E-2</v>
      </c>
      <c r="I8" s="69" t="s">
        <v>33</v>
      </c>
      <c r="J8" s="59">
        <f>VLOOKUP(I8,'EOLID''s'!$A$3:$E$54,5,0)</f>
        <v>1.81</v>
      </c>
      <c r="K8" s="57"/>
      <c r="L8" s="70"/>
      <c r="M8" s="67"/>
      <c r="N8" s="62"/>
      <c r="O8" s="63"/>
    </row>
    <row r="9" spans="1:15">
      <c r="A9" s="71" t="s">
        <v>20</v>
      </c>
      <c r="B9" s="59">
        <f>VLOOKUP(A9,'EOLID''s'!$A$3:$E$54,5,0)</f>
        <v>1.83</v>
      </c>
      <c r="C9" s="72">
        <f>+$B$7-B9</f>
        <v>9.4999999999999751E-2</v>
      </c>
      <c r="D9" s="73">
        <f>1-3.47%</f>
        <v>0.96530000000000005</v>
      </c>
      <c r="E9" s="61">
        <v>4.36E-2</v>
      </c>
      <c r="F9" s="62">
        <f>B9/D9-B9+E9</f>
        <v>0.10938369418833518</v>
      </c>
      <c r="G9" s="63">
        <f>C9-F9</f>
        <v>-1.4383694188335433E-2</v>
      </c>
      <c r="I9" s="71" t="s">
        <v>95</v>
      </c>
      <c r="J9" s="59">
        <f>VLOOKUP(I9,'EOLID''s'!$A$3:$E$54,5,0)</f>
        <v>1.73</v>
      </c>
      <c r="K9" s="72">
        <f>+$J$8-J9</f>
        <v>8.0000000000000071E-2</v>
      </c>
      <c r="L9" s="73">
        <v>1.4999999999999999E-2</v>
      </c>
      <c r="M9" s="61">
        <v>0.03</v>
      </c>
      <c r="N9" s="62">
        <f>(J9*L9)+M9</f>
        <v>5.595E-2</v>
      </c>
      <c r="O9" s="63">
        <f>K9-N9</f>
        <v>2.4050000000000071E-2</v>
      </c>
    </row>
    <row r="10" spans="1:15">
      <c r="A10" s="71" t="s">
        <v>94</v>
      </c>
      <c r="B10" s="59">
        <f>VLOOKUP(A10,'EOLID''s'!$A$3:$E$54,5,0)</f>
        <v>1.875</v>
      </c>
      <c r="C10" s="72">
        <f>+$B$7-B10</f>
        <v>4.9999999999999822E-2</v>
      </c>
      <c r="D10" s="73">
        <f>1-3.47%</f>
        <v>0.96530000000000005</v>
      </c>
      <c r="E10" s="61">
        <v>4.36E-2</v>
      </c>
      <c r="F10" s="62">
        <f>B10/D10-B10+E10</f>
        <v>0.11100132601263848</v>
      </c>
      <c r="G10" s="63">
        <f>C10-F10</f>
        <v>-6.1001326012638662E-2</v>
      </c>
      <c r="I10" s="71" t="s">
        <v>103</v>
      </c>
      <c r="J10" s="59">
        <f>VLOOKUP(I10,'EOLID''s'!$A$3:$E$54,5,0)</f>
        <v>1.71</v>
      </c>
      <c r="K10" s="72">
        <f>+$J$8-J10</f>
        <v>0.10000000000000009</v>
      </c>
      <c r="L10" s="73">
        <v>1.3000000000000001E-2</v>
      </c>
      <c r="M10" s="61">
        <v>4.3E-3</v>
      </c>
      <c r="N10" s="62">
        <f>(J10*L10)+M10</f>
        <v>2.6529999999999998E-2</v>
      </c>
      <c r="O10" s="63">
        <f>K10-N10</f>
        <v>7.3470000000000091E-2</v>
      </c>
    </row>
    <row r="11" spans="1:15">
      <c r="A11" s="74" t="s">
        <v>26</v>
      </c>
      <c r="B11" s="59">
        <f>VLOOKUP(A11,'EOLID''s'!$A$3:$E$54,5,0)</f>
        <v>1.925</v>
      </c>
      <c r="D11" s="73"/>
      <c r="I11" s="71" t="s">
        <v>27</v>
      </c>
      <c r="J11" s="59">
        <f>VLOOKUP(I11,'EOLID''s'!$A$3:$E$54,5,0)</f>
        <v>1.7000000000000002</v>
      </c>
      <c r="K11" s="72">
        <f>+$J$8-J11</f>
        <v>0.10999999999999988</v>
      </c>
      <c r="L11" s="73">
        <v>1.4999999999999999E-2</v>
      </c>
      <c r="M11" s="61">
        <v>0.03</v>
      </c>
      <c r="N11" s="62">
        <f>(J11*L11)+M11</f>
        <v>5.5500000000000001E-2</v>
      </c>
      <c r="O11" s="63">
        <f>K11-N11</f>
        <v>5.4499999999999875E-2</v>
      </c>
    </row>
    <row r="12" spans="1:15">
      <c r="A12" s="71" t="s">
        <v>105</v>
      </c>
      <c r="B12" s="59">
        <f>VLOOKUP(A12,'EOLID''s'!$A$3:$E$54,5,0)</f>
        <v>1.81</v>
      </c>
      <c r="C12" s="72">
        <f>+$B$11-B12</f>
        <v>0.11499999999999999</v>
      </c>
      <c r="D12" s="73">
        <v>4.7500000000000001E-2</v>
      </c>
      <c r="E12" s="61">
        <v>1.6400000000000001E-2</v>
      </c>
      <c r="F12" s="62">
        <f>(B12*D12)+E12</f>
        <v>0.10237500000000001</v>
      </c>
      <c r="G12" s="63">
        <f>C12-F12</f>
        <v>1.2624999999999983E-2</v>
      </c>
      <c r="I12" s="71" t="s">
        <v>90</v>
      </c>
      <c r="J12" s="59">
        <f>VLOOKUP(I12,'EOLID''s'!$A$3:$E$54,5,0)</f>
        <v>1.73</v>
      </c>
      <c r="K12" s="72">
        <f>+$J$8-J12</f>
        <v>8.0000000000000071E-2</v>
      </c>
      <c r="L12" s="73">
        <v>1.4999999999999999E-2</v>
      </c>
      <c r="M12" s="61">
        <v>0.03</v>
      </c>
      <c r="N12" s="62">
        <f>(J12*L12)+M12</f>
        <v>5.595E-2</v>
      </c>
      <c r="O12" s="63">
        <f>K12-N12</f>
        <v>2.4050000000000071E-2</v>
      </c>
    </row>
    <row r="13" spans="1:15">
      <c r="A13" s="71" t="s">
        <v>42</v>
      </c>
      <c r="B13" s="59">
        <f>VLOOKUP(A13,'EOLID''s'!$A$3:$E$54,5,0)</f>
        <v>1.83</v>
      </c>
      <c r="C13" s="72">
        <f>+$B$11-B13</f>
        <v>9.4999999999999973E-2</v>
      </c>
      <c r="D13" s="73">
        <v>0.05</v>
      </c>
      <c r="E13" s="61">
        <v>2.24E-2</v>
      </c>
      <c r="F13" s="62">
        <f>(B13*D13)+E13</f>
        <v>0.11390000000000002</v>
      </c>
      <c r="G13" s="63">
        <f>C13-F13</f>
        <v>-1.8900000000000042E-2</v>
      </c>
      <c r="I13" s="69" t="s">
        <v>95</v>
      </c>
      <c r="J13" s="59">
        <f>VLOOKUP(I13,'EOLID''s'!$A$3:$E$54,5,0)</f>
        <v>1.73</v>
      </c>
      <c r="L13" s="73"/>
      <c r="M13" s="61"/>
      <c r="N13" s="62"/>
      <c r="O13" s="63"/>
    </row>
    <row r="14" spans="1:15">
      <c r="A14" s="74" t="s">
        <v>22</v>
      </c>
      <c r="B14" s="59">
        <f>VLOOKUP(A14,'EOLID''s'!$A$3:$E$54,5,0)</f>
        <v>1.92</v>
      </c>
      <c r="D14" s="73"/>
      <c r="I14" s="71" t="s">
        <v>41</v>
      </c>
      <c r="J14" s="59">
        <f>VLOOKUP(I14,'EOLID''s'!$A$3:$E$54,5,0)</f>
        <v>2.4450000000000003</v>
      </c>
      <c r="K14" s="72">
        <f>+$J$13-J14</f>
        <v>-0.7150000000000003</v>
      </c>
      <c r="L14" s="73">
        <v>3.8650000000000004E-2</v>
      </c>
      <c r="M14" s="61">
        <f>0.012865+0.03</f>
        <v>4.2865E-2</v>
      </c>
      <c r="N14" s="62">
        <f>(J14*L14)+M14</f>
        <v>0.13736425000000002</v>
      </c>
      <c r="O14" s="63">
        <f>K14-N14</f>
        <v>-0.85236425000000038</v>
      </c>
    </row>
    <row r="15" spans="1:15">
      <c r="A15" s="71" t="s">
        <v>106</v>
      </c>
      <c r="B15" s="59">
        <f>VLOOKUP(A15,'EOLID''s'!$A$3:$E$54,5,0)</f>
        <v>1.73</v>
      </c>
      <c r="C15" s="72">
        <f>+$B$14-B15</f>
        <v>0.18999999999999995</v>
      </c>
      <c r="D15" s="73">
        <v>4.2000000000000003E-2</v>
      </c>
      <c r="E15" s="61">
        <v>0.06</v>
      </c>
      <c r="F15" s="62">
        <f>(B15*D15)+E15</f>
        <v>0.13266</v>
      </c>
      <c r="G15" s="63">
        <f>C15-F15</f>
        <v>5.7339999999999947E-2</v>
      </c>
      <c r="I15" s="71" t="s">
        <v>90</v>
      </c>
      <c r="J15" s="59">
        <f>VLOOKUP(I15,'EOLID''s'!$A$3:$E$54,5,0)</f>
        <v>1.73</v>
      </c>
      <c r="K15" s="72">
        <f>+$J$13-J15</f>
        <v>0</v>
      </c>
      <c r="L15" s="73">
        <v>1.4999999999999999E-2</v>
      </c>
      <c r="M15" s="61">
        <v>0.03</v>
      </c>
      <c r="N15" s="62">
        <f>(J15*L15)+M15</f>
        <v>5.595E-2</v>
      </c>
      <c r="O15" s="63">
        <f>K15-N15</f>
        <v>-5.595E-2</v>
      </c>
    </row>
    <row r="16" spans="1:15">
      <c r="A16" s="74" t="s">
        <v>23</v>
      </c>
      <c r="B16" s="59">
        <f>VLOOKUP(A16,'EOLID''s'!$A$3:$E$54,5,0)</f>
        <v>1.92</v>
      </c>
      <c r="D16" s="73"/>
      <c r="I16" s="71" t="s">
        <v>32</v>
      </c>
      <c r="J16" s="59">
        <f>VLOOKUP(I16,'EOLID''s'!$A$3:$E$54,5,0)</f>
        <v>1.71</v>
      </c>
      <c r="K16" s="72">
        <f>+$J$13-J16</f>
        <v>2.0000000000000018E-2</v>
      </c>
      <c r="L16" s="73">
        <v>0.03</v>
      </c>
      <c r="M16" s="61">
        <v>0</v>
      </c>
      <c r="N16" s="62">
        <f>(J16*L16)+M16</f>
        <v>5.1299999999999998E-2</v>
      </c>
      <c r="O16" s="63">
        <f>K16-N16</f>
        <v>-3.1299999999999981E-2</v>
      </c>
    </row>
    <row r="17" spans="1:15">
      <c r="A17" s="71" t="s">
        <v>34</v>
      </c>
      <c r="B17" s="59">
        <f>VLOOKUP(A17,'EOLID''s'!$A$3:$E$54,5,0)</f>
        <v>1.7250000000000001</v>
      </c>
      <c r="C17" s="72">
        <f>+$B$16-B17</f>
        <v>0.19499999999999984</v>
      </c>
      <c r="D17" s="73">
        <v>1.1000000000000001E-2</v>
      </c>
      <c r="E17" s="61">
        <v>0</v>
      </c>
      <c r="F17" s="62">
        <f>(B17*D17)+E17</f>
        <v>1.8975000000000002E-2</v>
      </c>
      <c r="G17" s="63">
        <f>C17-F17</f>
        <v>0.17602499999999985</v>
      </c>
      <c r="I17" s="71" t="s">
        <v>31</v>
      </c>
      <c r="J17" s="59">
        <f>VLOOKUP(I17,'EOLID''s'!$A$3:$E$54,5,0)</f>
        <v>1.75</v>
      </c>
      <c r="K17" s="72">
        <f>+$J$13-J17</f>
        <v>-2.0000000000000018E-2</v>
      </c>
      <c r="L17" s="73">
        <v>0.03</v>
      </c>
      <c r="M17" s="61">
        <v>0</v>
      </c>
      <c r="N17" s="62">
        <f>(J17*L17)+M17</f>
        <v>5.2499999999999998E-2</v>
      </c>
      <c r="O17" s="63">
        <f>K17-N17</f>
        <v>-7.2500000000000009E-2</v>
      </c>
    </row>
    <row r="18" spans="1:15" s="56" customFormat="1">
      <c r="A18" s="69" t="s">
        <v>21</v>
      </c>
      <c r="B18" s="59">
        <f>VLOOKUP(A18,'EOLID''s'!$A$3:$E$54,5,0)</f>
        <v>1.8</v>
      </c>
      <c r="C18" s="57"/>
      <c r="D18" s="70"/>
      <c r="E18" s="67"/>
      <c r="F18" s="62"/>
      <c r="G18" s="63"/>
      <c r="I18" s="71" t="s">
        <v>33</v>
      </c>
      <c r="J18" s="59">
        <f>VLOOKUP(I18,'EOLID''s'!$A$3:$E$54,5,0)</f>
        <v>1.81</v>
      </c>
      <c r="K18" s="72">
        <f>+$J$13-J18</f>
        <v>-8.0000000000000071E-2</v>
      </c>
      <c r="L18" s="73">
        <v>1.4999999999999999E-2</v>
      </c>
      <c r="M18" s="61">
        <v>0.03</v>
      </c>
      <c r="N18" s="62">
        <f>(J18*L18)+M18</f>
        <v>5.7149999999999999E-2</v>
      </c>
      <c r="O18" s="63">
        <f>K18-N18</f>
        <v>-0.13715000000000008</v>
      </c>
    </row>
    <row r="19" spans="1:15">
      <c r="A19" s="71" t="s">
        <v>33</v>
      </c>
      <c r="B19" s="59">
        <f>VLOOKUP(A19,'EOLID''s'!$A$3:$E$54,5,0)</f>
        <v>1.81</v>
      </c>
      <c r="C19" s="72">
        <f t="shared" ref="C19:C24" si="0">+$B$18-B19</f>
        <v>-1.0000000000000009E-2</v>
      </c>
      <c r="D19" s="73">
        <f>1-3.47%</f>
        <v>0.96530000000000005</v>
      </c>
      <c r="E19" s="61">
        <v>2.5999999999999999E-2</v>
      </c>
      <c r="F19" s="62">
        <f>B19/D19-B19+E19</f>
        <v>9.1064746710866923E-2</v>
      </c>
      <c r="G19" s="63">
        <f t="shared" ref="G19:G24" si="1">C19-F19</f>
        <v>-0.10106474671086693</v>
      </c>
      <c r="I19" s="69" t="s">
        <v>32</v>
      </c>
      <c r="J19" s="59">
        <f>VLOOKUP(I19,'EOLID''s'!$A$3:$E$54,5,0)</f>
        <v>1.71</v>
      </c>
      <c r="L19" s="73"/>
      <c r="M19" s="61"/>
      <c r="N19" s="62"/>
      <c r="O19" s="63"/>
    </row>
    <row r="20" spans="1:15">
      <c r="A20" s="71" t="s">
        <v>20</v>
      </c>
      <c r="B20" s="59">
        <f>VLOOKUP(A20,'EOLID''s'!$A$3:$E$54,5,0)</f>
        <v>1.83</v>
      </c>
      <c r="C20" s="72">
        <f t="shared" si="0"/>
        <v>-3.0000000000000027E-2</v>
      </c>
      <c r="D20" s="73">
        <f>1-3.47%</f>
        <v>0.96530000000000005</v>
      </c>
      <c r="E20" s="61">
        <v>4.36E-2</v>
      </c>
      <c r="F20" s="62">
        <f>B20/D20-B20+E20</f>
        <v>0.10938369418833518</v>
      </c>
      <c r="G20" s="63">
        <f t="shared" si="1"/>
        <v>-0.13938369418833521</v>
      </c>
      <c r="I20" s="71" t="s">
        <v>95</v>
      </c>
      <c r="J20" s="59">
        <f>VLOOKUP(I20,'EOLID''s'!$A$3:$E$54,5,0)</f>
        <v>1.73</v>
      </c>
      <c r="K20" s="72">
        <f>+$J$19-J20</f>
        <v>-2.0000000000000018E-2</v>
      </c>
      <c r="L20" s="73">
        <v>0.03</v>
      </c>
      <c r="M20" s="61">
        <v>0</v>
      </c>
      <c r="N20" s="62">
        <f>(J20*L20)+M20</f>
        <v>5.1899999999999995E-2</v>
      </c>
      <c r="O20" s="63">
        <f>K20-N20</f>
        <v>-7.1900000000000019E-2</v>
      </c>
    </row>
    <row r="21" spans="1:15">
      <c r="A21" s="71" t="s">
        <v>105</v>
      </c>
      <c r="B21" s="59">
        <f>VLOOKUP(A21,'EOLID''s'!$A$3:$E$54,5,0)</f>
        <v>1.81</v>
      </c>
      <c r="C21" s="72">
        <f t="shared" si="0"/>
        <v>-1.0000000000000009E-2</v>
      </c>
      <c r="D21" s="73">
        <v>4.7500000000000001E-2</v>
      </c>
      <c r="E21" s="61">
        <v>1.6400000000000001E-2</v>
      </c>
      <c r="F21" s="62">
        <f>(B21*D21)+E21</f>
        <v>0.10237500000000001</v>
      </c>
      <c r="G21" s="63">
        <f t="shared" si="1"/>
        <v>-0.11237500000000002</v>
      </c>
      <c r="I21" s="69" t="s">
        <v>96</v>
      </c>
      <c r="J21" s="59">
        <f>VLOOKUP(I21,'EOLID''s'!$A$3:$E$54,5,0)</f>
        <v>0.96250000000000002</v>
      </c>
      <c r="L21" s="73"/>
      <c r="M21" s="61"/>
      <c r="N21" s="62"/>
      <c r="O21" s="63"/>
    </row>
    <row r="22" spans="1:15">
      <c r="A22" s="71" t="s">
        <v>42</v>
      </c>
      <c r="B22" s="59">
        <f>VLOOKUP(A22,'EOLID''s'!$A$3:$E$54,5,0)</f>
        <v>1.83</v>
      </c>
      <c r="C22" s="72">
        <f t="shared" si="0"/>
        <v>-3.0000000000000027E-2</v>
      </c>
      <c r="D22" s="73">
        <v>0.05</v>
      </c>
      <c r="E22" s="61">
        <v>2.24E-2</v>
      </c>
      <c r="F22" s="62">
        <f>(B22*D22)+E22</f>
        <v>0.11390000000000002</v>
      </c>
      <c r="G22" s="63">
        <f t="shared" si="1"/>
        <v>-0.14390000000000003</v>
      </c>
      <c r="I22" s="71" t="s">
        <v>32</v>
      </c>
      <c r="J22" s="59">
        <f>VLOOKUP(I22,'EOLID''s'!$A$3:$E$54,5,0)</f>
        <v>1.71</v>
      </c>
      <c r="K22" s="72">
        <f>+$J$21-J22</f>
        <v>-0.74749999999999994</v>
      </c>
      <c r="L22" s="73">
        <v>0.03</v>
      </c>
      <c r="M22" s="61">
        <v>0</v>
      </c>
      <c r="N22" s="62">
        <f>(J22*L22)+M22</f>
        <v>5.1299999999999998E-2</v>
      </c>
      <c r="O22" s="63">
        <f>K22-N22</f>
        <v>-0.79879999999999995</v>
      </c>
    </row>
    <row r="23" spans="1:15">
      <c r="A23" s="71" t="s">
        <v>106</v>
      </c>
      <c r="B23" s="59">
        <f>VLOOKUP(A23,'EOLID''s'!$A$3:$E$54,5,0)</f>
        <v>1.73</v>
      </c>
      <c r="C23" s="72">
        <f t="shared" si="0"/>
        <v>7.0000000000000062E-2</v>
      </c>
      <c r="D23" s="73">
        <v>4.2000000000000003E-2</v>
      </c>
      <c r="E23" s="61">
        <v>0.06</v>
      </c>
      <c r="F23" s="62">
        <f>(B23*D23)+E23</f>
        <v>0.13266</v>
      </c>
      <c r="G23" s="63">
        <f t="shared" si="1"/>
        <v>-6.2659999999999938E-2</v>
      </c>
      <c r="I23" s="71" t="s">
        <v>31</v>
      </c>
      <c r="J23" s="59">
        <f>VLOOKUP(I23,'EOLID''s'!$A$3:$E$54,5,0)</f>
        <v>1.75</v>
      </c>
      <c r="K23" s="72">
        <f>+$J$21-J23</f>
        <v>-0.78749999999999998</v>
      </c>
      <c r="L23" s="73">
        <v>0.03</v>
      </c>
      <c r="M23" s="61">
        <v>0</v>
      </c>
      <c r="N23" s="62">
        <f>(J23*L23)+M23</f>
        <v>5.2499999999999998E-2</v>
      </c>
      <c r="O23" s="63">
        <f>K23-N23</f>
        <v>-0.84</v>
      </c>
    </row>
    <row r="24" spans="1:15">
      <c r="A24" s="71" t="s">
        <v>94</v>
      </c>
      <c r="B24" s="59">
        <f>VLOOKUP(A24,'EOLID''s'!$A$3:$E$54,5,0)</f>
        <v>1.875</v>
      </c>
      <c r="C24" s="72">
        <f t="shared" si="0"/>
        <v>-7.4999999999999956E-2</v>
      </c>
      <c r="D24" s="73">
        <f>1-3.47%</f>
        <v>0.96530000000000005</v>
      </c>
      <c r="E24" s="61">
        <v>4.36E-2</v>
      </c>
      <c r="F24" s="62">
        <f>B24/D24-B24+E24</f>
        <v>0.11100132601263848</v>
      </c>
      <c r="G24" s="63">
        <f t="shared" si="1"/>
        <v>-0.18600132601263844</v>
      </c>
    </row>
    <row r="25" spans="1:15" s="56" customFormat="1">
      <c r="A25" s="69" t="s">
        <v>35</v>
      </c>
      <c r="B25" s="59">
        <f>VLOOKUP(A25,'EOLID''s'!$A$3:$E$54,5,0)</f>
        <v>2.0049999999999999</v>
      </c>
      <c r="C25" s="57"/>
      <c r="D25" s="70"/>
      <c r="E25" s="67"/>
      <c r="F25" s="62"/>
      <c r="G25" s="63"/>
      <c r="K25" s="57"/>
    </row>
    <row r="26" spans="1:15">
      <c r="A26" s="71" t="s">
        <v>34</v>
      </c>
      <c r="B26" s="59">
        <f>VLOOKUP(A26,'EOLID''s'!$A$3:$E$54,5,0)</f>
        <v>1.7250000000000001</v>
      </c>
      <c r="C26" s="72">
        <f>+$B$25-B26</f>
        <v>0.2799999999999998</v>
      </c>
      <c r="D26" s="73">
        <v>1.37E-2</v>
      </c>
      <c r="E26" s="61">
        <v>0</v>
      </c>
      <c r="F26" s="62">
        <f>(B26*D26)+E26</f>
        <v>2.3632500000000001E-2</v>
      </c>
      <c r="G26" s="63">
        <f>C26-F26</f>
        <v>0.2563674999999998</v>
      </c>
    </row>
    <row r="27" spans="1:15">
      <c r="A27" s="71" t="s">
        <v>21</v>
      </c>
      <c r="B27" s="59">
        <f>VLOOKUP(A27,'EOLID''s'!$A$3:$E$54,5,0)</f>
        <v>1.8</v>
      </c>
      <c r="C27" s="72">
        <f>+$B$25-B27</f>
        <v>0.20499999999999985</v>
      </c>
      <c r="D27" s="73">
        <v>1.37E-2</v>
      </c>
      <c r="E27" s="61">
        <v>0</v>
      </c>
      <c r="F27" s="62">
        <f>(B27*D27)+E27</f>
        <v>2.4660000000000001E-2</v>
      </c>
      <c r="G27" s="63">
        <f>C27-F27</f>
        <v>0.18033999999999983</v>
      </c>
    </row>
    <row r="28" spans="1:15" s="56" customFormat="1">
      <c r="A28" s="69" t="s">
        <v>34</v>
      </c>
      <c r="B28" s="59">
        <f>VLOOKUP(A28,'EOLID''s'!$A$3:$E$54,5,0)</f>
        <v>1.7250000000000001</v>
      </c>
      <c r="C28" s="57"/>
      <c r="D28" s="70"/>
      <c r="E28" s="67"/>
      <c r="F28" s="62"/>
      <c r="G28" s="63"/>
      <c r="K28" s="57"/>
    </row>
    <row r="29" spans="1:15">
      <c r="A29" s="71" t="s">
        <v>90</v>
      </c>
      <c r="B29" s="59">
        <f>VLOOKUP(A29,'EOLID''s'!$A$3:$E$54,5,0)</f>
        <v>1.73</v>
      </c>
      <c r="C29" s="72">
        <f>+$B$28-B29</f>
        <v>-4.9999999999998934E-3</v>
      </c>
      <c r="D29" s="73">
        <v>2.9073999999999999E-2</v>
      </c>
      <c r="E29" s="61">
        <f>0.013556+0.03</f>
        <v>4.3555999999999997E-2</v>
      </c>
      <c r="F29" s="62">
        <f>(B29*D29)+E29</f>
        <v>9.3854019999999996E-2</v>
      </c>
      <c r="G29" s="63">
        <f>C29-F29</f>
        <v>-9.885401999999989E-2</v>
      </c>
    </row>
    <row r="30" spans="1:15">
      <c r="A30" s="71" t="s">
        <v>41</v>
      </c>
      <c r="B30" s="59">
        <f>VLOOKUP(A30,'EOLID''s'!$A$3:$E$54,5,0)</f>
        <v>2.4450000000000003</v>
      </c>
      <c r="C30" s="72">
        <f>+$B$28-B30</f>
        <v>-0.7200000000000002</v>
      </c>
      <c r="D30" s="73">
        <v>3.771E-2</v>
      </c>
      <c r="E30" s="61">
        <v>1.7420000000000001E-2</v>
      </c>
      <c r="F30" s="62">
        <f>(B30*D30)+E30</f>
        <v>0.10962095000000002</v>
      </c>
      <c r="G30" s="63">
        <f>C30-F30</f>
        <v>-0.82962095000000025</v>
      </c>
    </row>
    <row r="31" spans="1:15">
      <c r="A31" s="71" t="s">
        <v>95</v>
      </c>
      <c r="B31" s="59">
        <f>VLOOKUP(A31,'EOLID''s'!$A$3:$E$54,5,0)</f>
        <v>1.73</v>
      </c>
      <c r="C31" s="72">
        <f>+$B$28-B31</f>
        <v>-4.9999999999998934E-3</v>
      </c>
      <c r="D31" s="73">
        <v>2.9073999999999999E-2</v>
      </c>
      <c r="E31" s="61">
        <f>E29</f>
        <v>4.3555999999999997E-2</v>
      </c>
      <c r="F31" s="62">
        <f>(B31*D31)+E31</f>
        <v>9.3854019999999996E-2</v>
      </c>
      <c r="G31" s="63">
        <f>C31-F31</f>
        <v>-9.885401999999989E-2</v>
      </c>
    </row>
    <row r="32" spans="1:15" s="56" customFormat="1">
      <c r="C32" s="57"/>
      <c r="K32" s="57"/>
    </row>
    <row r="35" spans="3:11" s="56" customFormat="1">
      <c r="C35" s="57"/>
      <c r="K35" s="57"/>
    </row>
    <row r="37" spans="3:11" s="56" customFormat="1">
      <c r="C37" s="57"/>
      <c r="K37" s="57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0"/>
  <sheetViews>
    <sheetView workbookViewId="0">
      <selection activeCell="F25" sqref="F25"/>
    </sheetView>
  </sheetViews>
  <sheetFormatPr defaultRowHeight="11.25"/>
  <cols>
    <col min="1" max="1" width="16.140625" style="1" customWidth="1"/>
    <col min="2" max="2" width="5.85546875" style="50" bestFit="1" customWidth="1"/>
    <col min="3" max="4" width="6.140625" style="1" customWidth="1"/>
    <col min="5" max="5" width="6" style="4" bestFit="1" customWidth="1"/>
    <col min="6" max="6" width="5.28515625" style="4" customWidth="1"/>
    <col min="7" max="7" width="5.7109375" style="4" customWidth="1"/>
    <col min="8" max="8" width="5.28515625" style="4" customWidth="1"/>
    <col min="9" max="9" width="5.28515625" style="4" bestFit="1" customWidth="1"/>
    <col min="10" max="10" width="7.28515625" style="4" bestFit="1" customWidth="1"/>
    <col min="11" max="11" width="6.5703125" style="4" bestFit="1" customWidth="1"/>
    <col min="12" max="12" width="7.140625" style="4" bestFit="1" customWidth="1"/>
    <col min="13" max="13" width="7.140625" style="4" customWidth="1"/>
    <col min="14" max="14" width="6.140625" style="4" bestFit="1" customWidth="1"/>
    <col min="15" max="16" width="6.140625" style="4" customWidth="1"/>
    <col min="17" max="17" width="7.28515625" style="4" bestFit="1" customWidth="1"/>
    <col min="18" max="18" width="6.7109375" style="4" customWidth="1"/>
    <col min="19" max="19" width="6" style="4" bestFit="1" customWidth="1"/>
    <col min="20" max="20" width="5.28515625" style="4" bestFit="1" customWidth="1"/>
    <col min="21" max="22" width="5.28515625" style="4" customWidth="1"/>
    <col min="23" max="25" width="5.28515625" style="4" bestFit="1" customWidth="1"/>
    <col min="26" max="26" width="6.28515625" style="1" bestFit="1" customWidth="1"/>
    <col min="27" max="16384" width="9.140625" style="1"/>
  </cols>
  <sheetData>
    <row r="1" spans="1:25">
      <c r="A1" s="53" t="s">
        <v>87</v>
      </c>
      <c r="I1" s="15" t="s">
        <v>97</v>
      </c>
    </row>
    <row r="2" spans="1:25" s="38" customFormat="1">
      <c r="A2" s="38" t="s">
        <v>38</v>
      </c>
      <c r="B2" s="51" t="s">
        <v>39</v>
      </c>
      <c r="C2" s="38" t="s">
        <v>92</v>
      </c>
      <c r="D2" s="38" t="s">
        <v>93</v>
      </c>
      <c r="E2" s="39" t="s">
        <v>40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>
      <c r="A3" s="1" t="s">
        <v>41</v>
      </c>
      <c r="B3" s="50">
        <v>30858</v>
      </c>
      <c r="C3" s="15">
        <f>VLOOKUP(B3,EOL!$D$3:$H$100,4,0)</f>
        <v>2.4300000000000002</v>
      </c>
      <c r="D3" s="15">
        <f>VLOOKUP(B3,EOL!$D$3:$H$100,5,0)</f>
        <v>2.46</v>
      </c>
      <c r="E3" s="49">
        <f t="shared" ref="E3:E27" si="0">+(+C3+D3)/2</f>
        <v>2.4450000000000003</v>
      </c>
    </row>
    <row r="4" spans="1:25">
      <c r="A4" s="1" t="s">
        <v>31</v>
      </c>
      <c r="B4" s="52">
        <v>34860</v>
      </c>
      <c r="C4" s="15">
        <f>VLOOKUP(B4,EOL!$D$3:$H$100,4,0)</f>
        <v>1.73</v>
      </c>
      <c r="D4" s="15">
        <f>VLOOKUP(B4,EOL!$D$3:$H$100,5,0)</f>
        <v>1.77</v>
      </c>
      <c r="E4" s="49">
        <f t="shared" si="0"/>
        <v>1.75</v>
      </c>
    </row>
    <row r="5" spans="1:25">
      <c r="A5" s="1" t="s">
        <v>32</v>
      </c>
      <c r="B5" s="52">
        <v>33884</v>
      </c>
      <c r="C5" s="15">
        <f>VLOOKUP(B5,EOL!$D$3:$H$100,4,0)</f>
        <v>1.7</v>
      </c>
      <c r="D5" s="15">
        <f>VLOOKUP(B5,EOL!$D$3:$H$100,5,0)</f>
        <v>1.72</v>
      </c>
      <c r="E5" s="49">
        <f t="shared" si="0"/>
        <v>1.71</v>
      </c>
    </row>
    <row r="6" spans="1:25">
      <c r="A6" s="1" t="s">
        <v>33</v>
      </c>
      <c r="B6" s="52">
        <v>30016</v>
      </c>
      <c r="C6" s="15">
        <f>VLOOKUP(B6,EOL!$D$3:$H$100,4,0)</f>
        <v>1.8</v>
      </c>
      <c r="D6" s="15">
        <f>VLOOKUP(B6,EOL!$D$3:$H$100,5,0)</f>
        <v>1.82</v>
      </c>
      <c r="E6" s="49">
        <f>+(+C6+D6)/2</f>
        <v>1.81</v>
      </c>
    </row>
    <row r="7" spans="1:25">
      <c r="A7" s="1" t="s">
        <v>20</v>
      </c>
      <c r="B7" s="52">
        <v>27761</v>
      </c>
      <c r="C7" s="15">
        <f>VLOOKUP(B7,EOL!$D$3:$H$100,4,0)</f>
        <v>1.82</v>
      </c>
      <c r="D7" s="15">
        <f>VLOOKUP(B7,EOL!$D$3:$H$100,5,0)</f>
        <v>1.84</v>
      </c>
      <c r="E7" s="49">
        <f>+(+C7+D7)/2</f>
        <v>1.83</v>
      </c>
    </row>
    <row r="8" spans="1:25">
      <c r="A8" s="1" t="s">
        <v>106</v>
      </c>
      <c r="B8" s="52">
        <v>27825</v>
      </c>
      <c r="C8" s="15">
        <f>VLOOKUP(B8,EOL!$D$3:$H$100,4,0)</f>
        <v>1.72</v>
      </c>
      <c r="D8" s="15">
        <f>VLOOKUP(B8,EOL!$D$3:$H$100,5,0)</f>
        <v>1.74</v>
      </c>
      <c r="E8" s="49">
        <f>+(+C8+D8)/2</f>
        <v>1.73</v>
      </c>
    </row>
    <row r="9" spans="1:25">
      <c r="A9" s="1" t="s">
        <v>30</v>
      </c>
      <c r="B9" s="52">
        <v>43798</v>
      </c>
      <c r="C9" s="15">
        <f>VLOOKUP(B9,EOL!$D$3:$H$100,4,0)</f>
        <v>3.96</v>
      </c>
      <c r="D9" s="15">
        <f>VLOOKUP(B9,EOL!$D$3:$H$100,5,0)</f>
        <v>4</v>
      </c>
      <c r="E9" s="49">
        <f t="shared" si="0"/>
        <v>3.98</v>
      </c>
    </row>
    <row r="10" spans="1:25">
      <c r="A10" s="1" t="s">
        <v>29</v>
      </c>
      <c r="B10" s="52">
        <v>43808</v>
      </c>
      <c r="C10" s="15">
        <f>VLOOKUP(B10,EOL!$D$3:$H$100,4,0)</f>
        <v>0</v>
      </c>
      <c r="D10" s="15">
        <f>VLOOKUP(B10,EOL!$D$3:$H$100,5,0)</f>
        <v>0</v>
      </c>
      <c r="E10" s="49">
        <f t="shared" si="0"/>
        <v>0</v>
      </c>
    </row>
    <row r="11" spans="1:25">
      <c r="A11" s="1" t="s">
        <v>28</v>
      </c>
      <c r="B11" s="52">
        <v>43818</v>
      </c>
      <c r="C11" s="15">
        <f>VLOOKUP(B11,EOL!$D$3:$H$100,4,0)</f>
        <v>1.73</v>
      </c>
      <c r="D11" s="15">
        <f>VLOOKUP(B11,EOL!$D$3:$H$100,5,0)</f>
        <v>1.75</v>
      </c>
      <c r="E11" s="49">
        <f t="shared" si="0"/>
        <v>1.74</v>
      </c>
    </row>
    <row r="12" spans="1:25">
      <c r="A12" s="1" t="s">
        <v>95</v>
      </c>
      <c r="B12" s="52">
        <v>27825</v>
      </c>
      <c r="C12" s="15">
        <f>VLOOKUP(B12,EOL!$D$3:$H$100,4,0)</f>
        <v>1.72</v>
      </c>
      <c r="D12" s="15">
        <f>VLOOKUP(B12,EOL!$D$3:$H$100,5,0)</f>
        <v>1.74</v>
      </c>
      <c r="E12" s="49">
        <f t="shared" si="0"/>
        <v>1.73</v>
      </c>
    </row>
    <row r="13" spans="1:25">
      <c r="A13" s="1" t="s">
        <v>96</v>
      </c>
      <c r="B13" s="50">
        <v>27826</v>
      </c>
      <c r="C13" s="15">
        <f>VLOOKUP(B13,EOL!$D$3:$H$100,4,0)</f>
        <v>1.925</v>
      </c>
      <c r="D13" s="15">
        <f>VLOOKUP(B13,EOL!$D$3:$H$100,5,0)</f>
        <v>0</v>
      </c>
      <c r="E13" s="49">
        <f t="shared" si="0"/>
        <v>0.96250000000000002</v>
      </c>
    </row>
    <row r="14" spans="1:25">
      <c r="A14" s="1" t="s">
        <v>21</v>
      </c>
      <c r="B14" s="52">
        <v>60157</v>
      </c>
      <c r="C14" s="15">
        <f>VLOOKUP(B14,EOL!$D$3:$H$100,4,0)</f>
        <v>1.78</v>
      </c>
      <c r="D14" s="15">
        <f>VLOOKUP(B14,EOL!$D$3:$H$100,5,0)</f>
        <v>1.82</v>
      </c>
      <c r="E14" s="49">
        <f t="shared" si="0"/>
        <v>1.8</v>
      </c>
    </row>
    <row r="15" spans="1:25">
      <c r="A15" s="1" t="s">
        <v>35</v>
      </c>
      <c r="B15" s="52">
        <v>27765</v>
      </c>
      <c r="C15" s="15">
        <f>VLOOKUP(B15,EOL!$D$3:$H$100,4,0)</f>
        <v>1.99</v>
      </c>
      <c r="D15" s="15">
        <f>VLOOKUP(B15,EOL!$D$3:$H$100,5,0)</f>
        <v>2.02</v>
      </c>
      <c r="E15" s="49">
        <f t="shared" si="0"/>
        <v>2.0049999999999999</v>
      </c>
    </row>
    <row r="16" spans="1:25">
      <c r="A16" s="1" t="s">
        <v>34</v>
      </c>
      <c r="B16" s="52">
        <v>27827</v>
      </c>
      <c r="C16" s="15">
        <f>VLOOKUP(B16,EOL!$D$3:$H$100,4,0)</f>
        <v>1.71</v>
      </c>
      <c r="D16" s="15">
        <f>VLOOKUP(B16,EOL!$D$3:$H$100,5,0)</f>
        <v>1.74</v>
      </c>
      <c r="E16" s="49">
        <f t="shared" si="0"/>
        <v>1.7250000000000001</v>
      </c>
    </row>
    <row r="17" spans="1:5">
      <c r="A17" s="1" t="s">
        <v>27</v>
      </c>
      <c r="B17" s="52">
        <v>57246</v>
      </c>
      <c r="C17" s="15">
        <f>VLOOKUP(B17,EOL!$D$3:$H$100,4,0)</f>
        <v>1.665</v>
      </c>
      <c r="D17" s="15">
        <f>VLOOKUP(B17,EOL!$D$3:$H$100,5,0)</f>
        <v>1.7350000000000001</v>
      </c>
      <c r="E17" s="49">
        <f t="shared" si="0"/>
        <v>1.7000000000000002</v>
      </c>
    </row>
    <row r="18" spans="1:5">
      <c r="A18" s="1" t="s">
        <v>37</v>
      </c>
      <c r="B18" s="52">
        <v>43788</v>
      </c>
      <c r="C18" s="15">
        <f>VLOOKUP(B18,EOL!$D$3:$H$100,4,0)</f>
        <v>1.9</v>
      </c>
      <c r="D18" s="15">
        <f>VLOOKUP(B18,EOL!$D$3:$H$100,5,0)</f>
        <v>1.93</v>
      </c>
      <c r="E18" s="49">
        <f t="shared" si="0"/>
        <v>1.915</v>
      </c>
    </row>
    <row r="19" spans="1:5">
      <c r="A19" s="1" t="s">
        <v>25</v>
      </c>
      <c r="B19" s="52">
        <v>58038</v>
      </c>
      <c r="C19" s="15">
        <f>VLOOKUP(B19,EOL!$D$3:$H$100,4,0)</f>
        <v>0</v>
      </c>
      <c r="D19" s="15">
        <f>VLOOKUP(B19,EOL!$D$3:$H$100,5,0)</f>
        <v>0</v>
      </c>
      <c r="E19" s="49">
        <f t="shared" si="0"/>
        <v>0</v>
      </c>
    </row>
    <row r="20" spans="1:5">
      <c r="A20" s="1" t="s">
        <v>24</v>
      </c>
      <c r="B20" s="52">
        <v>58042</v>
      </c>
      <c r="C20" s="15">
        <f>VLOOKUP(B20,EOL!$D$3:$H$100,4,0)</f>
        <v>0</v>
      </c>
      <c r="D20" s="15">
        <f>VLOOKUP(B20,EOL!$D$3:$H$100,5,0)</f>
        <v>0</v>
      </c>
      <c r="E20" s="49">
        <f t="shared" si="0"/>
        <v>0</v>
      </c>
    </row>
    <row r="21" spans="1:5">
      <c r="A21" s="1" t="s">
        <v>23</v>
      </c>
      <c r="B21" s="52">
        <v>58600</v>
      </c>
      <c r="C21" s="15">
        <f>VLOOKUP(B21,EOL!$D$3:$H$100,4,0)</f>
        <v>1.9</v>
      </c>
      <c r="D21" s="15">
        <f>VLOOKUP(B21,EOL!$D$3:$H$100,5,0)</f>
        <v>1.94</v>
      </c>
      <c r="E21" s="49">
        <f t="shared" si="0"/>
        <v>1.92</v>
      </c>
    </row>
    <row r="22" spans="1:5">
      <c r="A22" s="1" t="s">
        <v>36</v>
      </c>
      <c r="B22" s="52">
        <v>27762</v>
      </c>
      <c r="C22" s="15">
        <f>VLOOKUP(B22,EOL!$D$3:$H$100,4,0)</f>
        <v>1.91</v>
      </c>
      <c r="D22" s="15">
        <f>VLOOKUP(B22,EOL!$D$3:$H$100,5,0)</f>
        <v>1.94</v>
      </c>
      <c r="E22" s="49">
        <f t="shared" si="0"/>
        <v>1.9249999999999998</v>
      </c>
    </row>
    <row r="23" spans="1:5">
      <c r="A23" s="1" t="s">
        <v>26</v>
      </c>
      <c r="B23" s="52">
        <v>58034</v>
      </c>
      <c r="C23" s="15">
        <f>VLOOKUP(B23,EOL!$D$3:$H$100,4,0)</f>
        <v>1.905</v>
      </c>
      <c r="D23" s="15">
        <f>VLOOKUP(B23,EOL!$D$3:$H$100,5,0)</f>
        <v>1.9450000000000001</v>
      </c>
      <c r="E23" s="49">
        <f t="shared" si="0"/>
        <v>1.925</v>
      </c>
    </row>
    <row r="24" spans="1:5">
      <c r="A24" s="1" t="s">
        <v>22</v>
      </c>
      <c r="B24" s="52">
        <v>58604</v>
      </c>
      <c r="C24" s="15">
        <f>VLOOKUP(B24,EOL!$D$3:$H$100,4,0)</f>
        <v>1.9</v>
      </c>
      <c r="D24" s="15">
        <f>VLOOKUP(B24,EOL!$D$3:$H$100,5,0)</f>
        <v>1.94</v>
      </c>
      <c r="E24" s="49">
        <f>+(+C24+D24)/2</f>
        <v>1.92</v>
      </c>
    </row>
    <row r="25" spans="1:5">
      <c r="A25" s="1" t="s">
        <v>90</v>
      </c>
      <c r="B25" s="50">
        <v>31101</v>
      </c>
      <c r="C25" s="15">
        <f>VLOOKUP(B25,EOL!$D$3:$H$100,4,0)</f>
        <v>1.71</v>
      </c>
      <c r="D25" s="15">
        <f>VLOOKUP(B25,EOL!$D$3:$H$100,5,0)</f>
        <v>1.75</v>
      </c>
      <c r="E25" s="49">
        <f>+(+C25+D25)/2</f>
        <v>1.73</v>
      </c>
    </row>
    <row r="26" spans="1:5">
      <c r="A26" s="1" t="s">
        <v>103</v>
      </c>
      <c r="B26" s="52">
        <v>33884</v>
      </c>
      <c r="C26" s="15">
        <f>VLOOKUP(B26,EOL!$D$3:$H$100,4,0)</f>
        <v>1.7</v>
      </c>
      <c r="D26" s="15">
        <f>VLOOKUP(B26,EOL!$D$3:$H$100,5,0)</f>
        <v>1.72</v>
      </c>
      <c r="E26" s="49">
        <f t="shared" si="0"/>
        <v>1.71</v>
      </c>
    </row>
    <row r="27" spans="1:5">
      <c r="A27" s="1" t="s">
        <v>105</v>
      </c>
      <c r="B27" s="52">
        <v>30016</v>
      </c>
      <c r="C27" s="15">
        <f>VLOOKUP(B27,EOL!$D$3:$H$100,4,0)</f>
        <v>1.8</v>
      </c>
      <c r="D27" s="15">
        <f>VLOOKUP(B27,EOL!$D$3:$H$100,5,0)</f>
        <v>1.82</v>
      </c>
      <c r="E27" s="49">
        <f t="shared" si="0"/>
        <v>1.81</v>
      </c>
    </row>
    <row r="28" spans="1:5">
      <c r="A28" s="1" t="s">
        <v>42</v>
      </c>
      <c r="B28" s="52">
        <v>27761</v>
      </c>
      <c r="C28" s="15">
        <f>VLOOKUP(B28,EOL!$D$3:$H$100,4,0)</f>
        <v>1.82</v>
      </c>
      <c r="D28" s="15">
        <f>VLOOKUP(B28,EOL!$D$3:$H$100,5,0)</f>
        <v>1.84</v>
      </c>
      <c r="E28" s="49">
        <f>+(+C28+D28)/2</f>
        <v>1.83</v>
      </c>
    </row>
    <row r="29" spans="1:5">
      <c r="A29" s="16" t="s">
        <v>94</v>
      </c>
      <c r="B29" s="50">
        <v>52231</v>
      </c>
      <c r="C29" s="15">
        <f>VLOOKUP(B29,EOL!$D$3:$H$100,4,0)</f>
        <v>1.85</v>
      </c>
      <c r="D29" s="15">
        <f>VLOOKUP(B29,EOL!$D$3:$H$100,5,0)</f>
        <v>1.9</v>
      </c>
      <c r="E29" s="49">
        <f>+(+C29+D29)/2</f>
        <v>1.875</v>
      </c>
    </row>
    <row r="30" spans="1:5">
      <c r="A30" s="1" t="s">
        <v>91</v>
      </c>
      <c r="B30" s="52">
        <v>33885</v>
      </c>
      <c r="C30" s="15">
        <f>VLOOKUP(B30,EOL!$D$3:$H$100,4,0)</f>
        <v>1.7</v>
      </c>
      <c r="D30" s="15">
        <f>VLOOKUP(B30,EOL!$D$3:$H$100,5,0)</f>
        <v>1.74</v>
      </c>
      <c r="E30" s="49">
        <f>+(+C30+D30)/2</f>
        <v>1.72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X248"/>
  <sheetViews>
    <sheetView workbookViewId="0">
      <pane xSplit="2" ySplit="2" topLeftCell="C3" activePane="bottomRight" state="frozen"/>
      <selection activeCell="M65" sqref="M65"/>
      <selection pane="topRight" activeCell="M65" sqref="M65"/>
      <selection pane="bottomLeft" activeCell="M65" sqref="M65"/>
      <selection pane="bottomRight" activeCell="H17" sqref="H17"/>
    </sheetView>
  </sheetViews>
  <sheetFormatPr defaultRowHeight="12"/>
  <cols>
    <col min="1" max="1" width="9.140625" style="5"/>
    <col min="2" max="2" width="11.85546875" style="5" customWidth="1"/>
    <col min="3" max="3" width="54.5703125" style="5" bestFit="1" customWidth="1"/>
    <col min="4" max="4" width="9.85546875" style="6" bestFit="1" customWidth="1"/>
    <col min="5" max="5" width="8.85546875" style="6" hidden="1" customWidth="1"/>
    <col min="6" max="6" width="7" style="5" hidden="1" customWidth="1"/>
    <col min="7" max="8" width="8.85546875" style="29" bestFit="1" customWidth="1"/>
    <col min="9" max="16384" width="9.140625" style="5"/>
  </cols>
  <sheetData>
    <row r="1" spans="3:10">
      <c r="C1" s="13" t="s">
        <v>88</v>
      </c>
    </row>
    <row r="2" spans="3:10">
      <c r="C2" s="36" t="s">
        <v>99</v>
      </c>
      <c r="D2" s="37" t="s">
        <v>100</v>
      </c>
      <c r="G2" s="30" t="s">
        <v>92</v>
      </c>
      <c r="H2" s="31" t="s">
        <v>93</v>
      </c>
      <c r="I2" s="7" t="s">
        <v>101</v>
      </c>
      <c r="J2" s="8" t="s">
        <v>102</v>
      </c>
    </row>
    <row r="3" spans="3:10">
      <c r="C3" s="21" t="s">
        <v>0</v>
      </c>
      <c r="D3" s="2">
        <v>27761</v>
      </c>
      <c r="E3" s="9"/>
      <c r="F3" s="10"/>
      <c r="G3" s="32">
        <v>1.82</v>
      </c>
      <c r="H3" s="32">
        <v>1.84</v>
      </c>
      <c r="I3" s="10"/>
      <c r="J3" s="10"/>
    </row>
    <row r="4" spans="3:10">
      <c r="C4" s="21" t="s">
        <v>19</v>
      </c>
      <c r="D4" s="2">
        <v>60157</v>
      </c>
      <c r="E4" s="9"/>
      <c r="F4" s="10"/>
      <c r="G4" s="32">
        <v>1.78</v>
      </c>
      <c r="H4" s="32">
        <v>1.82</v>
      </c>
      <c r="I4" s="10">
        <v>10000</v>
      </c>
      <c r="J4" s="10">
        <v>10000</v>
      </c>
    </row>
    <row r="5" spans="3:10">
      <c r="C5" s="21" t="s">
        <v>18</v>
      </c>
      <c r="D5" s="2">
        <v>58604</v>
      </c>
      <c r="E5" s="9"/>
      <c r="F5" s="10"/>
      <c r="G5" s="32">
        <v>1.9</v>
      </c>
      <c r="H5" s="32">
        <v>1.94</v>
      </c>
      <c r="I5" s="10">
        <v>5000</v>
      </c>
      <c r="J5" s="10">
        <v>5000</v>
      </c>
    </row>
    <row r="6" spans="3:10">
      <c r="C6" s="21" t="s">
        <v>17</v>
      </c>
      <c r="D6" s="2">
        <v>58600</v>
      </c>
      <c r="E6" s="9"/>
      <c r="F6" s="10"/>
      <c r="G6" s="32">
        <v>1.9</v>
      </c>
      <c r="H6" s="32">
        <v>1.94</v>
      </c>
      <c r="I6" s="10">
        <v>5000</v>
      </c>
      <c r="J6" s="10">
        <v>5000</v>
      </c>
    </row>
    <row r="7" spans="3:10">
      <c r="C7" s="21" t="s">
        <v>16</v>
      </c>
      <c r="D7" s="2">
        <v>58042</v>
      </c>
      <c r="E7" s="9"/>
      <c r="F7" s="10"/>
      <c r="G7" s="32"/>
      <c r="H7" s="32"/>
      <c r="I7" s="10"/>
      <c r="J7" s="10"/>
    </row>
    <row r="8" spans="3:10">
      <c r="C8" s="21" t="s">
        <v>15</v>
      </c>
      <c r="D8" s="2">
        <v>58038</v>
      </c>
      <c r="E8" s="9"/>
      <c r="F8" s="10"/>
      <c r="G8" s="32"/>
      <c r="H8" s="32"/>
      <c r="I8" s="10"/>
      <c r="J8" s="10"/>
    </row>
    <row r="9" spans="3:10">
      <c r="C9" s="21" t="s">
        <v>14</v>
      </c>
      <c r="D9" s="2">
        <v>58034</v>
      </c>
      <c r="E9" s="9"/>
      <c r="F9" s="10"/>
      <c r="G9" s="32">
        <v>1.905</v>
      </c>
      <c r="H9" s="32">
        <v>1.9450000000000001</v>
      </c>
      <c r="I9" s="10">
        <v>5000</v>
      </c>
      <c r="J9" s="10">
        <v>5000</v>
      </c>
    </row>
    <row r="10" spans="3:10">
      <c r="C10" s="21" t="s">
        <v>13</v>
      </c>
      <c r="D10" s="2">
        <v>57246</v>
      </c>
      <c r="E10" s="9"/>
      <c r="F10" s="10"/>
      <c r="G10" s="32">
        <v>1.665</v>
      </c>
      <c r="H10" s="32">
        <v>1.7350000000000001</v>
      </c>
      <c r="I10" s="10">
        <v>5000</v>
      </c>
      <c r="J10" s="10">
        <v>5000</v>
      </c>
    </row>
    <row r="11" spans="3:10">
      <c r="C11" s="21" t="s">
        <v>12</v>
      </c>
      <c r="D11" s="2">
        <v>43818</v>
      </c>
      <c r="E11" s="9"/>
      <c r="F11" s="10"/>
      <c r="G11" s="32">
        <v>1.73</v>
      </c>
      <c r="H11" s="32">
        <v>1.75</v>
      </c>
      <c r="I11" s="10">
        <v>3855</v>
      </c>
      <c r="J11" s="10">
        <v>5000</v>
      </c>
    </row>
    <row r="12" spans="3:10">
      <c r="C12" s="21" t="s">
        <v>11</v>
      </c>
      <c r="D12" s="2">
        <v>43808</v>
      </c>
      <c r="E12" s="9"/>
      <c r="F12" s="10"/>
      <c r="G12" s="32"/>
      <c r="H12" s="32"/>
      <c r="I12" s="10"/>
      <c r="J12" s="10"/>
    </row>
    <row r="13" spans="3:10">
      <c r="C13" s="21" t="s">
        <v>10</v>
      </c>
      <c r="D13" s="2">
        <v>43798</v>
      </c>
      <c r="E13" s="22"/>
      <c r="F13" s="23"/>
      <c r="G13" s="32">
        <v>3.96</v>
      </c>
      <c r="H13" s="32">
        <v>4</v>
      </c>
      <c r="I13" s="10">
        <v>5000</v>
      </c>
      <c r="J13" s="10">
        <v>5000</v>
      </c>
    </row>
    <row r="14" spans="3:10">
      <c r="C14" s="21" t="s">
        <v>8</v>
      </c>
      <c r="D14" s="2">
        <v>34860</v>
      </c>
      <c r="E14" s="9"/>
      <c r="F14" s="10"/>
      <c r="G14" s="32">
        <v>1.73</v>
      </c>
      <c r="H14" s="32">
        <v>1.77</v>
      </c>
      <c r="I14" s="10">
        <v>5000</v>
      </c>
      <c r="J14" s="10">
        <v>5000</v>
      </c>
    </row>
    <row r="15" spans="3:10">
      <c r="C15" s="21" t="s">
        <v>7</v>
      </c>
      <c r="D15" s="2">
        <v>33885</v>
      </c>
      <c r="E15" s="9"/>
      <c r="F15" s="10"/>
      <c r="G15" s="32">
        <v>1.7</v>
      </c>
      <c r="H15" s="32">
        <v>1.74</v>
      </c>
      <c r="I15" s="10">
        <v>5000</v>
      </c>
      <c r="J15" s="10">
        <v>1500</v>
      </c>
    </row>
    <row r="16" spans="3:10">
      <c r="C16" s="21" t="s">
        <v>6</v>
      </c>
      <c r="D16" s="2">
        <v>33884</v>
      </c>
      <c r="E16" s="9"/>
      <c r="F16" s="10"/>
      <c r="G16" s="32">
        <v>1.7</v>
      </c>
      <c r="H16" s="32">
        <v>1.72</v>
      </c>
      <c r="I16" s="10">
        <v>10000</v>
      </c>
      <c r="J16" s="10"/>
    </row>
    <row r="17" spans="3:10">
      <c r="C17" s="21" t="s">
        <v>5</v>
      </c>
      <c r="D17" s="2">
        <v>30016</v>
      </c>
      <c r="E17" s="9"/>
      <c r="F17" s="10"/>
      <c r="G17" s="32">
        <v>1.8</v>
      </c>
      <c r="H17" s="32">
        <v>1.82</v>
      </c>
      <c r="I17" s="10">
        <v>10000</v>
      </c>
      <c r="J17" s="10">
        <v>10000</v>
      </c>
    </row>
    <row r="18" spans="3:10">
      <c r="C18" s="21" t="s">
        <v>4</v>
      </c>
      <c r="D18" s="2">
        <v>27827</v>
      </c>
      <c r="E18" s="9"/>
      <c r="F18" s="10"/>
      <c r="G18" s="32">
        <v>1.71</v>
      </c>
      <c r="H18" s="32">
        <v>1.74</v>
      </c>
      <c r="I18" s="10">
        <v>10000</v>
      </c>
      <c r="J18" s="10">
        <v>10000</v>
      </c>
    </row>
    <row r="19" spans="3:10">
      <c r="C19" s="21" t="s">
        <v>3</v>
      </c>
      <c r="D19" s="2">
        <v>27825</v>
      </c>
      <c r="E19" s="9"/>
      <c r="F19" s="10"/>
      <c r="G19" s="32">
        <v>1.72</v>
      </c>
      <c r="H19" s="32">
        <v>1.74</v>
      </c>
      <c r="I19" s="10">
        <v>10000</v>
      </c>
      <c r="J19" s="10">
        <v>5000</v>
      </c>
    </row>
    <row r="20" spans="3:10">
      <c r="C20" s="21" t="s">
        <v>2</v>
      </c>
      <c r="D20" s="2">
        <v>27765</v>
      </c>
      <c r="E20" s="9"/>
      <c r="F20" s="10"/>
      <c r="G20" s="32">
        <v>1.99</v>
      </c>
      <c r="H20" s="32">
        <v>2.02</v>
      </c>
      <c r="I20" s="10">
        <v>10000</v>
      </c>
      <c r="J20" s="10">
        <v>10000</v>
      </c>
    </row>
    <row r="21" spans="3:10">
      <c r="C21" s="21" t="s">
        <v>9</v>
      </c>
      <c r="D21" s="2">
        <v>43788</v>
      </c>
      <c r="E21" s="9"/>
      <c r="F21" s="10"/>
      <c r="G21" s="32">
        <v>1.9</v>
      </c>
      <c r="H21" s="32">
        <v>1.93</v>
      </c>
      <c r="I21" s="10">
        <v>10000</v>
      </c>
      <c r="J21" s="10">
        <v>10000</v>
      </c>
    </row>
    <row r="22" spans="3:10">
      <c r="C22" s="21" t="s">
        <v>1</v>
      </c>
      <c r="D22" s="2">
        <v>27762</v>
      </c>
      <c r="E22" s="9"/>
      <c r="F22" s="10"/>
      <c r="G22" s="32">
        <v>1.91</v>
      </c>
      <c r="H22" s="32">
        <v>1.94</v>
      </c>
      <c r="I22" s="10">
        <v>10000</v>
      </c>
      <c r="J22" s="10">
        <v>10000</v>
      </c>
    </row>
    <row r="23" spans="3:10">
      <c r="C23" s="21" t="s">
        <v>82</v>
      </c>
      <c r="D23" s="2">
        <v>52231</v>
      </c>
      <c r="E23" s="9"/>
      <c r="F23" s="10"/>
      <c r="G23" s="32">
        <v>1.85</v>
      </c>
      <c r="H23" s="32">
        <v>1.9</v>
      </c>
      <c r="I23" s="10">
        <v>5000</v>
      </c>
      <c r="J23" s="10">
        <v>5000</v>
      </c>
    </row>
    <row r="24" spans="3:10">
      <c r="C24" s="21" t="s">
        <v>83</v>
      </c>
      <c r="D24" s="2">
        <v>31101</v>
      </c>
      <c r="E24" s="9"/>
      <c r="F24" s="10"/>
      <c r="G24" s="32">
        <v>1.71</v>
      </c>
      <c r="H24" s="32">
        <v>1.75</v>
      </c>
      <c r="I24" s="10">
        <v>5000</v>
      </c>
      <c r="J24" s="10">
        <v>5000</v>
      </c>
    </row>
    <row r="25" spans="3:10">
      <c r="C25" s="21" t="s">
        <v>84</v>
      </c>
      <c r="D25" s="2">
        <v>30858</v>
      </c>
      <c r="E25" s="9"/>
      <c r="F25" s="10"/>
      <c r="G25" s="28">
        <v>2.4300000000000002</v>
      </c>
      <c r="H25" s="28">
        <v>2.46</v>
      </c>
      <c r="I25" s="12">
        <v>5000</v>
      </c>
      <c r="J25" s="10">
        <v>5000</v>
      </c>
    </row>
    <row r="26" spans="3:10">
      <c r="C26" s="21" t="s">
        <v>85</v>
      </c>
      <c r="D26" s="2">
        <v>27826</v>
      </c>
      <c r="E26" s="9"/>
      <c r="F26" s="10"/>
      <c r="G26" s="32">
        <v>1.925</v>
      </c>
      <c r="H26" s="32"/>
      <c r="I26" s="10">
        <v>1</v>
      </c>
      <c r="J26" s="10"/>
    </row>
    <row r="27" spans="3:10">
      <c r="C27" s="21"/>
      <c r="D27" s="2"/>
      <c r="E27" s="9"/>
      <c r="F27" s="10"/>
      <c r="G27" s="32"/>
      <c r="H27" s="32"/>
      <c r="I27" s="10"/>
      <c r="J27" s="10"/>
    </row>
    <row r="28" spans="3:10">
      <c r="C28" s="21"/>
      <c r="D28" s="2"/>
      <c r="E28" s="9"/>
      <c r="F28" s="10"/>
      <c r="G28" s="32"/>
      <c r="H28" s="32"/>
      <c r="I28" s="10"/>
      <c r="J28" s="10"/>
    </row>
    <row r="29" spans="3:10">
      <c r="C29" s="21"/>
      <c r="D29" s="2"/>
      <c r="E29" s="9"/>
      <c r="F29" s="10"/>
      <c r="G29" s="32"/>
      <c r="H29" s="32"/>
      <c r="I29" s="10"/>
      <c r="J29" s="10"/>
    </row>
    <row r="30" spans="3:10">
      <c r="C30" s="21"/>
      <c r="D30" s="2"/>
      <c r="E30" s="9"/>
      <c r="F30" s="10"/>
      <c r="G30" s="32"/>
      <c r="H30" s="32"/>
      <c r="I30" s="10"/>
      <c r="J30" s="10"/>
    </row>
    <row r="31" spans="3:10">
      <c r="C31" s="21"/>
      <c r="D31" s="2"/>
      <c r="E31" s="22"/>
      <c r="F31" s="23"/>
      <c r="G31" s="32"/>
      <c r="H31" s="32"/>
      <c r="I31" s="10"/>
      <c r="J31" s="10"/>
    </row>
    <row r="32" spans="3:10">
      <c r="C32" s="21"/>
      <c r="D32" s="2"/>
      <c r="E32" s="9"/>
      <c r="F32" s="10"/>
      <c r="G32" s="32"/>
      <c r="H32" s="32"/>
      <c r="I32" s="10"/>
      <c r="J32" s="10"/>
    </row>
    <row r="33" spans="3:10">
      <c r="C33" s="21"/>
      <c r="D33" s="2"/>
      <c r="E33" s="9"/>
      <c r="F33" s="10"/>
      <c r="G33" s="32"/>
      <c r="H33" s="32"/>
      <c r="I33" s="10"/>
      <c r="J33" s="10"/>
    </row>
    <row r="34" spans="3:10">
      <c r="C34" s="21"/>
      <c r="D34" s="2"/>
      <c r="E34" s="9"/>
      <c r="F34" s="10"/>
      <c r="G34" s="32"/>
      <c r="H34" s="32"/>
      <c r="I34" s="10"/>
      <c r="J34" s="10"/>
    </row>
    <row r="35" spans="3:10">
      <c r="C35" s="21"/>
      <c r="D35" s="2"/>
      <c r="E35" s="22"/>
      <c r="F35" s="23"/>
      <c r="G35" s="32"/>
      <c r="H35" s="32"/>
      <c r="I35" s="10"/>
      <c r="J35" s="10"/>
    </row>
    <row r="36" spans="3:10">
      <c r="C36" s="21"/>
      <c r="D36" s="2"/>
      <c r="E36" s="9"/>
      <c r="F36" s="10"/>
      <c r="G36" s="32"/>
      <c r="H36" s="32"/>
      <c r="I36" s="10"/>
      <c r="J36" s="10"/>
    </row>
    <row r="37" spans="3:10">
      <c r="C37" s="21"/>
      <c r="D37" s="2"/>
      <c r="E37" s="22"/>
      <c r="F37" s="23"/>
      <c r="G37" s="32"/>
      <c r="H37" s="32"/>
      <c r="I37" s="10"/>
      <c r="J37" s="10"/>
    </row>
    <row r="38" spans="3:10">
      <c r="C38" s="21"/>
      <c r="D38" s="2"/>
      <c r="E38" s="9"/>
      <c r="F38" s="10"/>
      <c r="G38" s="32"/>
      <c r="H38" s="32"/>
      <c r="I38" s="10"/>
      <c r="J38" s="10"/>
    </row>
    <row r="39" spans="3:10">
      <c r="C39" s="21"/>
      <c r="D39" s="2"/>
      <c r="E39" s="9"/>
      <c r="F39" s="10"/>
      <c r="G39" s="32"/>
      <c r="H39" s="32"/>
      <c r="I39" s="10"/>
      <c r="J39" s="10"/>
    </row>
    <row r="40" spans="3:10">
      <c r="C40" s="21"/>
      <c r="D40" s="2"/>
      <c r="E40" s="9"/>
      <c r="F40" s="10"/>
      <c r="G40" s="32"/>
      <c r="H40" s="32"/>
      <c r="I40" s="10"/>
      <c r="J40" s="10"/>
    </row>
    <row r="41" spans="3:10">
      <c r="C41" s="21"/>
      <c r="D41" s="2"/>
      <c r="E41" s="9"/>
      <c r="F41" s="10"/>
      <c r="G41" s="32"/>
      <c r="H41" s="32"/>
      <c r="I41" s="10"/>
      <c r="J41" s="10"/>
    </row>
    <row r="42" spans="3:10">
      <c r="C42" s="21"/>
      <c r="D42" s="2"/>
      <c r="E42" s="9"/>
      <c r="F42" s="10"/>
      <c r="G42" s="32"/>
      <c r="H42" s="32"/>
      <c r="I42" s="10"/>
      <c r="J42" s="10"/>
    </row>
    <row r="43" spans="3:10">
      <c r="C43" s="21"/>
      <c r="D43" s="2"/>
      <c r="E43" s="9"/>
      <c r="F43" s="10"/>
      <c r="G43" s="32"/>
      <c r="H43" s="32"/>
      <c r="I43" s="10"/>
      <c r="J43" s="10"/>
    </row>
    <row r="44" spans="3:10">
      <c r="C44" s="21"/>
      <c r="D44" s="2"/>
      <c r="E44" s="9"/>
      <c r="F44" s="10"/>
      <c r="G44" s="32"/>
      <c r="H44" s="32"/>
      <c r="I44" s="10"/>
      <c r="J44" s="10"/>
    </row>
    <row r="45" spans="3:10">
      <c r="C45" s="21"/>
      <c r="D45" s="2"/>
      <c r="E45" s="9"/>
      <c r="F45" s="10"/>
      <c r="G45" s="32"/>
      <c r="H45" s="32"/>
      <c r="I45" s="10"/>
      <c r="J45" s="10"/>
    </row>
    <row r="46" spans="3:10">
      <c r="C46" s="21"/>
      <c r="D46" s="2"/>
      <c r="E46" s="9"/>
      <c r="F46" s="10"/>
      <c r="G46" s="32"/>
      <c r="H46" s="32"/>
      <c r="I46" s="10"/>
      <c r="J46" s="10"/>
    </row>
    <row r="47" spans="3:10">
      <c r="C47" s="21"/>
      <c r="D47" s="2"/>
      <c r="E47" s="9"/>
      <c r="F47" s="10"/>
      <c r="G47" s="32"/>
      <c r="H47" s="32"/>
      <c r="I47" s="10"/>
      <c r="J47" s="10"/>
    </row>
    <row r="48" spans="3:10">
      <c r="C48" s="21"/>
      <c r="D48" s="2"/>
      <c r="E48" s="9"/>
      <c r="F48" s="10"/>
      <c r="G48" s="32"/>
      <c r="H48" s="32"/>
      <c r="I48" s="10"/>
      <c r="J48" s="10"/>
    </row>
    <row r="49" spans="2:10">
      <c r="C49" s="21"/>
      <c r="D49" s="2"/>
      <c r="E49" s="9"/>
      <c r="F49" s="10"/>
      <c r="G49" s="32"/>
      <c r="H49" s="32"/>
      <c r="I49" s="10"/>
      <c r="J49" s="10"/>
    </row>
    <row r="50" spans="2:10">
      <c r="C50" s="21"/>
      <c r="D50" s="2"/>
      <c r="E50" s="9"/>
      <c r="F50" s="10"/>
      <c r="G50" s="32"/>
      <c r="H50" s="32"/>
      <c r="I50" s="10"/>
      <c r="J50" s="10"/>
    </row>
    <row r="51" spans="2:10">
      <c r="C51" s="21"/>
      <c r="D51" s="2"/>
      <c r="E51" s="9"/>
      <c r="F51" s="10"/>
      <c r="G51" s="32"/>
      <c r="H51" s="32"/>
      <c r="I51" s="4"/>
      <c r="J51" s="4"/>
    </row>
    <row r="52" spans="2:10">
      <c r="C52" s="21"/>
      <c r="D52" s="2"/>
      <c r="E52" s="9"/>
      <c r="F52" s="10"/>
      <c r="G52" s="32"/>
      <c r="H52" s="32"/>
      <c r="I52" s="10"/>
      <c r="J52" s="10"/>
    </row>
    <row r="53" spans="2:10">
      <c r="C53" s="21"/>
      <c r="D53" s="2"/>
      <c r="E53" s="9"/>
      <c r="F53" s="10"/>
      <c r="G53" s="32"/>
      <c r="H53" s="32"/>
      <c r="I53" s="10"/>
      <c r="J53" s="10"/>
    </row>
    <row r="54" spans="2:10">
      <c r="C54" s="24"/>
      <c r="D54" s="2"/>
      <c r="E54" s="22"/>
      <c r="F54" s="23"/>
      <c r="G54" s="32"/>
      <c r="H54" s="32"/>
      <c r="I54" s="10"/>
      <c r="J54" s="10"/>
    </row>
    <row r="55" spans="2:10">
      <c r="C55" s="21"/>
      <c r="D55" s="2"/>
      <c r="E55" s="9"/>
      <c r="F55" s="10"/>
      <c r="G55" s="32"/>
      <c r="H55" s="32"/>
      <c r="I55" s="10"/>
      <c r="J55" s="10"/>
    </row>
    <row r="56" spans="2:10">
      <c r="C56" s="21"/>
      <c r="D56" s="2"/>
      <c r="E56" s="9"/>
      <c r="F56" s="10"/>
      <c r="G56" s="32"/>
      <c r="H56" s="32"/>
      <c r="I56" s="10"/>
      <c r="J56" s="10"/>
    </row>
    <row r="57" spans="2:10" ht="12.75" thickBot="1">
      <c r="C57" s="21"/>
      <c r="D57" s="2"/>
      <c r="E57" s="9"/>
      <c r="F57" s="10"/>
      <c r="G57" s="32"/>
      <c r="H57" s="32"/>
      <c r="I57" s="10"/>
      <c r="J57" s="10"/>
    </row>
    <row r="58" spans="2:10">
      <c r="B58" s="17"/>
      <c r="C58" s="21"/>
      <c r="D58" s="2"/>
      <c r="E58" s="18"/>
      <c r="F58" s="19"/>
      <c r="G58" s="34"/>
      <c r="H58" s="32"/>
      <c r="I58" s="10"/>
      <c r="J58" s="10"/>
    </row>
    <row r="59" spans="2:10">
      <c r="B59" s="20"/>
      <c r="C59" s="21"/>
      <c r="D59" s="2"/>
      <c r="E59" s="9"/>
      <c r="F59" s="10"/>
      <c r="G59" s="33"/>
      <c r="H59" s="32"/>
      <c r="I59" s="10"/>
      <c r="J59" s="10"/>
    </row>
    <row r="60" spans="2:10">
      <c r="B60" s="20"/>
      <c r="C60" s="21"/>
      <c r="D60" s="2"/>
      <c r="E60" s="9"/>
      <c r="F60" s="10"/>
      <c r="G60" s="33"/>
      <c r="H60" s="32"/>
      <c r="I60" s="10"/>
      <c r="J60" s="10"/>
    </row>
    <row r="61" spans="2:10">
      <c r="B61" s="20"/>
      <c r="C61" s="21"/>
      <c r="D61" s="2"/>
      <c r="E61" s="9"/>
      <c r="F61" s="10"/>
      <c r="G61" s="33"/>
      <c r="H61" s="32"/>
      <c r="I61" s="10"/>
      <c r="J61" s="10"/>
    </row>
    <row r="62" spans="2:10">
      <c r="B62" s="20"/>
      <c r="C62" s="21"/>
      <c r="D62" s="2"/>
      <c r="E62" s="9"/>
      <c r="F62" s="10"/>
      <c r="G62" s="33"/>
      <c r="H62" s="32"/>
      <c r="I62" s="10"/>
      <c r="J62" s="10"/>
    </row>
    <row r="63" spans="2:10">
      <c r="B63" s="20"/>
      <c r="C63" s="21"/>
      <c r="D63" s="2"/>
      <c r="E63" s="9"/>
      <c r="F63" s="10"/>
      <c r="G63" s="33"/>
      <c r="H63" s="32"/>
      <c r="I63" s="10"/>
      <c r="J63" s="10"/>
    </row>
    <row r="64" spans="2:10">
      <c r="B64" s="20"/>
      <c r="C64" s="21"/>
      <c r="D64" s="2"/>
      <c r="E64" s="9"/>
      <c r="F64" s="10"/>
      <c r="G64" s="33"/>
      <c r="H64" s="32"/>
      <c r="I64" s="10"/>
      <c r="J64" s="10"/>
    </row>
    <row r="65" spans="2:24">
      <c r="B65" s="20"/>
      <c r="C65" s="21"/>
      <c r="D65" s="2"/>
      <c r="E65" s="9"/>
      <c r="F65" s="10"/>
      <c r="G65" s="33"/>
      <c r="H65" s="32"/>
      <c r="I65" s="10"/>
      <c r="J65" s="10"/>
    </row>
    <row r="66" spans="2:24">
      <c r="B66" s="20"/>
      <c r="C66" s="21"/>
      <c r="D66" s="2"/>
      <c r="E66" s="9"/>
      <c r="F66" s="10"/>
      <c r="G66" s="33"/>
      <c r="H66" s="32"/>
      <c r="I66" s="10"/>
      <c r="J66" s="10"/>
    </row>
    <row r="67" spans="2:24">
      <c r="B67" s="20"/>
      <c r="C67" s="21"/>
      <c r="D67" s="2"/>
      <c r="E67" s="9"/>
      <c r="F67" s="10"/>
      <c r="G67" s="33"/>
      <c r="H67" s="32"/>
      <c r="I67" s="10"/>
      <c r="J67" s="10"/>
    </row>
    <row r="68" spans="2:24" ht="12.75" thickBot="1">
      <c r="B68" s="25"/>
      <c r="C68" s="21"/>
      <c r="D68" s="2"/>
      <c r="E68" s="26"/>
      <c r="F68" s="27"/>
      <c r="G68" s="35"/>
      <c r="H68" s="32"/>
      <c r="I68" s="10"/>
      <c r="J68" s="10"/>
    </row>
    <row r="69" spans="2:24">
      <c r="C69" s="21"/>
      <c r="D69" s="2"/>
      <c r="E69" s="9"/>
      <c r="F69" s="10"/>
      <c r="G69" s="32"/>
      <c r="H69" s="32"/>
      <c r="I69" s="10"/>
      <c r="J69" s="10"/>
    </row>
    <row r="70" spans="2:24">
      <c r="C70" s="21"/>
      <c r="D70" s="2"/>
      <c r="E70" s="9"/>
      <c r="F70" s="10"/>
      <c r="G70" s="32"/>
      <c r="H70" s="32"/>
      <c r="I70" s="10"/>
      <c r="J70" s="10"/>
    </row>
    <row r="71" spans="2:24">
      <c r="C71" s="21"/>
      <c r="D71" s="2"/>
      <c r="E71" s="9"/>
      <c r="F71" s="10"/>
      <c r="G71" s="32"/>
      <c r="H71" s="32"/>
      <c r="I71" s="10"/>
      <c r="J71" s="10"/>
    </row>
    <row r="72" spans="2:24">
      <c r="C72" s="21"/>
      <c r="D72" s="2"/>
      <c r="E72" s="9"/>
      <c r="F72" s="10"/>
      <c r="G72" s="32"/>
      <c r="H72" s="32"/>
      <c r="I72" s="10"/>
      <c r="J72" s="10"/>
    </row>
    <row r="73" spans="2:24">
      <c r="C73" s="21"/>
      <c r="D73" s="2"/>
      <c r="E73" s="9"/>
      <c r="F73" s="10"/>
      <c r="G73" s="32"/>
      <c r="H73" s="32"/>
      <c r="I73" s="10"/>
      <c r="J73" s="10"/>
    </row>
    <row r="74" spans="2:24">
      <c r="C74" s="21"/>
      <c r="D74" s="2"/>
      <c r="E74" s="9"/>
      <c r="F74" s="10"/>
      <c r="G74" s="32"/>
      <c r="H74" s="32"/>
      <c r="I74" s="10"/>
      <c r="J74" s="10"/>
    </row>
    <row r="75" spans="2:24">
      <c r="C75" s="21"/>
      <c r="D75" s="2"/>
      <c r="E75" s="9"/>
      <c r="F75" s="10"/>
      <c r="G75" s="32"/>
      <c r="H75" s="32"/>
      <c r="I75" s="10"/>
      <c r="J75" s="10"/>
    </row>
    <row r="76" spans="2:24">
      <c r="C76" s="21"/>
      <c r="D76" s="2"/>
      <c r="E76" s="9"/>
      <c r="F76" s="10"/>
      <c r="G76" s="32"/>
      <c r="H76" s="32"/>
      <c r="I76" s="10"/>
      <c r="J76" s="10"/>
    </row>
    <row r="77" spans="2:24">
      <c r="C77" s="21"/>
      <c r="D77" s="2"/>
      <c r="E77" s="9"/>
      <c r="F77" s="10"/>
      <c r="G77" s="32"/>
      <c r="H77" s="32"/>
      <c r="I77" s="10"/>
      <c r="J77" s="10"/>
    </row>
    <row r="78" spans="2:24">
      <c r="C78" s="21"/>
      <c r="D78" s="3"/>
      <c r="E78" s="4"/>
      <c r="F78" s="4"/>
      <c r="G78" s="32"/>
      <c r="H78" s="32"/>
      <c r="I78" s="10"/>
      <c r="J78" s="10"/>
      <c r="N78" s="15"/>
      <c r="Q78" s="15"/>
      <c r="R78" s="15"/>
      <c r="S78" s="4">
        <v>28254</v>
      </c>
      <c r="T78" s="4">
        <v>28266</v>
      </c>
      <c r="U78" s="15"/>
      <c r="V78" s="4">
        <v>28252</v>
      </c>
      <c r="W78" s="4">
        <v>44738</v>
      </c>
      <c r="X78" s="4">
        <v>44750</v>
      </c>
    </row>
    <row r="79" spans="2:24">
      <c r="C79" s="21"/>
      <c r="D79" s="3"/>
      <c r="E79" s="4"/>
      <c r="F79" s="4"/>
      <c r="G79" s="32"/>
      <c r="H79" s="32"/>
      <c r="I79" s="10"/>
      <c r="J79" s="10"/>
      <c r="N79" s="15"/>
      <c r="Q79" s="15"/>
      <c r="R79" s="15"/>
      <c r="S79" s="4">
        <v>28314</v>
      </c>
      <c r="T79" s="4">
        <v>28317</v>
      </c>
      <c r="U79" s="15"/>
      <c r="V79" s="4">
        <v>28313</v>
      </c>
      <c r="W79" s="4">
        <v>44746</v>
      </c>
      <c r="X79" s="4">
        <v>44752</v>
      </c>
    </row>
    <row r="80" spans="2:24">
      <c r="C80" s="21"/>
      <c r="D80" s="2"/>
      <c r="E80" s="9"/>
      <c r="F80" s="10"/>
      <c r="G80" s="32"/>
      <c r="H80" s="32"/>
      <c r="I80" s="10"/>
      <c r="J80" s="10"/>
    </row>
    <row r="81" spans="3:10">
      <c r="C81" s="21"/>
      <c r="D81" s="2"/>
      <c r="E81" s="9"/>
      <c r="F81" s="10"/>
      <c r="G81" s="32"/>
      <c r="H81" s="32"/>
      <c r="I81" s="10"/>
      <c r="J81" s="10"/>
    </row>
    <row r="82" spans="3:10">
      <c r="C82" s="21"/>
      <c r="D82" s="2"/>
      <c r="E82" s="9"/>
      <c r="F82" s="10"/>
      <c r="G82" s="32"/>
      <c r="H82" s="32"/>
      <c r="I82" s="10"/>
      <c r="J82" s="10"/>
    </row>
    <row r="83" spans="3:10">
      <c r="C83" s="21"/>
      <c r="D83" s="2"/>
      <c r="E83" s="9"/>
      <c r="F83" s="10"/>
      <c r="G83" s="32"/>
      <c r="H83" s="32"/>
      <c r="I83" s="10"/>
      <c r="J83" s="10"/>
    </row>
    <row r="84" spans="3:10">
      <c r="C84" s="21"/>
      <c r="D84" s="2"/>
      <c r="E84" s="22"/>
      <c r="F84" s="23"/>
      <c r="G84" s="32"/>
      <c r="H84" s="32"/>
      <c r="I84" s="10"/>
      <c r="J84" s="10"/>
    </row>
    <row r="85" spans="3:10">
      <c r="C85" s="21"/>
      <c r="D85" s="2"/>
      <c r="E85" s="22"/>
      <c r="F85" s="23"/>
      <c r="G85" s="32"/>
      <c r="H85" s="32"/>
      <c r="I85" s="10"/>
      <c r="J85" s="10"/>
    </row>
    <row r="86" spans="3:10">
      <c r="C86" s="21"/>
      <c r="D86" s="2"/>
      <c r="E86" s="11"/>
      <c r="F86" s="14"/>
      <c r="G86" s="32"/>
      <c r="H86" s="32"/>
      <c r="I86" s="10"/>
      <c r="J86" s="10"/>
    </row>
    <row r="87" spans="3:10">
      <c r="C87" s="21"/>
      <c r="D87" s="2"/>
      <c r="E87" s="9"/>
      <c r="F87" s="10"/>
      <c r="G87" s="32"/>
      <c r="H87" s="32"/>
      <c r="I87" s="10"/>
      <c r="J87" s="10"/>
    </row>
    <row r="88" spans="3:10">
      <c r="C88" s="21"/>
      <c r="D88" s="2"/>
      <c r="E88" s="22"/>
      <c r="F88" s="23"/>
      <c r="G88" s="32"/>
      <c r="H88" s="32"/>
      <c r="I88" s="10"/>
      <c r="J88" s="10"/>
    </row>
    <row r="89" spans="3:10">
      <c r="C89" s="21"/>
      <c r="D89" s="2"/>
      <c r="E89" s="9"/>
      <c r="F89" s="10"/>
      <c r="G89" s="32"/>
      <c r="H89" s="32"/>
      <c r="I89" s="10"/>
      <c r="J89" s="10"/>
    </row>
    <row r="90" spans="3:10">
      <c r="C90" s="21"/>
      <c r="D90" s="2"/>
      <c r="E90" s="9"/>
      <c r="F90" s="10"/>
      <c r="G90" s="32"/>
      <c r="H90" s="32"/>
      <c r="I90" s="10"/>
      <c r="J90" s="10"/>
    </row>
    <row r="91" spans="3:10">
      <c r="C91" s="21"/>
      <c r="D91" s="2"/>
      <c r="E91" s="9"/>
      <c r="F91" s="10"/>
      <c r="G91" s="32"/>
      <c r="H91" s="32"/>
      <c r="I91" s="10"/>
      <c r="J91" s="10"/>
    </row>
    <row r="92" spans="3:10">
      <c r="C92" s="21"/>
      <c r="D92" s="2"/>
      <c r="E92" s="9"/>
      <c r="F92" s="10"/>
      <c r="G92" s="32"/>
      <c r="H92" s="32"/>
      <c r="I92" s="10"/>
      <c r="J92" s="10"/>
    </row>
    <row r="93" spans="3:10">
      <c r="C93" s="21"/>
      <c r="D93" s="2"/>
      <c r="E93" s="9"/>
      <c r="F93" s="10"/>
      <c r="G93" s="32"/>
      <c r="H93" s="32"/>
      <c r="I93" s="10"/>
      <c r="J93" s="10"/>
    </row>
    <row r="94" spans="3:10">
      <c r="C94" s="21"/>
      <c r="D94" s="2"/>
      <c r="E94" s="9"/>
      <c r="F94" s="10"/>
      <c r="G94" s="32"/>
      <c r="H94" s="32"/>
      <c r="I94" s="10"/>
      <c r="J94" s="10"/>
    </row>
    <row r="95" spans="3:10">
      <c r="C95" s="21"/>
      <c r="D95" s="2"/>
      <c r="E95" s="9"/>
      <c r="F95" s="10"/>
      <c r="G95" s="32"/>
      <c r="H95" s="32"/>
      <c r="I95" s="10"/>
      <c r="J95" s="10"/>
    </row>
    <row r="96" spans="3:10">
      <c r="C96" s="21"/>
      <c r="D96" s="2"/>
      <c r="E96" s="9"/>
      <c r="F96" s="10"/>
      <c r="G96" s="32"/>
      <c r="H96" s="32"/>
      <c r="I96" s="10"/>
      <c r="J96" s="10"/>
    </row>
    <row r="97" spans="3:10">
      <c r="C97" s="21"/>
      <c r="D97" s="2"/>
      <c r="E97" s="9"/>
      <c r="F97" s="10"/>
      <c r="G97" s="32"/>
      <c r="H97" s="32"/>
      <c r="I97" s="10"/>
      <c r="J97" s="10"/>
    </row>
    <row r="98" spans="3:10">
      <c r="C98" s="21"/>
      <c r="D98" s="2"/>
      <c r="E98" s="9"/>
      <c r="F98" s="10"/>
      <c r="G98" s="32"/>
      <c r="H98" s="32"/>
      <c r="I98" s="10"/>
      <c r="J98" s="10"/>
    </row>
    <row r="99" spans="3:10">
      <c r="C99" s="21"/>
      <c r="D99" s="2"/>
      <c r="E99" s="9"/>
      <c r="F99" s="10"/>
      <c r="G99" s="32"/>
      <c r="H99" s="32"/>
      <c r="I99" s="10"/>
      <c r="J99" s="10"/>
    </row>
    <row r="100" spans="3:10">
      <c r="C100" s="21"/>
      <c r="D100" s="2"/>
      <c r="E100" s="9"/>
      <c r="F100" s="10"/>
      <c r="G100" s="32"/>
      <c r="H100" s="32"/>
      <c r="I100" s="10"/>
      <c r="J100" s="10"/>
    </row>
    <row r="101" spans="3:10">
      <c r="C101" s="21"/>
      <c r="D101" s="2"/>
      <c r="E101" s="9"/>
      <c r="F101" s="10"/>
      <c r="G101" s="32"/>
      <c r="H101" s="32"/>
      <c r="I101" s="10"/>
      <c r="J101" s="10"/>
    </row>
    <row r="102" spans="3:10">
      <c r="C102" s="21"/>
      <c r="D102" s="2"/>
      <c r="E102" s="9"/>
      <c r="F102" s="10"/>
      <c r="G102" s="32"/>
      <c r="H102" s="32"/>
      <c r="I102" s="10"/>
      <c r="J102" s="10"/>
    </row>
    <row r="103" spans="3:10">
      <c r="C103" s="21"/>
      <c r="D103" s="2"/>
      <c r="E103" s="9"/>
      <c r="F103" s="10"/>
      <c r="G103" s="32"/>
      <c r="H103" s="32"/>
      <c r="I103" s="10"/>
      <c r="J103" s="10"/>
    </row>
    <row r="104" spans="3:10">
      <c r="C104" s="21"/>
      <c r="D104" s="2"/>
      <c r="E104" s="9"/>
      <c r="F104" s="10"/>
      <c r="G104" s="32"/>
      <c r="H104" s="32"/>
      <c r="I104" s="10"/>
      <c r="J104" s="10"/>
    </row>
    <row r="105" spans="3:10">
      <c r="C105" s="21"/>
      <c r="D105" s="2"/>
      <c r="E105" s="9"/>
      <c r="F105" s="10"/>
      <c r="G105" s="32"/>
      <c r="H105" s="32"/>
      <c r="I105" s="10"/>
      <c r="J105" s="10"/>
    </row>
    <row r="106" spans="3:10">
      <c r="C106" s="21"/>
      <c r="D106" s="2"/>
      <c r="E106" s="9"/>
      <c r="F106" s="10"/>
      <c r="G106" s="32"/>
      <c r="H106" s="32"/>
      <c r="I106" s="10"/>
      <c r="J106" s="10"/>
    </row>
    <row r="107" spans="3:10">
      <c r="C107" s="21"/>
      <c r="D107" s="2"/>
      <c r="E107" s="9"/>
      <c r="F107" s="10"/>
      <c r="G107" s="32"/>
      <c r="H107" s="32"/>
      <c r="I107" s="10"/>
      <c r="J107" s="10"/>
    </row>
    <row r="108" spans="3:10">
      <c r="C108" s="21"/>
      <c r="D108" s="2"/>
      <c r="E108" s="9"/>
      <c r="F108" s="10"/>
      <c r="G108" s="32"/>
      <c r="H108" s="32"/>
      <c r="I108" s="10"/>
      <c r="J108" s="10"/>
    </row>
    <row r="109" spans="3:10">
      <c r="C109" s="21"/>
      <c r="D109" s="2"/>
      <c r="E109" s="9"/>
      <c r="F109" s="10"/>
      <c r="G109" s="32"/>
      <c r="H109" s="32"/>
      <c r="I109" s="10"/>
      <c r="J109" s="10"/>
    </row>
    <row r="110" spans="3:10">
      <c r="C110" s="21"/>
      <c r="D110" s="2"/>
      <c r="E110" s="9"/>
      <c r="F110" s="10"/>
      <c r="G110" s="32"/>
      <c r="H110" s="32"/>
      <c r="I110" s="10"/>
      <c r="J110" s="10"/>
    </row>
    <row r="111" spans="3:10">
      <c r="C111" s="21"/>
      <c r="D111" s="2"/>
      <c r="E111" s="9"/>
      <c r="F111" s="10"/>
      <c r="G111" s="32"/>
      <c r="H111" s="32"/>
      <c r="I111" s="10"/>
      <c r="J111" s="10"/>
    </row>
    <row r="112" spans="3:10">
      <c r="C112" s="21"/>
      <c r="D112" s="2"/>
      <c r="G112" s="32"/>
      <c r="H112" s="32"/>
      <c r="I112" s="10"/>
      <c r="J112" s="10"/>
    </row>
    <row r="113" spans="3:10">
      <c r="C113" s="21"/>
      <c r="D113" s="2"/>
      <c r="G113" s="32"/>
      <c r="H113" s="32"/>
      <c r="I113" s="10"/>
      <c r="J113" s="10"/>
    </row>
    <row r="114" spans="3:10">
      <c r="C114" s="21"/>
      <c r="D114" s="2"/>
      <c r="G114" s="32"/>
      <c r="H114" s="32"/>
      <c r="I114" s="10"/>
      <c r="J114" s="10"/>
    </row>
    <row r="115" spans="3:10">
      <c r="C115" s="21"/>
      <c r="D115" s="2"/>
      <c r="G115" s="32"/>
      <c r="H115" s="32"/>
      <c r="I115" s="10"/>
      <c r="J115" s="10"/>
    </row>
    <row r="116" spans="3:10">
      <c r="C116" s="21"/>
      <c r="D116" s="2"/>
      <c r="G116" s="32"/>
      <c r="H116" s="32"/>
      <c r="I116" s="10"/>
      <c r="J116" s="10"/>
    </row>
    <row r="117" spans="3:10">
      <c r="C117" s="21"/>
      <c r="D117" s="2"/>
      <c r="G117" s="32"/>
      <c r="H117" s="32"/>
      <c r="I117" s="10"/>
      <c r="J117" s="10"/>
    </row>
    <row r="118" spans="3:10">
      <c r="C118" s="21"/>
      <c r="D118" s="2"/>
      <c r="G118" s="32"/>
      <c r="H118" s="32"/>
      <c r="I118" s="10"/>
      <c r="J118" s="10"/>
    </row>
    <row r="119" spans="3:10">
      <c r="C119" s="21"/>
      <c r="D119" s="2"/>
      <c r="G119" s="32"/>
      <c r="H119" s="32"/>
      <c r="I119" s="10"/>
      <c r="J119" s="10"/>
    </row>
    <row r="120" spans="3:10">
      <c r="C120" s="21"/>
      <c r="D120" s="2"/>
      <c r="G120" s="32"/>
      <c r="H120" s="32"/>
      <c r="I120" s="10"/>
      <c r="J120" s="10"/>
    </row>
    <row r="121" spans="3:10">
      <c r="C121" s="21"/>
      <c r="D121" s="2"/>
      <c r="G121" s="32"/>
      <c r="H121" s="32"/>
      <c r="I121" s="10"/>
      <c r="J121" s="10"/>
    </row>
    <row r="122" spans="3:10">
      <c r="C122" s="21"/>
      <c r="D122" s="2"/>
      <c r="G122" s="32"/>
      <c r="H122" s="32"/>
      <c r="I122" s="10"/>
      <c r="J122" s="10"/>
    </row>
    <row r="123" spans="3:10">
      <c r="C123" s="21"/>
      <c r="D123" s="2"/>
      <c r="G123" s="32"/>
      <c r="H123" s="32"/>
      <c r="I123" s="10"/>
      <c r="J123" s="10"/>
    </row>
    <row r="124" spans="3:10">
      <c r="C124" s="21"/>
      <c r="D124" s="2"/>
      <c r="G124" s="32"/>
      <c r="H124" s="32"/>
      <c r="I124" s="10"/>
      <c r="J124" s="10"/>
    </row>
    <row r="125" spans="3:10">
      <c r="C125" s="21"/>
      <c r="D125" s="2"/>
      <c r="G125" s="32"/>
      <c r="H125" s="32"/>
      <c r="I125" s="10"/>
      <c r="J125" s="10"/>
    </row>
    <row r="126" spans="3:10">
      <c r="C126" s="21"/>
      <c r="D126" s="2"/>
      <c r="G126" s="32"/>
      <c r="H126" s="32"/>
      <c r="I126" s="10"/>
      <c r="J126" s="10"/>
    </row>
    <row r="127" spans="3:10">
      <c r="C127" s="21"/>
      <c r="D127" s="2"/>
      <c r="G127" s="32"/>
      <c r="H127" s="32"/>
      <c r="I127" s="10"/>
      <c r="J127" s="10"/>
    </row>
    <row r="128" spans="3:10">
      <c r="C128" s="21"/>
      <c r="D128" s="2"/>
      <c r="G128" s="32"/>
      <c r="H128" s="32"/>
      <c r="I128" s="10"/>
      <c r="J128" s="10"/>
    </row>
    <row r="129" spans="3:12">
      <c r="C129" s="21"/>
      <c r="D129" s="2"/>
      <c r="G129" s="32"/>
      <c r="H129" s="32"/>
      <c r="I129" s="10"/>
      <c r="J129" s="10"/>
    </row>
    <row r="130" spans="3:12">
      <c r="C130" s="23"/>
      <c r="D130" s="2"/>
      <c r="E130" s="9"/>
      <c r="F130" s="10"/>
      <c r="G130" s="32"/>
      <c r="H130" s="32"/>
      <c r="I130" s="10"/>
      <c r="J130" s="10"/>
    </row>
    <row r="131" spans="3:12">
      <c r="C131" s="23"/>
      <c r="D131" s="2"/>
      <c r="E131" s="9"/>
      <c r="F131" s="10"/>
      <c r="G131" s="32"/>
      <c r="H131" s="32"/>
      <c r="I131" s="10"/>
      <c r="J131" s="10"/>
    </row>
    <row r="132" spans="3:12">
      <c r="C132" s="23"/>
      <c r="D132" s="2"/>
      <c r="E132" s="9"/>
      <c r="F132" s="10"/>
      <c r="G132" s="32"/>
      <c r="H132" s="32"/>
      <c r="I132" s="10"/>
      <c r="J132" s="10"/>
    </row>
    <row r="133" spans="3:12">
      <c r="C133" s="23"/>
      <c r="D133" s="2"/>
      <c r="E133" s="9"/>
      <c r="F133" s="10"/>
      <c r="G133" s="32"/>
      <c r="H133" s="32"/>
      <c r="I133" s="10"/>
      <c r="J133" s="10"/>
    </row>
    <row r="134" spans="3:12">
      <c r="C134" s="23"/>
      <c r="D134" s="2"/>
      <c r="E134" s="9"/>
      <c r="F134" s="10"/>
      <c r="G134" s="32"/>
      <c r="H134" s="32"/>
      <c r="I134" s="10"/>
      <c r="J134" s="10"/>
    </row>
    <row r="135" spans="3:12">
      <c r="C135" s="23"/>
      <c r="D135" s="2"/>
      <c r="E135" s="9"/>
      <c r="F135" s="10"/>
      <c r="G135" s="32"/>
      <c r="H135" s="32"/>
      <c r="I135" s="10"/>
      <c r="J135" s="10"/>
    </row>
    <row r="136" spans="3:12">
      <c r="C136" s="23"/>
      <c r="D136" s="2"/>
      <c r="E136" s="9"/>
      <c r="F136" s="10"/>
      <c r="G136" s="32"/>
      <c r="H136" s="32"/>
      <c r="I136" s="10"/>
      <c r="J136" s="10"/>
    </row>
    <row r="137" spans="3:12">
      <c r="C137" s="23"/>
      <c r="D137" s="2"/>
      <c r="E137" s="9"/>
      <c r="F137" s="10"/>
      <c r="G137" s="32"/>
      <c r="H137" s="32"/>
      <c r="I137" s="10"/>
      <c r="J137" s="10"/>
    </row>
    <row r="138" spans="3:12">
      <c r="C138" s="23"/>
      <c r="D138" s="2"/>
      <c r="E138" s="9"/>
      <c r="F138" s="10"/>
      <c r="G138" s="32"/>
      <c r="H138" s="32"/>
      <c r="I138" s="10"/>
      <c r="J138" s="10"/>
    </row>
    <row r="139" spans="3:12">
      <c r="C139" s="23"/>
      <c r="D139" s="2"/>
      <c r="E139" s="9"/>
      <c r="F139" s="10"/>
      <c r="G139" s="32"/>
      <c r="H139" s="32"/>
      <c r="I139" s="10"/>
      <c r="J139" s="10"/>
    </row>
    <row r="140" spans="3:12">
      <c r="C140" s="23"/>
      <c r="D140" s="2"/>
      <c r="E140" s="9"/>
      <c r="F140" s="10"/>
      <c r="G140" s="32"/>
      <c r="H140" s="32"/>
      <c r="I140" s="10"/>
      <c r="J140" s="10"/>
    </row>
    <row r="141" spans="3:12">
      <c r="C141" s="23"/>
      <c r="D141" s="2"/>
      <c r="E141" s="9"/>
      <c r="F141" s="10"/>
      <c r="G141" s="32"/>
      <c r="H141" s="32"/>
      <c r="I141" s="10"/>
      <c r="J141" s="10"/>
    </row>
    <row r="142" spans="3:12">
      <c r="C142" s="23"/>
      <c r="D142" s="2"/>
      <c r="E142" s="9"/>
      <c r="F142" s="10"/>
      <c r="G142" s="32"/>
      <c r="H142" s="32"/>
      <c r="I142" s="10"/>
      <c r="J142" s="10"/>
      <c r="K142" s="4"/>
      <c r="L142" s="4"/>
    </row>
    <row r="143" spans="3:12">
      <c r="C143" s="23"/>
      <c r="D143" s="2"/>
      <c r="E143" s="9"/>
      <c r="F143" s="10"/>
      <c r="G143" s="32"/>
      <c r="H143" s="32"/>
      <c r="I143" s="10"/>
      <c r="J143" s="10"/>
    </row>
    <row r="144" spans="3:12">
      <c r="C144" s="23"/>
      <c r="D144" s="2"/>
      <c r="E144" s="9"/>
      <c r="F144" s="10"/>
      <c r="G144" s="32"/>
      <c r="H144" s="32"/>
      <c r="I144" s="10"/>
      <c r="J144" s="10"/>
    </row>
    <row r="145" spans="3:10">
      <c r="C145" s="23"/>
      <c r="D145" s="2"/>
      <c r="E145" s="9"/>
      <c r="F145" s="10"/>
      <c r="G145" s="32"/>
      <c r="H145" s="32"/>
      <c r="I145" s="10"/>
      <c r="J145" s="10"/>
    </row>
    <row r="146" spans="3:10">
      <c r="C146" s="23"/>
      <c r="D146" s="2"/>
      <c r="E146" s="9"/>
      <c r="F146" s="10"/>
      <c r="G146" s="32"/>
      <c r="H146" s="32"/>
      <c r="I146" s="10"/>
      <c r="J146" s="10"/>
    </row>
    <row r="147" spans="3:10">
      <c r="C147" s="23"/>
      <c r="D147" s="2"/>
      <c r="E147" s="9"/>
      <c r="F147" s="10"/>
      <c r="G147" s="32"/>
      <c r="H147" s="32"/>
      <c r="I147" s="10"/>
      <c r="J147" s="10"/>
    </row>
    <row r="148" spans="3:10">
      <c r="C148" s="23"/>
      <c r="D148" s="2"/>
      <c r="E148" s="9"/>
      <c r="F148" s="10"/>
      <c r="G148" s="32"/>
      <c r="H148" s="32"/>
      <c r="I148" s="10"/>
      <c r="J148" s="10"/>
    </row>
    <row r="149" spans="3:10">
      <c r="C149" s="23"/>
      <c r="D149" s="2"/>
      <c r="E149" s="9"/>
      <c r="F149" s="10"/>
      <c r="G149" s="32"/>
      <c r="H149" s="32"/>
      <c r="I149" s="10"/>
      <c r="J149" s="10"/>
    </row>
    <row r="150" spans="3:10">
      <c r="C150" s="23"/>
      <c r="D150" s="2"/>
      <c r="E150" s="9"/>
      <c r="F150" s="10"/>
      <c r="G150" s="32"/>
      <c r="H150" s="32"/>
      <c r="I150" s="10"/>
      <c r="J150" s="10"/>
    </row>
    <row r="151" spans="3:10">
      <c r="C151" s="23"/>
      <c r="D151" s="2"/>
      <c r="E151" s="9"/>
      <c r="F151" s="10"/>
      <c r="G151" s="32"/>
      <c r="H151" s="32"/>
      <c r="I151" s="10"/>
      <c r="J151" s="10"/>
    </row>
    <row r="152" spans="3:10">
      <c r="C152" s="23"/>
      <c r="D152" s="2"/>
      <c r="E152" s="9"/>
      <c r="F152" s="10"/>
      <c r="G152" s="32"/>
      <c r="H152" s="32"/>
      <c r="I152" s="10"/>
      <c r="J152" s="10"/>
    </row>
    <row r="153" spans="3:10">
      <c r="C153" s="23"/>
      <c r="D153" s="2"/>
      <c r="E153" s="9"/>
      <c r="F153" s="10"/>
      <c r="G153" s="32"/>
      <c r="H153" s="32"/>
      <c r="I153" s="10"/>
      <c r="J153" s="10"/>
    </row>
    <row r="154" spans="3:10">
      <c r="C154" s="23"/>
      <c r="D154" s="2"/>
      <c r="E154" s="9"/>
      <c r="F154" s="10"/>
      <c r="G154" s="32"/>
      <c r="H154" s="32"/>
      <c r="I154" s="10"/>
      <c r="J154" s="10"/>
    </row>
    <row r="155" spans="3:10">
      <c r="C155" s="23"/>
      <c r="D155" s="2"/>
      <c r="E155" s="9"/>
      <c r="F155" s="10"/>
      <c r="G155" s="32"/>
      <c r="H155" s="32"/>
      <c r="I155" s="10"/>
      <c r="J155" s="10"/>
    </row>
    <row r="156" spans="3:10">
      <c r="C156" s="23"/>
      <c r="D156" s="2"/>
      <c r="E156" s="9"/>
      <c r="F156" s="10"/>
      <c r="G156" s="32"/>
      <c r="H156" s="32"/>
      <c r="I156" s="10"/>
      <c r="J156" s="10"/>
    </row>
    <row r="157" spans="3:10">
      <c r="C157" s="23"/>
      <c r="D157" s="2"/>
      <c r="E157" s="9"/>
      <c r="F157" s="10"/>
      <c r="G157" s="32"/>
      <c r="H157" s="32"/>
      <c r="I157" s="10"/>
      <c r="J157" s="10"/>
    </row>
    <row r="158" spans="3:10">
      <c r="C158" s="23"/>
      <c r="D158" s="2"/>
      <c r="E158" s="9"/>
      <c r="F158" s="10"/>
      <c r="G158" s="32"/>
      <c r="H158" s="32"/>
      <c r="I158" s="10"/>
      <c r="J158" s="10"/>
    </row>
    <row r="159" spans="3:10">
      <c r="C159" s="23"/>
      <c r="D159" s="2"/>
      <c r="E159" s="9"/>
      <c r="F159" s="10"/>
      <c r="G159" s="32"/>
      <c r="H159" s="32"/>
      <c r="I159" s="10"/>
      <c r="J159" s="10"/>
    </row>
    <row r="160" spans="3:10">
      <c r="C160" s="23"/>
      <c r="D160" s="2"/>
      <c r="E160" s="9"/>
      <c r="F160" s="10"/>
      <c r="G160" s="32"/>
      <c r="H160" s="32"/>
      <c r="I160" s="10"/>
      <c r="J160" s="10"/>
    </row>
    <row r="161" spans="3:10">
      <c r="C161" s="23"/>
      <c r="D161" s="2"/>
      <c r="E161" s="9"/>
      <c r="F161" s="10"/>
      <c r="G161" s="32"/>
      <c r="H161" s="32"/>
      <c r="I161" s="10"/>
      <c r="J161" s="10"/>
    </row>
    <row r="162" spans="3:10">
      <c r="C162" s="23"/>
      <c r="D162" s="2"/>
      <c r="E162" s="9"/>
      <c r="F162" s="10"/>
      <c r="G162" s="32"/>
      <c r="H162" s="32"/>
      <c r="I162" s="10"/>
      <c r="J162" s="10"/>
    </row>
    <row r="163" spans="3:10">
      <c r="C163" s="23"/>
      <c r="D163" s="2"/>
      <c r="E163" s="9"/>
      <c r="F163" s="10"/>
      <c r="G163" s="32"/>
      <c r="H163" s="32"/>
      <c r="I163" s="10"/>
      <c r="J163" s="10"/>
    </row>
    <row r="164" spans="3:10">
      <c r="C164" s="23"/>
      <c r="D164" s="2"/>
      <c r="E164" s="9"/>
      <c r="F164" s="10"/>
      <c r="G164" s="32"/>
      <c r="H164" s="32"/>
      <c r="I164" s="10"/>
      <c r="J164" s="10"/>
    </row>
    <row r="165" spans="3:10">
      <c r="C165" s="10"/>
      <c r="D165" s="4"/>
      <c r="E165" s="9"/>
      <c r="F165" s="10"/>
      <c r="G165" s="32"/>
      <c r="H165" s="32"/>
      <c r="I165" s="10"/>
      <c r="J165" s="10"/>
    </row>
    <row r="166" spans="3:10">
      <c r="C166" s="10"/>
      <c r="D166" s="4"/>
      <c r="E166" s="9"/>
      <c r="F166" s="10"/>
      <c r="G166" s="32"/>
      <c r="H166" s="32"/>
      <c r="I166" s="10"/>
      <c r="J166" s="10"/>
    </row>
    <row r="167" spans="3:10">
      <c r="C167" s="10"/>
      <c r="D167" s="4"/>
      <c r="E167" s="9"/>
      <c r="F167" s="10"/>
      <c r="G167" s="32"/>
      <c r="H167" s="32"/>
      <c r="I167" s="10"/>
      <c r="J167" s="10"/>
    </row>
    <row r="168" spans="3:10">
      <c r="C168" s="10"/>
      <c r="D168" s="4"/>
      <c r="E168" s="9"/>
      <c r="F168" s="10"/>
      <c r="G168" s="32"/>
      <c r="H168" s="32"/>
      <c r="I168" s="10"/>
      <c r="J168" s="10"/>
    </row>
    <row r="169" spans="3:10">
      <c r="C169" s="10"/>
      <c r="D169" s="4"/>
      <c r="E169" s="9"/>
      <c r="F169" s="10"/>
      <c r="G169" s="32"/>
      <c r="H169" s="32"/>
      <c r="I169" s="10"/>
      <c r="J169" s="10"/>
    </row>
    <row r="170" spans="3:10">
      <c r="C170" s="10"/>
      <c r="D170" s="4"/>
      <c r="E170" s="9"/>
      <c r="F170" s="10"/>
      <c r="G170" s="32"/>
      <c r="H170" s="32"/>
      <c r="I170" s="10"/>
      <c r="J170" s="10"/>
    </row>
    <row r="171" spans="3:10">
      <c r="C171" s="10"/>
      <c r="D171" s="4"/>
      <c r="E171" s="9"/>
      <c r="F171" s="10"/>
      <c r="G171" s="32"/>
      <c r="H171" s="32"/>
      <c r="I171" s="10"/>
      <c r="J171" s="10"/>
    </row>
    <row r="172" spans="3:10">
      <c r="C172" s="10"/>
      <c r="D172" s="4"/>
      <c r="E172" s="9"/>
      <c r="F172" s="10"/>
      <c r="G172" s="32"/>
      <c r="H172" s="32"/>
      <c r="I172" s="10"/>
      <c r="J172" s="10"/>
    </row>
    <row r="173" spans="3:10">
      <c r="C173" s="10"/>
      <c r="D173" s="4"/>
      <c r="E173" s="9"/>
      <c r="F173" s="10"/>
      <c r="G173" s="32"/>
      <c r="H173" s="32"/>
      <c r="I173" s="10"/>
      <c r="J173" s="10"/>
    </row>
    <row r="174" spans="3:10">
      <c r="C174" s="10"/>
      <c r="D174" s="4"/>
      <c r="E174" s="9"/>
      <c r="F174" s="10"/>
      <c r="G174" s="32"/>
      <c r="H174" s="32"/>
      <c r="I174" s="10"/>
      <c r="J174" s="10"/>
    </row>
    <row r="175" spans="3:10">
      <c r="C175" s="10"/>
      <c r="D175" s="4"/>
      <c r="E175" s="9"/>
      <c r="F175" s="10"/>
      <c r="G175" s="32"/>
      <c r="H175" s="32"/>
      <c r="I175" s="10"/>
      <c r="J175" s="10"/>
    </row>
    <row r="176" spans="3:10">
      <c r="C176" s="10"/>
      <c r="D176" s="4"/>
      <c r="E176" s="9"/>
      <c r="F176" s="10"/>
      <c r="G176" s="32"/>
      <c r="H176" s="32"/>
      <c r="I176" s="10"/>
      <c r="J176" s="10"/>
    </row>
    <row r="177" spans="3:10">
      <c r="C177" s="10"/>
      <c r="D177" s="4"/>
      <c r="E177" s="9"/>
      <c r="F177" s="10"/>
      <c r="G177" s="32"/>
      <c r="H177" s="32"/>
      <c r="I177" s="10"/>
      <c r="J177" s="10"/>
    </row>
    <row r="178" spans="3:10">
      <c r="C178" s="10"/>
      <c r="D178" s="4"/>
      <c r="E178" s="9"/>
      <c r="F178" s="10"/>
      <c r="G178" s="32"/>
      <c r="H178" s="32"/>
      <c r="I178" s="10"/>
      <c r="J178" s="10"/>
    </row>
    <row r="179" spans="3:10">
      <c r="C179" s="10"/>
      <c r="D179" s="4"/>
      <c r="E179" s="9"/>
      <c r="F179" s="10"/>
      <c r="G179" s="32"/>
      <c r="H179" s="32"/>
      <c r="I179" s="10"/>
      <c r="J179" s="10"/>
    </row>
    <row r="180" spans="3:10">
      <c r="C180" s="10"/>
      <c r="D180" s="4"/>
      <c r="E180" s="9"/>
      <c r="F180" s="10"/>
      <c r="G180" s="32"/>
      <c r="H180" s="32"/>
      <c r="I180" s="10"/>
      <c r="J180" s="10"/>
    </row>
    <row r="181" spans="3:10">
      <c r="C181" s="10"/>
      <c r="D181" s="4"/>
      <c r="E181" s="9"/>
      <c r="F181" s="10"/>
      <c r="G181" s="32"/>
      <c r="H181" s="32"/>
      <c r="I181" s="10"/>
      <c r="J181" s="10"/>
    </row>
    <row r="182" spans="3:10">
      <c r="C182" s="10"/>
      <c r="D182" s="4"/>
      <c r="E182" s="9"/>
      <c r="F182" s="10"/>
      <c r="G182" s="32"/>
      <c r="H182" s="32"/>
      <c r="I182" s="10"/>
      <c r="J182" s="10"/>
    </row>
    <row r="183" spans="3:10">
      <c r="C183" s="10"/>
      <c r="D183" s="4"/>
      <c r="E183" s="9"/>
      <c r="F183" s="10"/>
      <c r="G183" s="32"/>
      <c r="H183" s="32"/>
      <c r="I183" s="10"/>
      <c r="J183" s="10"/>
    </row>
    <row r="184" spans="3:10">
      <c r="C184" s="10"/>
      <c r="D184" s="4"/>
      <c r="E184" s="9"/>
      <c r="F184" s="10"/>
      <c r="G184" s="32"/>
      <c r="H184" s="32"/>
      <c r="I184" s="10"/>
      <c r="J184" s="10"/>
    </row>
    <row r="185" spans="3:10">
      <c r="C185" s="10"/>
      <c r="D185" s="4"/>
      <c r="E185" s="9"/>
      <c r="F185" s="10"/>
      <c r="G185" s="32"/>
      <c r="H185" s="32"/>
      <c r="I185" s="10"/>
      <c r="J185" s="10"/>
    </row>
    <row r="186" spans="3:10">
      <c r="C186" s="10"/>
      <c r="D186" s="4"/>
      <c r="E186" s="9"/>
      <c r="F186" s="10"/>
      <c r="G186" s="32"/>
      <c r="H186" s="32"/>
      <c r="I186" s="10"/>
      <c r="J186" s="10"/>
    </row>
    <row r="187" spans="3:10">
      <c r="C187" s="10"/>
      <c r="D187" s="4"/>
      <c r="E187" s="9"/>
      <c r="F187" s="10"/>
      <c r="G187" s="32"/>
      <c r="H187" s="32"/>
      <c r="I187" s="10"/>
      <c r="J187" s="10"/>
    </row>
    <row r="188" spans="3:10">
      <c r="C188" s="10"/>
      <c r="D188" s="4"/>
      <c r="E188" s="9"/>
      <c r="F188" s="10"/>
      <c r="G188" s="32"/>
      <c r="H188" s="32"/>
      <c r="I188" s="10"/>
      <c r="J188" s="10"/>
    </row>
    <row r="189" spans="3:10">
      <c r="C189" s="10"/>
      <c r="D189" s="4"/>
      <c r="E189" s="9"/>
      <c r="F189" s="10"/>
      <c r="G189" s="32"/>
      <c r="H189" s="32"/>
      <c r="I189" s="10"/>
      <c r="J189" s="10"/>
    </row>
    <row r="190" spans="3:10">
      <c r="C190" s="10"/>
      <c r="D190" s="4"/>
      <c r="E190" s="9"/>
      <c r="F190" s="10"/>
      <c r="G190" s="32"/>
      <c r="H190" s="32"/>
      <c r="I190" s="10"/>
      <c r="J190" s="10"/>
    </row>
    <row r="191" spans="3:10">
      <c r="C191" s="21"/>
      <c r="D191" s="2"/>
      <c r="E191" s="22"/>
      <c r="F191" s="23"/>
      <c r="G191" s="32"/>
      <c r="H191" s="32"/>
      <c r="I191" s="10"/>
      <c r="J191" s="10"/>
    </row>
    <row r="192" spans="3:10">
      <c r="D192" s="4"/>
      <c r="E192" s="9"/>
      <c r="F192" s="10"/>
      <c r="G192" s="32"/>
      <c r="H192" s="32"/>
      <c r="I192" s="10"/>
      <c r="J192" s="10"/>
    </row>
    <row r="193" spans="4:10">
      <c r="D193" s="4"/>
      <c r="E193" s="9"/>
      <c r="F193" s="10"/>
      <c r="G193" s="32"/>
      <c r="H193" s="32"/>
      <c r="I193" s="10"/>
      <c r="J193" s="10"/>
    </row>
    <row r="194" spans="4:10" ht="12.75">
      <c r="D194"/>
    </row>
    <row r="195" spans="4:10" ht="12.75">
      <c r="D195"/>
    </row>
    <row r="196" spans="4:10" ht="12.75">
      <c r="D196"/>
    </row>
    <row r="197" spans="4:10" ht="12.75">
      <c r="D197"/>
    </row>
    <row r="198" spans="4:10" ht="12.75">
      <c r="D198"/>
    </row>
    <row r="199" spans="4:10" ht="12.75">
      <c r="D199"/>
    </row>
    <row r="200" spans="4:10" ht="12.75">
      <c r="D200"/>
    </row>
    <row r="201" spans="4:10" ht="12.75">
      <c r="D201"/>
    </row>
    <row r="202" spans="4:10" ht="12.75">
      <c r="D202"/>
    </row>
    <row r="203" spans="4:10" ht="12.75">
      <c r="D203"/>
    </row>
    <row r="204" spans="4:10" ht="12.75">
      <c r="D204"/>
    </row>
    <row r="205" spans="4:10" ht="12.75">
      <c r="D205"/>
    </row>
    <row r="206" spans="4:10" ht="12.75">
      <c r="D206"/>
    </row>
    <row r="207" spans="4:10" ht="12.75">
      <c r="D207"/>
    </row>
    <row r="208" spans="4:10" ht="12.75">
      <c r="D208"/>
    </row>
    <row r="209" spans="4:4" ht="12.75">
      <c r="D209"/>
    </row>
    <row r="210" spans="4:4" ht="12.75">
      <c r="D210"/>
    </row>
    <row r="211" spans="4:4" ht="12.75">
      <c r="D211"/>
    </row>
    <row r="212" spans="4:4" ht="12.75">
      <c r="D212"/>
    </row>
    <row r="213" spans="4:4" ht="12.75">
      <c r="D213"/>
    </row>
    <row r="214" spans="4:4" ht="12.75">
      <c r="D214"/>
    </row>
    <row r="215" spans="4:4" ht="12.75">
      <c r="D215"/>
    </row>
    <row r="216" spans="4:4" ht="12.75">
      <c r="D216"/>
    </row>
    <row r="217" spans="4:4" ht="12.75">
      <c r="D217"/>
    </row>
    <row r="218" spans="4:4" ht="12.75">
      <c r="D218"/>
    </row>
    <row r="219" spans="4:4" ht="12.75">
      <c r="D219"/>
    </row>
    <row r="220" spans="4:4" ht="12.75">
      <c r="D220"/>
    </row>
    <row r="221" spans="4:4" ht="12.75">
      <c r="D221"/>
    </row>
    <row r="222" spans="4:4" ht="12.75">
      <c r="D222"/>
    </row>
    <row r="223" spans="4:4" ht="12.75">
      <c r="D223"/>
    </row>
    <row r="224" spans="4:4" ht="12.75">
      <c r="D224"/>
    </row>
    <row r="225" spans="4:4" ht="12.75">
      <c r="D225"/>
    </row>
    <row r="226" spans="4:4" ht="12.75">
      <c r="D226"/>
    </row>
    <row r="227" spans="4:4" ht="12.75">
      <c r="D227"/>
    </row>
    <row r="228" spans="4:4" ht="12.75">
      <c r="D228"/>
    </row>
    <row r="229" spans="4:4" ht="12.75">
      <c r="D229"/>
    </row>
    <row r="230" spans="4:4" ht="12.75">
      <c r="D230"/>
    </row>
    <row r="231" spans="4:4" ht="12.75">
      <c r="D231"/>
    </row>
    <row r="232" spans="4:4" ht="12.75">
      <c r="D232"/>
    </row>
    <row r="233" spans="4:4" ht="12.75">
      <c r="D233"/>
    </row>
    <row r="234" spans="4:4" ht="12.75">
      <c r="D234"/>
    </row>
    <row r="235" spans="4:4" ht="12.75">
      <c r="D235"/>
    </row>
    <row r="236" spans="4:4" ht="12.75">
      <c r="D236"/>
    </row>
    <row r="237" spans="4:4" ht="12.75">
      <c r="D237"/>
    </row>
    <row r="238" spans="4:4" ht="12.75">
      <c r="D238"/>
    </row>
    <row r="239" spans="4:4" ht="12.75">
      <c r="D239"/>
    </row>
    <row r="240" spans="4:4" ht="12.75">
      <c r="D240"/>
    </row>
    <row r="241" spans="4:4" ht="12.75">
      <c r="D241"/>
    </row>
    <row r="242" spans="4:4" ht="12.75">
      <c r="D242"/>
    </row>
    <row r="243" spans="4:4" ht="12.75">
      <c r="D243"/>
    </row>
    <row r="244" spans="4:4" ht="12.75">
      <c r="D244"/>
    </row>
    <row r="245" spans="4:4" ht="12.75">
      <c r="D245"/>
    </row>
    <row r="246" spans="4:4" ht="12.75">
      <c r="D246"/>
    </row>
    <row r="247" spans="4:4" ht="12.75">
      <c r="D247"/>
    </row>
    <row r="248" spans="4:4" ht="12.75">
      <c r="D248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3" r:id="rId4" name="cmd_Stop">
          <controlPr defaultSize="0" autoLine="0" r:id="rId5">
            <anchor moveWithCells="1" sizeWithCells="1">
              <from>
                <xdr:col>1</xdr:col>
                <xdr:colOff>409575</xdr:colOff>
                <xdr:row>0</xdr:row>
                <xdr:rowOff>38100</xdr:rowOff>
              </from>
              <to>
                <xdr:col>1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10243" r:id="rId4" name="cmd_Stop"/>
      </mc:Fallback>
    </mc:AlternateContent>
    <mc:AlternateContent xmlns:mc="http://schemas.openxmlformats.org/markup-compatibility/2006">
      <mc:Choice Requires="x14">
        <control shapeId="10242" r:id="rId6" name="cmdStart">
          <controlPr defaultSize="0" autoLine="0" r:id="rId7">
            <anchor moveWithCells="1" sizeWithCells="1">
              <from>
                <xdr:col>1</xdr:col>
                <xdr:colOff>38100</xdr:colOff>
                <xdr:row>0</xdr:row>
                <xdr:rowOff>38100</xdr:rowOff>
              </from>
              <to>
                <xdr:col>1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10242" r:id="rId6" name="cmdStart"/>
      </mc:Fallback>
    </mc:AlternateContent>
    <mc:AlternateContent xmlns:mc="http://schemas.openxmlformats.org/markup-compatibility/2006">
      <mc:Choice Requires="x14">
        <control shapeId="10241" r:id="rId8" name="Rvx1">
          <controlPr locked="0" defaultSize="0" autoLine="0" r:id="rId9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10241" r:id="rId8" name="Rvx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241"/>
  <sheetViews>
    <sheetView workbookViewId="0">
      <selection activeCell="C14" sqref="C14"/>
    </sheetView>
  </sheetViews>
  <sheetFormatPr defaultRowHeight="12.75"/>
  <cols>
    <col min="1" max="1" width="15.28515625" customWidth="1"/>
    <col min="2" max="2" width="8.42578125" style="40" customWidth="1"/>
    <col min="3" max="3" width="8.28515625" style="40" customWidth="1"/>
    <col min="4" max="4" width="11.42578125" customWidth="1"/>
  </cols>
  <sheetData>
    <row r="1" spans="1:4" ht="18.95" customHeight="1">
      <c r="B1" s="41" t="s">
        <v>43</v>
      </c>
      <c r="C1" s="41" t="s">
        <v>44</v>
      </c>
      <c r="D1" s="42" t="s">
        <v>45</v>
      </c>
    </row>
    <row r="2" spans="1:4" ht="18.95" customHeight="1">
      <c r="A2" t="s">
        <v>46</v>
      </c>
    </row>
    <row r="3" spans="1:4" ht="18.95" customHeight="1">
      <c r="A3" s="42" t="s">
        <v>47</v>
      </c>
      <c r="B3" s="43"/>
      <c r="C3" s="43"/>
    </row>
    <row r="4" spans="1:4" ht="18.95" customHeight="1">
      <c r="A4" s="44" t="s">
        <v>48</v>
      </c>
      <c r="B4" s="43">
        <v>3.47</v>
      </c>
      <c r="C4" s="45">
        <v>2.5999999999999999E-2</v>
      </c>
    </row>
    <row r="5" spans="1:4" ht="18.95" customHeight="1">
      <c r="A5" s="44" t="s">
        <v>49</v>
      </c>
      <c r="B5" s="43">
        <v>3.47</v>
      </c>
      <c r="C5" s="45">
        <v>4.36E-2</v>
      </c>
    </row>
    <row r="6" spans="1:4" ht="18.95" customHeight="1">
      <c r="A6" s="44" t="s">
        <v>50</v>
      </c>
      <c r="B6" s="43">
        <v>3.47</v>
      </c>
      <c r="C6" s="45">
        <v>1.23E-2</v>
      </c>
      <c r="D6">
        <v>5.3E-3</v>
      </c>
    </row>
    <row r="7" spans="1:4" ht="18.95" customHeight="1">
      <c r="A7" s="44" t="s">
        <v>51</v>
      </c>
      <c r="B7" s="43">
        <v>0.96</v>
      </c>
      <c r="C7" s="45">
        <v>1.5100000000000001E-2</v>
      </c>
      <c r="D7">
        <v>5.3E-3</v>
      </c>
    </row>
    <row r="8" spans="1:4" ht="18.95" customHeight="1">
      <c r="A8" s="44" t="s">
        <v>52</v>
      </c>
      <c r="B8" s="43">
        <v>3.47</v>
      </c>
      <c r="C8" s="45">
        <v>2.8799999999999999E-2</v>
      </c>
    </row>
    <row r="9" spans="1:4" ht="18.95" customHeight="1">
      <c r="A9" s="44" t="s">
        <v>53</v>
      </c>
      <c r="B9" s="43">
        <v>3.47</v>
      </c>
      <c r="C9" s="45">
        <v>3.15E-2</v>
      </c>
    </row>
    <row r="10" spans="1:4" ht="18.95" customHeight="1">
      <c r="A10" s="44" t="s">
        <v>54</v>
      </c>
      <c r="B10" s="43">
        <v>3.47</v>
      </c>
      <c r="C10" s="45">
        <v>2.7799999999999998E-2</v>
      </c>
    </row>
    <row r="11" spans="1:4" ht="18.95" customHeight="1">
      <c r="A11" s="44" t="s">
        <v>55</v>
      </c>
      <c r="B11" s="43">
        <v>3.47</v>
      </c>
      <c r="C11" s="45">
        <v>4.5400000000000003E-2</v>
      </c>
    </row>
    <row r="12" spans="1:4" ht="18.95" customHeight="1">
      <c r="A12" s="44" t="s">
        <v>56</v>
      </c>
      <c r="B12" s="43">
        <v>3.47</v>
      </c>
      <c r="C12" s="45">
        <v>2.5999999999999999E-2</v>
      </c>
    </row>
    <row r="13" spans="1:4" ht="18.95" customHeight="1">
      <c r="A13" s="44" t="s">
        <v>89</v>
      </c>
      <c r="B13" s="43">
        <v>1.56</v>
      </c>
      <c r="C13" s="45">
        <v>1.7600000000000001E-2</v>
      </c>
    </row>
    <row r="14" spans="1:4" ht="18.95" customHeight="1">
      <c r="A14" s="44" t="s">
        <v>57</v>
      </c>
      <c r="B14" s="43">
        <v>1.31</v>
      </c>
      <c r="C14" s="45">
        <v>1.7600000000000001E-2</v>
      </c>
    </row>
    <row r="15" spans="1:4" ht="18.95" customHeight="1">
      <c r="A15" s="44" t="s">
        <v>58</v>
      </c>
      <c r="B15" s="43">
        <v>1.31</v>
      </c>
      <c r="C15" s="45">
        <v>0</v>
      </c>
    </row>
    <row r="16" spans="1:4" ht="18.95" customHeight="1">
      <c r="A16" s="44" t="s">
        <v>59</v>
      </c>
      <c r="B16" s="43">
        <v>0.25</v>
      </c>
      <c r="C16" s="45">
        <v>1.1000000000000001E-3</v>
      </c>
    </row>
    <row r="17" spans="1:3">
      <c r="A17" s="44" t="s">
        <v>60</v>
      </c>
      <c r="B17" s="43">
        <v>0.25</v>
      </c>
      <c r="C17" s="45">
        <v>3.3E-3</v>
      </c>
    </row>
    <row r="18" spans="1:3">
      <c r="A18" s="42" t="s">
        <v>61</v>
      </c>
      <c r="B18" s="43">
        <v>1.37</v>
      </c>
      <c r="C18" s="45">
        <v>0</v>
      </c>
    </row>
    <row r="19" spans="1:3">
      <c r="A19" s="42" t="s">
        <v>62</v>
      </c>
      <c r="B19" s="43">
        <v>1.1000000000000001</v>
      </c>
      <c r="C19" s="45">
        <v>0</v>
      </c>
    </row>
    <row r="20" spans="1:3">
      <c r="A20" s="46" t="s">
        <v>63</v>
      </c>
      <c r="B20" s="43"/>
      <c r="C20" s="45"/>
    </row>
    <row r="21" spans="1:3">
      <c r="A21" s="44" t="s">
        <v>64</v>
      </c>
      <c r="B21" s="43">
        <v>1.2</v>
      </c>
      <c r="C21" s="45">
        <v>6.0000000000000001E-3</v>
      </c>
    </row>
    <row r="22" spans="1:3">
      <c r="A22" s="44" t="s">
        <v>65</v>
      </c>
      <c r="B22" s="43">
        <f>B21+B24</f>
        <v>2.3650000000000002</v>
      </c>
      <c r="C22" s="45">
        <f>C21+C24</f>
        <v>1.2865</v>
      </c>
    </row>
    <row r="23" spans="1:3">
      <c r="A23" s="44" t="s">
        <v>66</v>
      </c>
      <c r="B23" s="43">
        <f>B21+B25</f>
        <v>3.7709999999999999</v>
      </c>
      <c r="C23" s="45">
        <f>C21+C25</f>
        <v>1.742</v>
      </c>
    </row>
    <row r="24" spans="1:3">
      <c r="A24" s="44" t="s">
        <v>67</v>
      </c>
      <c r="B24" s="43">
        <v>1.165</v>
      </c>
      <c r="C24" s="45">
        <v>1.2805</v>
      </c>
    </row>
    <row r="25" spans="1:3">
      <c r="A25" s="44" t="s">
        <v>68</v>
      </c>
      <c r="B25" s="43">
        <v>2.5710000000000002</v>
      </c>
      <c r="C25" s="45">
        <v>1.736</v>
      </c>
    </row>
    <row r="26" spans="1:3">
      <c r="A26" s="44" t="s">
        <v>69</v>
      </c>
      <c r="B26" s="43">
        <v>1.4074</v>
      </c>
      <c r="C26" s="45">
        <v>1.3555999999999999</v>
      </c>
    </row>
    <row r="27" spans="1:3">
      <c r="A27" s="46" t="s">
        <v>98</v>
      </c>
      <c r="B27" s="43"/>
      <c r="C27" s="45"/>
    </row>
    <row r="28" spans="1:3">
      <c r="A28" s="44" t="s">
        <v>70</v>
      </c>
      <c r="B28" s="43">
        <v>2.4</v>
      </c>
      <c r="C28" s="45">
        <v>2.5000000000000001E-2</v>
      </c>
    </row>
    <row r="29" spans="1:3">
      <c r="A29" s="44" t="s">
        <v>71</v>
      </c>
      <c r="B29" s="43">
        <v>3.7</v>
      </c>
      <c r="C29" s="45">
        <v>2.5000000000000001E-2</v>
      </c>
    </row>
    <row r="30" spans="1:3">
      <c r="A30" s="46" t="s">
        <v>72</v>
      </c>
      <c r="B30" s="43"/>
      <c r="C30" s="45"/>
    </row>
    <row r="31" spans="1:3">
      <c r="A31" s="44" t="s">
        <v>73</v>
      </c>
      <c r="B31" s="43">
        <v>0.8</v>
      </c>
      <c r="C31" s="45">
        <v>1.2</v>
      </c>
    </row>
    <row r="32" spans="1:3">
      <c r="A32" s="46" t="s">
        <v>74</v>
      </c>
      <c r="B32" s="43"/>
      <c r="C32" s="45"/>
    </row>
    <row r="33" spans="1:4">
      <c r="A33" s="44" t="s">
        <v>73</v>
      </c>
      <c r="B33" s="43">
        <v>1.3</v>
      </c>
      <c r="C33" s="45"/>
    </row>
    <row r="34" spans="1:4">
      <c r="A34" s="46" t="s">
        <v>75</v>
      </c>
      <c r="B34" s="43"/>
      <c r="C34" s="45"/>
    </row>
    <row r="35" spans="1:4">
      <c r="A35" s="44" t="s">
        <v>76</v>
      </c>
      <c r="B35" s="43">
        <v>1.25</v>
      </c>
      <c r="C35" s="45">
        <v>2.2000000000000001E-3</v>
      </c>
    </row>
    <row r="36" spans="1:4">
      <c r="A36" s="47" t="s">
        <v>77</v>
      </c>
      <c r="B36" s="43"/>
      <c r="C36" s="45"/>
    </row>
    <row r="37" spans="1:4">
      <c r="A37" s="44" t="s">
        <v>76</v>
      </c>
      <c r="B37" s="43">
        <v>4.2</v>
      </c>
      <c r="C37" s="45">
        <v>0.06</v>
      </c>
      <c r="D37" s="48" t="s">
        <v>78</v>
      </c>
    </row>
    <row r="38" spans="1:4">
      <c r="A38" s="44" t="s">
        <v>76</v>
      </c>
      <c r="B38" s="43">
        <v>6.2</v>
      </c>
      <c r="C38" s="45">
        <v>0.06</v>
      </c>
      <c r="D38" s="48" t="s">
        <v>79</v>
      </c>
    </row>
    <row r="39" spans="1:4">
      <c r="A39" s="47" t="s">
        <v>91</v>
      </c>
      <c r="B39" s="43"/>
      <c r="C39" s="45"/>
    </row>
    <row r="40" spans="1:4">
      <c r="A40" s="44" t="s">
        <v>80</v>
      </c>
      <c r="B40" s="43">
        <v>0.63</v>
      </c>
      <c r="C40" s="45">
        <v>5.0000000000000001E-3</v>
      </c>
    </row>
    <row r="41" spans="1:4">
      <c r="A41" s="44" t="s">
        <v>81</v>
      </c>
      <c r="B41" s="43">
        <v>0.63</v>
      </c>
      <c r="C41" s="45">
        <v>5.0000000000000001E-3</v>
      </c>
    </row>
    <row r="42" spans="1:4">
      <c r="B42" s="43"/>
      <c r="C42" s="45"/>
    </row>
    <row r="43" spans="1:4">
      <c r="B43" s="43"/>
      <c r="C43" s="45"/>
    </row>
    <row r="44" spans="1:4">
      <c r="B44" s="43"/>
      <c r="C44" s="45"/>
    </row>
    <row r="45" spans="1:4">
      <c r="B45" s="43"/>
      <c r="C45" s="45"/>
    </row>
    <row r="46" spans="1:4">
      <c r="B46" s="43"/>
      <c r="C46" s="45"/>
    </row>
    <row r="47" spans="1:4">
      <c r="B47" s="43"/>
      <c r="C47" s="45"/>
    </row>
    <row r="48" spans="1:4">
      <c r="B48" s="43"/>
      <c r="C48" s="45"/>
    </row>
    <row r="49" spans="2:3">
      <c r="B49" s="43"/>
      <c r="C49" s="45"/>
    </row>
    <row r="50" spans="2:3">
      <c r="B50" s="43"/>
      <c r="C50" s="45"/>
    </row>
    <row r="51" spans="2:3">
      <c r="B51" s="43"/>
      <c r="C51" s="45"/>
    </row>
    <row r="52" spans="2:3">
      <c r="B52" s="43"/>
      <c r="C52" s="45"/>
    </row>
    <row r="53" spans="2:3">
      <c r="B53" s="43"/>
      <c r="C53" s="45"/>
    </row>
    <row r="54" spans="2:3">
      <c r="B54" s="43"/>
      <c r="C54" s="45"/>
    </row>
    <row r="55" spans="2:3">
      <c r="B55" s="43"/>
      <c r="C55" s="45"/>
    </row>
    <row r="56" spans="2:3">
      <c r="B56" s="43"/>
      <c r="C56" s="45"/>
    </row>
    <row r="57" spans="2:3">
      <c r="B57" s="43"/>
      <c r="C57" s="45"/>
    </row>
    <row r="58" spans="2:3">
      <c r="B58" s="43"/>
      <c r="C58" s="45"/>
    </row>
    <row r="59" spans="2:3">
      <c r="B59" s="43"/>
      <c r="C59" s="45"/>
    </row>
    <row r="60" spans="2:3">
      <c r="B60" s="43"/>
      <c r="C60" s="45"/>
    </row>
    <row r="61" spans="2:3">
      <c r="B61" s="43"/>
      <c r="C61" s="45"/>
    </row>
    <row r="62" spans="2:3">
      <c r="B62" s="43"/>
      <c r="C62" s="45"/>
    </row>
    <row r="63" spans="2:3">
      <c r="B63" s="43"/>
      <c r="C63" s="45"/>
    </row>
    <row r="64" spans="2:3">
      <c r="B64" s="43"/>
      <c r="C64" s="45"/>
    </row>
    <row r="65" spans="2:3">
      <c r="B65" s="43"/>
      <c r="C65" s="45"/>
    </row>
    <row r="66" spans="2:3">
      <c r="B66" s="43"/>
      <c r="C66" s="45"/>
    </row>
    <row r="67" spans="2:3">
      <c r="B67" s="43"/>
      <c r="C67" s="45"/>
    </row>
    <row r="68" spans="2:3">
      <c r="B68" s="43"/>
      <c r="C68" s="45"/>
    </row>
    <row r="69" spans="2:3">
      <c r="B69" s="43"/>
      <c r="C69" s="45"/>
    </row>
    <row r="70" spans="2:3">
      <c r="B70" s="43"/>
      <c r="C70" s="45"/>
    </row>
    <row r="71" spans="2:3">
      <c r="B71" s="43"/>
      <c r="C71" s="45"/>
    </row>
    <row r="72" spans="2:3">
      <c r="B72" s="43"/>
      <c r="C72" s="45"/>
    </row>
    <row r="73" spans="2:3">
      <c r="B73" s="43"/>
      <c r="C73" s="45"/>
    </row>
    <row r="74" spans="2:3">
      <c r="B74" s="43"/>
      <c r="C74" s="43"/>
    </row>
    <row r="75" spans="2:3">
      <c r="B75" s="43"/>
      <c r="C75" s="43"/>
    </row>
    <row r="76" spans="2:3">
      <c r="B76" s="43"/>
      <c r="C76" s="43"/>
    </row>
    <row r="77" spans="2:3">
      <c r="B77" s="43"/>
      <c r="C77" s="43"/>
    </row>
    <row r="78" spans="2:3">
      <c r="B78" s="43"/>
      <c r="C78" s="43"/>
    </row>
    <row r="79" spans="2:3">
      <c r="B79" s="43"/>
      <c r="C79" s="43"/>
    </row>
    <row r="80" spans="2:3">
      <c r="B80" s="43"/>
      <c r="C80" s="43"/>
    </row>
    <row r="81" spans="2:3">
      <c r="B81" s="43"/>
      <c r="C81" s="43"/>
    </row>
    <row r="82" spans="2:3">
      <c r="B82" s="43"/>
      <c r="C82" s="43"/>
    </row>
    <row r="83" spans="2:3">
      <c r="B83" s="43"/>
      <c r="C83" s="43"/>
    </row>
    <row r="84" spans="2:3">
      <c r="B84" s="43"/>
      <c r="C84" s="43"/>
    </row>
    <row r="85" spans="2:3">
      <c r="B85" s="43"/>
      <c r="C85" s="43"/>
    </row>
    <row r="86" spans="2:3">
      <c r="B86" s="43"/>
      <c r="C86" s="43"/>
    </row>
    <row r="87" spans="2:3">
      <c r="B87" s="43"/>
      <c r="C87" s="43"/>
    </row>
    <row r="88" spans="2:3">
      <c r="B88" s="43"/>
      <c r="C88" s="43"/>
    </row>
    <row r="89" spans="2:3">
      <c r="B89" s="43"/>
      <c r="C89" s="43"/>
    </row>
    <row r="90" spans="2:3">
      <c r="B90" s="43"/>
      <c r="C90" s="43"/>
    </row>
    <row r="91" spans="2:3">
      <c r="B91" s="43"/>
      <c r="C91" s="43"/>
    </row>
    <row r="92" spans="2:3">
      <c r="B92" s="43"/>
      <c r="C92" s="43"/>
    </row>
    <row r="93" spans="2:3">
      <c r="B93" s="43"/>
      <c r="C93" s="43"/>
    </row>
    <row r="94" spans="2:3">
      <c r="B94" s="43"/>
      <c r="C94" s="43"/>
    </row>
    <row r="95" spans="2:3">
      <c r="B95" s="43"/>
      <c r="C95" s="43"/>
    </row>
    <row r="96" spans="2:3">
      <c r="B96" s="43"/>
      <c r="C96" s="43"/>
    </row>
    <row r="97" spans="2:3">
      <c r="B97" s="43"/>
      <c r="C97" s="43"/>
    </row>
    <row r="98" spans="2:3">
      <c r="B98" s="43"/>
      <c r="C98" s="43"/>
    </row>
    <row r="99" spans="2:3">
      <c r="B99" s="43"/>
      <c r="C99" s="43"/>
    </row>
    <row r="100" spans="2:3">
      <c r="B100" s="43"/>
      <c r="C100" s="43"/>
    </row>
    <row r="101" spans="2:3">
      <c r="B101" s="43"/>
      <c r="C101" s="43"/>
    </row>
    <row r="102" spans="2:3">
      <c r="B102" s="43"/>
      <c r="C102" s="43"/>
    </row>
    <row r="103" spans="2:3">
      <c r="B103" s="43"/>
      <c r="C103" s="43"/>
    </row>
    <row r="104" spans="2:3">
      <c r="B104" s="43"/>
      <c r="C104" s="43"/>
    </row>
    <row r="105" spans="2:3">
      <c r="B105" s="43"/>
      <c r="C105" s="43"/>
    </row>
    <row r="106" spans="2:3">
      <c r="B106" s="43"/>
      <c r="C106" s="43"/>
    </row>
    <row r="107" spans="2:3">
      <c r="B107" s="43"/>
      <c r="C107" s="43"/>
    </row>
    <row r="108" spans="2:3">
      <c r="B108" s="43"/>
      <c r="C108" s="43"/>
    </row>
    <row r="109" spans="2:3">
      <c r="B109" s="43"/>
      <c r="C109" s="43"/>
    </row>
    <row r="110" spans="2:3">
      <c r="B110" s="43"/>
      <c r="C110" s="43"/>
    </row>
    <row r="111" spans="2:3">
      <c r="B111" s="43"/>
      <c r="C111" s="43"/>
    </row>
    <row r="112" spans="2:3">
      <c r="B112" s="43"/>
      <c r="C112" s="43"/>
    </row>
    <row r="113" spans="2:3">
      <c r="B113" s="43"/>
      <c r="C113" s="43"/>
    </row>
    <row r="114" spans="2:3">
      <c r="B114" s="43"/>
      <c r="C114" s="43"/>
    </row>
    <row r="115" spans="2:3">
      <c r="B115" s="43"/>
      <c r="C115" s="43"/>
    </row>
    <row r="116" spans="2:3">
      <c r="B116" s="43"/>
      <c r="C116" s="43"/>
    </row>
    <row r="117" spans="2:3">
      <c r="B117" s="43"/>
      <c r="C117" s="43"/>
    </row>
    <row r="118" spans="2:3">
      <c r="B118" s="43"/>
      <c r="C118" s="43"/>
    </row>
    <row r="119" spans="2:3">
      <c r="B119" s="43"/>
      <c r="C119" s="43"/>
    </row>
    <row r="120" spans="2:3">
      <c r="B120" s="43"/>
      <c r="C120" s="43"/>
    </row>
    <row r="121" spans="2:3">
      <c r="B121" s="43"/>
      <c r="C121" s="43"/>
    </row>
    <row r="122" spans="2:3">
      <c r="B122" s="43"/>
      <c r="C122" s="43"/>
    </row>
    <row r="123" spans="2:3">
      <c r="B123" s="43"/>
      <c r="C123" s="43"/>
    </row>
    <row r="124" spans="2:3">
      <c r="B124" s="43"/>
      <c r="C124" s="43"/>
    </row>
    <row r="125" spans="2:3">
      <c r="B125" s="43"/>
      <c r="C125" s="43"/>
    </row>
    <row r="126" spans="2:3">
      <c r="B126" s="43"/>
      <c r="C126" s="43"/>
    </row>
    <row r="127" spans="2:3">
      <c r="B127" s="43"/>
      <c r="C127" s="43"/>
    </row>
    <row r="128" spans="2:3">
      <c r="B128" s="43"/>
      <c r="C128" s="43"/>
    </row>
    <row r="129" spans="2:3">
      <c r="B129" s="43"/>
      <c r="C129" s="43"/>
    </row>
    <row r="130" spans="2:3">
      <c r="B130" s="43"/>
      <c r="C130" s="43"/>
    </row>
    <row r="131" spans="2:3">
      <c r="B131" s="43"/>
      <c r="C131" s="43"/>
    </row>
    <row r="132" spans="2:3">
      <c r="B132" s="43"/>
      <c r="C132" s="43"/>
    </row>
    <row r="133" spans="2:3">
      <c r="B133" s="43"/>
      <c r="C133" s="43"/>
    </row>
    <row r="134" spans="2:3">
      <c r="B134" s="43"/>
      <c r="C134" s="43"/>
    </row>
    <row r="135" spans="2:3">
      <c r="B135" s="43"/>
      <c r="C135" s="43"/>
    </row>
    <row r="136" spans="2:3">
      <c r="B136" s="43"/>
      <c r="C136" s="43"/>
    </row>
    <row r="137" spans="2:3">
      <c r="B137" s="43"/>
      <c r="C137" s="43"/>
    </row>
    <row r="138" spans="2:3">
      <c r="B138" s="43"/>
      <c r="C138" s="43"/>
    </row>
    <row r="139" spans="2:3">
      <c r="B139" s="43"/>
      <c r="C139" s="43"/>
    </row>
    <row r="140" spans="2:3">
      <c r="B140" s="43"/>
      <c r="C140" s="43"/>
    </row>
    <row r="141" spans="2:3">
      <c r="B141" s="43"/>
      <c r="C141" s="43"/>
    </row>
    <row r="142" spans="2:3">
      <c r="B142" s="43"/>
      <c r="C142" s="43"/>
    </row>
    <row r="143" spans="2:3">
      <c r="B143" s="43"/>
      <c r="C143" s="43"/>
    </row>
    <row r="144" spans="2:3">
      <c r="B144" s="43"/>
      <c r="C144" s="43"/>
    </row>
    <row r="145" spans="2:3">
      <c r="B145" s="43"/>
      <c r="C145" s="43"/>
    </row>
    <row r="146" spans="2:3">
      <c r="B146" s="43"/>
      <c r="C146" s="43"/>
    </row>
    <row r="147" spans="2:3">
      <c r="B147" s="43"/>
      <c r="C147" s="43"/>
    </row>
    <row r="148" spans="2:3">
      <c r="B148" s="43"/>
      <c r="C148" s="43"/>
    </row>
    <row r="149" spans="2:3">
      <c r="B149" s="43"/>
      <c r="C149" s="43"/>
    </row>
    <row r="150" spans="2:3">
      <c r="B150" s="43"/>
      <c r="C150" s="43"/>
    </row>
    <row r="151" spans="2:3">
      <c r="B151" s="43"/>
      <c r="C151" s="43"/>
    </row>
    <row r="152" spans="2:3">
      <c r="B152" s="43"/>
      <c r="C152" s="43"/>
    </row>
    <row r="153" spans="2:3">
      <c r="B153" s="43"/>
      <c r="C153" s="43"/>
    </row>
    <row r="154" spans="2:3">
      <c r="B154" s="43"/>
      <c r="C154" s="43"/>
    </row>
    <row r="155" spans="2:3">
      <c r="B155" s="43"/>
      <c r="C155" s="43"/>
    </row>
    <row r="156" spans="2:3">
      <c r="B156" s="43"/>
      <c r="C156" s="43"/>
    </row>
    <row r="157" spans="2:3">
      <c r="B157" s="43"/>
      <c r="C157" s="43"/>
    </row>
    <row r="158" spans="2:3">
      <c r="B158" s="43"/>
      <c r="C158" s="43"/>
    </row>
    <row r="159" spans="2:3">
      <c r="B159" s="43"/>
      <c r="C159" s="43"/>
    </row>
    <row r="160" spans="2:3">
      <c r="B160" s="43"/>
      <c r="C160" s="43"/>
    </row>
    <row r="161" spans="2:3">
      <c r="B161" s="43"/>
      <c r="C161" s="43"/>
    </row>
    <row r="162" spans="2:3">
      <c r="B162" s="43"/>
      <c r="C162" s="43"/>
    </row>
    <row r="163" spans="2:3">
      <c r="B163" s="43"/>
      <c r="C163" s="43"/>
    </row>
    <row r="164" spans="2:3">
      <c r="B164" s="43"/>
      <c r="C164" s="43"/>
    </row>
    <row r="165" spans="2:3">
      <c r="B165" s="43"/>
      <c r="C165" s="43"/>
    </row>
    <row r="166" spans="2:3">
      <c r="B166" s="43"/>
      <c r="C166" s="43"/>
    </row>
    <row r="167" spans="2:3">
      <c r="B167" s="43"/>
      <c r="C167" s="43"/>
    </row>
    <row r="168" spans="2:3">
      <c r="B168" s="43"/>
      <c r="C168" s="43"/>
    </row>
    <row r="169" spans="2:3">
      <c r="B169" s="43"/>
      <c r="C169" s="43"/>
    </row>
    <row r="170" spans="2:3">
      <c r="B170" s="43"/>
      <c r="C170" s="43"/>
    </row>
    <row r="171" spans="2:3">
      <c r="B171" s="43"/>
      <c r="C171" s="43"/>
    </row>
    <row r="172" spans="2:3">
      <c r="B172" s="43"/>
      <c r="C172" s="43"/>
    </row>
    <row r="173" spans="2:3">
      <c r="B173" s="43"/>
      <c r="C173" s="43"/>
    </row>
    <row r="174" spans="2:3">
      <c r="B174" s="43"/>
      <c r="C174" s="43"/>
    </row>
    <row r="175" spans="2:3">
      <c r="B175" s="43"/>
      <c r="C175" s="43"/>
    </row>
    <row r="176" spans="2:3">
      <c r="B176" s="43"/>
      <c r="C176" s="43"/>
    </row>
    <row r="177" spans="2:3">
      <c r="B177" s="43"/>
      <c r="C177" s="43"/>
    </row>
    <row r="178" spans="2:3">
      <c r="B178" s="43"/>
      <c r="C178" s="43"/>
    </row>
    <row r="179" spans="2:3">
      <c r="B179" s="43"/>
      <c r="C179" s="43"/>
    </row>
    <row r="180" spans="2:3">
      <c r="B180" s="43"/>
      <c r="C180" s="43"/>
    </row>
    <row r="181" spans="2:3">
      <c r="B181" s="43"/>
      <c r="C181" s="43"/>
    </row>
    <row r="182" spans="2:3">
      <c r="B182" s="43"/>
      <c r="C182" s="43"/>
    </row>
    <row r="183" spans="2:3">
      <c r="B183" s="43"/>
      <c r="C183" s="43"/>
    </row>
    <row r="184" spans="2:3">
      <c r="B184" s="43"/>
      <c r="C184" s="43"/>
    </row>
    <row r="185" spans="2:3">
      <c r="B185" s="43"/>
      <c r="C185" s="43"/>
    </row>
    <row r="186" spans="2:3">
      <c r="B186" s="43"/>
      <c r="C186" s="43"/>
    </row>
    <row r="187" spans="2:3">
      <c r="B187" s="43"/>
      <c r="C187" s="43"/>
    </row>
    <row r="188" spans="2:3">
      <c r="B188" s="43"/>
      <c r="C188" s="43"/>
    </row>
    <row r="189" spans="2:3">
      <c r="B189" s="43"/>
      <c r="C189" s="43"/>
    </row>
    <row r="190" spans="2:3">
      <c r="B190" s="43"/>
      <c r="C190" s="43"/>
    </row>
    <row r="191" spans="2:3">
      <c r="B191" s="43"/>
      <c r="C191" s="43"/>
    </row>
    <row r="192" spans="2:3">
      <c r="B192" s="43"/>
      <c r="C192" s="43"/>
    </row>
    <row r="193" spans="2:3">
      <c r="B193" s="43"/>
      <c r="C193" s="43"/>
    </row>
    <row r="194" spans="2:3">
      <c r="B194" s="43"/>
      <c r="C194" s="43"/>
    </row>
    <row r="195" spans="2:3">
      <c r="B195" s="43"/>
      <c r="C195" s="43"/>
    </row>
    <row r="196" spans="2:3">
      <c r="B196" s="43"/>
      <c r="C196" s="43"/>
    </row>
    <row r="197" spans="2:3">
      <c r="B197" s="43"/>
      <c r="C197" s="43"/>
    </row>
    <row r="198" spans="2:3">
      <c r="B198" s="43"/>
      <c r="C198" s="43"/>
    </row>
    <row r="199" spans="2:3">
      <c r="B199" s="43"/>
      <c r="C199" s="43"/>
    </row>
    <row r="200" spans="2:3">
      <c r="B200" s="43"/>
      <c r="C200" s="43"/>
    </row>
    <row r="201" spans="2:3">
      <c r="B201" s="43"/>
      <c r="C201" s="43"/>
    </row>
    <row r="202" spans="2:3">
      <c r="B202" s="43"/>
      <c r="C202" s="43"/>
    </row>
    <row r="203" spans="2:3">
      <c r="B203" s="43"/>
      <c r="C203" s="43"/>
    </row>
    <row r="204" spans="2:3">
      <c r="B204" s="43"/>
      <c r="C204" s="43"/>
    </row>
    <row r="205" spans="2:3">
      <c r="B205" s="43"/>
      <c r="C205" s="43"/>
    </row>
    <row r="206" spans="2:3">
      <c r="B206" s="43"/>
      <c r="C206" s="43"/>
    </row>
    <row r="207" spans="2:3">
      <c r="B207" s="43"/>
      <c r="C207" s="43"/>
    </row>
    <row r="208" spans="2:3">
      <c r="B208" s="43"/>
      <c r="C208" s="43"/>
    </row>
    <row r="209" spans="2:3">
      <c r="B209" s="43"/>
      <c r="C209" s="43"/>
    </row>
    <row r="210" spans="2:3">
      <c r="B210" s="43"/>
      <c r="C210" s="43"/>
    </row>
    <row r="211" spans="2:3">
      <c r="B211" s="43"/>
      <c r="C211" s="43"/>
    </row>
    <row r="212" spans="2:3">
      <c r="B212" s="43"/>
      <c r="C212" s="43"/>
    </row>
    <row r="213" spans="2:3">
      <c r="B213" s="43"/>
      <c r="C213" s="43"/>
    </row>
    <row r="214" spans="2:3">
      <c r="B214" s="43"/>
      <c r="C214" s="43"/>
    </row>
    <row r="215" spans="2:3">
      <c r="B215" s="43"/>
      <c r="C215" s="43"/>
    </row>
    <row r="216" spans="2:3">
      <c r="B216" s="43"/>
      <c r="C216" s="43"/>
    </row>
    <row r="217" spans="2:3">
      <c r="B217" s="43"/>
      <c r="C217" s="43"/>
    </row>
    <row r="218" spans="2:3">
      <c r="B218" s="43"/>
      <c r="C218" s="43"/>
    </row>
    <row r="219" spans="2:3">
      <c r="B219" s="43"/>
      <c r="C219" s="43"/>
    </row>
    <row r="220" spans="2:3">
      <c r="B220" s="43"/>
      <c r="C220" s="43"/>
    </row>
    <row r="221" spans="2:3">
      <c r="B221" s="43"/>
      <c r="C221" s="43"/>
    </row>
    <row r="222" spans="2:3">
      <c r="B222" s="43"/>
      <c r="C222" s="43"/>
    </row>
    <row r="223" spans="2:3">
      <c r="B223" s="43"/>
      <c r="C223" s="43"/>
    </row>
    <row r="224" spans="2:3">
      <c r="B224" s="43"/>
      <c r="C224" s="43"/>
    </row>
    <row r="225" spans="2:3">
      <c r="B225" s="43"/>
      <c r="C225" s="43"/>
    </row>
    <row r="226" spans="2:3">
      <c r="B226" s="43"/>
      <c r="C226" s="43"/>
    </row>
    <row r="227" spans="2:3">
      <c r="B227" s="43"/>
      <c r="C227" s="43"/>
    </row>
    <row r="228" spans="2:3">
      <c r="B228" s="43"/>
      <c r="C228" s="43"/>
    </row>
    <row r="229" spans="2:3">
      <c r="B229" s="43"/>
      <c r="C229" s="43"/>
    </row>
    <row r="230" spans="2:3">
      <c r="B230" s="43"/>
      <c r="C230" s="43"/>
    </row>
    <row r="231" spans="2:3">
      <c r="B231" s="43"/>
      <c r="C231" s="43"/>
    </row>
    <row r="232" spans="2:3">
      <c r="B232" s="43"/>
      <c r="C232" s="43"/>
    </row>
    <row r="233" spans="2:3">
      <c r="B233" s="43"/>
      <c r="C233" s="43"/>
    </row>
    <row r="234" spans="2:3">
      <c r="B234" s="43"/>
      <c r="C234" s="43"/>
    </row>
    <row r="235" spans="2:3">
      <c r="B235" s="43"/>
      <c r="C235" s="43"/>
    </row>
    <row r="236" spans="2:3">
      <c r="B236" s="43"/>
      <c r="C236" s="43"/>
    </row>
    <row r="237" spans="2:3">
      <c r="B237" s="43"/>
      <c r="C237" s="43"/>
    </row>
    <row r="238" spans="2:3">
      <c r="B238" s="43"/>
      <c r="C238" s="43"/>
    </row>
    <row r="239" spans="2:3">
      <c r="B239" s="43"/>
      <c r="C239" s="43"/>
    </row>
    <row r="240" spans="2:3">
      <c r="B240" s="43"/>
      <c r="C240" s="43"/>
    </row>
    <row r="241" spans="2:3">
      <c r="B241" s="43"/>
      <c r="C241" s="4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CashVarRates</vt:lpstr>
      <vt:lpstr>EOLID's</vt:lpstr>
      <vt:lpstr>EOL</vt:lpstr>
      <vt:lpstr>Variable Rates</vt:lpstr>
      <vt:lpstr>'Variable Rates'!Print_Area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 Lookup Database</dc:title>
  <dc:creator>iliu</dc:creator>
  <dc:description>- Oracle 8i ODBC QueryFix Applied</dc:description>
  <cp:lastModifiedBy>Felienne</cp:lastModifiedBy>
  <cp:lastPrinted>2001-10-09T17:56:23Z</cp:lastPrinted>
  <dcterms:created xsi:type="dcterms:W3CDTF">2000-02-07T19:46:34Z</dcterms:created>
  <dcterms:modified xsi:type="dcterms:W3CDTF">2014-09-04T16:26:45Z</dcterms:modified>
</cp:coreProperties>
</file>