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F8" i="1"/>
  <c r="G8" i="1"/>
  <c r="H8" i="1"/>
  <c r="D9" i="1"/>
  <c r="E9" i="1"/>
  <c r="H9" i="1" s="1"/>
  <c r="F9" i="1"/>
  <c r="G9" i="1"/>
  <c r="D10" i="1"/>
  <c r="E10" i="1"/>
  <c r="F10" i="1"/>
  <c r="G10" i="1"/>
  <c r="H10" i="1"/>
  <c r="D13" i="1"/>
  <c r="E13" i="1"/>
  <c r="H13" i="1" s="1"/>
  <c r="F13" i="1"/>
  <c r="G13" i="1"/>
  <c r="D14" i="1"/>
  <c r="E14" i="1"/>
  <c r="H14" i="1" s="1"/>
  <c r="F14" i="1"/>
  <c r="G14" i="1"/>
  <c r="H15" i="1"/>
  <c r="D16" i="1"/>
  <c r="E16" i="1"/>
  <c r="F16" i="1"/>
  <c r="G16" i="1"/>
  <c r="H16" i="1"/>
  <c r="D17" i="1"/>
  <c r="E17" i="1"/>
  <c r="H17" i="1" s="1"/>
  <c r="F17" i="1"/>
  <c r="G17" i="1"/>
  <c r="D18" i="1"/>
  <c r="E18" i="1"/>
  <c r="H18" i="1" s="1"/>
  <c r="F18" i="1"/>
  <c r="G18" i="1"/>
  <c r="D19" i="1"/>
  <c r="E19" i="1"/>
  <c r="F19" i="1"/>
  <c r="G19" i="1"/>
  <c r="H19" i="1"/>
  <c r="D20" i="1"/>
  <c r="E20" i="1"/>
  <c r="H20" i="1" s="1"/>
  <c r="F20" i="1"/>
  <c r="G20" i="1"/>
  <c r="D21" i="1"/>
  <c r="E21" i="1"/>
  <c r="F21" i="1"/>
  <c r="G21" i="1"/>
  <c r="H21" i="1"/>
  <c r="D22" i="1"/>
  <c r="E22" i="1"/>
  <c r="F22" i="1"/>
  <c r="G22" i="1"/>
  <c r="H22" i="1"/>
  <c r="D25" i="1"/>
  <c r="E25" i="1"/>
  <c r="H25" i="1" s="1"/>
  <c r="F25" i="1"/>
  <c r="G25" i="1"/>
  <c r="D26" i="1"/>
  <c r="E26" i="1"/>
  <c r="F26" i="1"/>
  <c r="G26" i="1"/>
  <c r="H26" i="1"/>
  <c r="D27" i="1"/>
  <c r="E27" i="1"/>
  <c r="F27" i="1"/>
  <c r="G27" i="1"/>
  <c r="H27" i="1"/>
  <c r="D30" i="1"/>
  <c r="E30" i="1"/>
  <c r="H30" i="1" s="1"/>
  <c r="F30" i="1"/>
  <c r="G30" i="1"/>
  <c r="D31" i="1"/>
  <c r="E31" i="1"/>
  <c r="F31" i="1"/>
  <c r="G31" i="1"/>
  <c r="H31" i="1"/>
  <c r="D32" i="1"/>
  <c r="E32" i="1"/>
  <c r="H32" i="1" s="1"/>
  <c r="F32" i="1"/>
  <c r="G32" i="1"/>
  <c r="D35" i="1"/>
  <c r="E35" i="1"/>
  <c r="F35" i="1"/>
  <c r="G35" i="1"/>
  <c r="H35" i="1"/>
  <c r="D36" i="1"/>
  <c r="E36" i="1"/>
  <c r="F36" i="1"/>
  <c r="G36" i="1"/>
  <c r="H36" i="1"/>
  <c r="D37" i="1"/>
  <c r="E37" i="1"/>
  <c r="H37" i="1" s="1"/>
  <c r="F37" i="1"/>
  <c r="G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H41" i="1" s="1"/>
  <c r="F41" i="1"/>
  <c r="G41" i="1"/>
  <c r="D42" i="1"/>
  <c r="E42" i="1"/>
  <c r="F42" i="1"/>
  <c r="G42" i="1"/>
  <c r="H42" i="1"/>
  <c r="D43" i="1"/>
  <c r="H43" i="1" s="1"/>
  <c r="E43" i="1"/>
  <c r="F43" i="1"/>
  <c r="G43" i="1"/>
  <c r="D44" i="1"/>
  <c r="E44" i="1"/>
  <c r="H44" i="1"/>
  <c r="M44" i="1"/>
  <c r="N44" i="1"/>
  <c r="D45" i="1"/>
  <c r="E45" i="1"/>
  <c r="F45" i="1"/>
  <c r="G45" i="1"/>
  <c r="H45" i="1"/>
  <c r="D48" i="1"/>
  <c r="E48" i="1"/>
  <c r="H48" i="1" s="1"/>
  <c r="G48" i="1"/>
  <c r="D49" i="1"/>
  <c r="E49" i="1"/>
  <c r="F49" i="1"/>
  <c r="G49" i="1"/>
  <c r="H49" i="1"/>
  <c r="D50" i="1"/>
  <c r="H50" i="1" s="1"/>
  <c r="E50" i="1"/>
  <c r="F50" i="1"/>
  <c r="G50" i="1"/>
  <c r="D51" i="1"/>
  <c r="E51" i="1"/>
  <c r="H51" i="1" s="1"/>
  <c r="F51" i="1"/>
  <c r="G51" i="1"/>
  <c r="D52" i="1"/>
  <c r="E52" i="1"/>
  <c r="F52" i="1"/>
  <c r="G52" i="1"/>
  <c r="H52" i="1"/>
  <c r="D53" i="1"/>
  <c r="E53" i="1"/>
  <c r="H53" i="1" s="1"/>
  <c r="F53" i="1"/>
  <c r="G53" i="1"/>
  <c r="D54" i="1"/>
  <c r="E54" i="1"/>
  <c r="F54" i="1"/>
  <c r="G54" i="1"/>
  <c r="H54" i="1"/>
  <c r="D55" i="1"/>
  <c r="E55" i="1"/>
  <c r="F55" i="1"/>
  <c r="G55" i="1"/>
  <c r="H55" i="1" s="1"/>
  <c r="D56" i="1"/>
  <c r="E56" i="1"/>
  <c r="H56" i="1" s="1"/>
  <c r="F56" i="1"/>
  <c r="G56" i="1"/>
  <c r="D57" i="1"/>
  <c r="E57" i="1"/>
  <c r="F57" i="1"/>
  <c r="G57" i="1"/>
  <c r="H57" i="1"/>
  <c r="M57" i="1"/>
  <c r="D58" i="1"/>
  <c r="E58" i="1"/>
  <c r="F58" i="1"/>
  <c r="H58" i="1" s="1"/>
  <c r="G58" i="1"/>
  <c r="D59" i="1"/>
  <c r="E59" i="1"/>
  <c r="H59" i="1" s="1"/>
  <c r="F59" i="1"/>
  <c r="G59" i="1"/>
  <c r="D60" i="1"/>
  <c r="E60" i="1"/>
  <c r="F60" i="1"/>
  <c r="G60" i="1"/>
  <c r="H60" i="1"/>
  <c r="D61" i="1"/>
  <c r="H61" i="1" s="1"/>
  <c r="E61" i="1"/>
  <c r="F61" i="1"/>
  <c r="G61" i="1"/>
  <c r="D62" i="1"/>
  <c r="E62" i="1"/>
  <c r="H62" i="1" s="1"/>
  <c r="F62" i="1"/>
  <c r="G62" i="1"/>
  <c r="D63" i="1"/>
  <c r="E63" i="1"/>
  <c r="F63" i="1"/>
  <c r="H63" i="1" s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F66" i="1"/>
  <c r="G66" i="1"/>
  <c r="H66" i="1"/>
  <c r="D67" i="1"/>
  <c r="E67" i="1"/>
  <c r="H67" i="1" s="1"/>
  <c r="F67" i="1"/>
  <c r="G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F73" i="1"/>
  <c r="G73" i="1"/>
  <c r="H73" i="1"/>
  <c r="D74" i="1"/>
  <c r="E74" i="1"/>
  <c r="H74" i="1" s="1"/>
  <c r="F74" i="1"/>
  <c r="G74" i="1"/>
  <c r="D75" i="1"/>
  <c r="E75" i="1"/>
  <c r="F75" i="1"/>
  <c r="G75" i="1"/>
  <c r="H75" i="1"/>
  <c r="D76" i="1"/>
  <c r="E76" i="1"/>
  <c r="F76" i="1"/>
  <c r="G76" i="1"/>
  <c r="H76" i="1"/>
  <c r="D77" i="1"/>
  <c r="E77" i="1"/>
  <c r="H77" i="1" s="1"/>
  <c r="F77" i="1"/>
  <c r="G77" i="1"/>
  <c r="D80" i="1"/>
  <c r="E80" i="1"/>
  <c r="F80" i="1"/>
  <c r="H80" i="1" s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F83" i="1"/>
  <c r="G83" i="1"/>
  <c r="H83" i="1"/>
  <c r="D86" i="1"/>
  <c r="E86" i="1"/>
  <c r="H86" i="1" s="1"/>
  <c r="F86" i="1"/>
  <c r="G86" i="1"/>
  <c r="H87" i="1"/>
  <c r="D88" i="1"/>
  <c r="E88" i="1"/>
  <c r="F88" i="1"/>
  <c r="G88" i="1"/>
  <c r="H88" i="1"/>
  <c r="D89" i="1"/>
  <c r="H89" i="1" s="1"/>
  <c r="E89" i="1"/>
  <c r="F89" i="1"/>
  <c r="G89" i="1"/>
  <c r="D90" i="1"/>
  <c r="E90" i="1"/>
  <c r="H90" i="1" s="1"/>
  <c r="F90" i="1"/>
  <c r="G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H96" i="1" s="1"/>
  <c r="F96" i="1"/>
  <c r="G96" i="1"/>
  <c r="H97" i="1"/>
  <c r="H98" i="1"/>
  <c r="D99" i="1"/>
  <c r="E99" i="1"/>
  <c r="H99" i="1" s="1"/>
  <c r="F99" i="1"/>
  <c r="G99" i="1"/>
  <c r="D100" i="1"/>
  <c r="E100" i="1"/>
  <c r="F100" i="1"/>
  <c r="H100" i="1" s="1"/>
  <c r="G100" i="1"/>
  <c r="D103" i="1"/>
  <c r="E103" i="1"/>
  <c r="H103" i="1" s="1"/>
  <c r="F103" i="1"/>
  <c r="G103" i="1"/>
  <c r="D104" i="1"/>
  <c r="E104" i="1"/>
  <c r="F104" i="1"/>
  <c r="G104" i="1"/>
  <c r="H104" i="1"/>
  <c r="D105" i="1"/>
  <c r="H105" i="1" s="1"/>
  <c r="E105" i="1"/>
  <c r="F105" i="1"/>
  <c r="G105" i="1"/>
  <c r="D108" i="1"/>
  <c r="E108" i="1"/>
  <c r="H108" i="1" s="1"/>
  <c r="F108" i="1"/>
  <c r="G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H111" i="1" s="1"/>
  <c r="F111" i="1"/>
  <c r="G111" i="1"/>
  <c r="D114" i="1"/>
  <c r="E114" i="1"/>
  <c r="F114" i="1"/>
  <c r="H114" i="1" s="1"/>
  <c r="G114" i="1"/>
  <c r="D115" i="1"/>
  <c r="E115" i="1"/>
  <c r="F115" i="1"/>
  <c r="G115" i="1"/>
  <c r="D116" i="1"/>
  <c r="E116" i="1"/>
  <c r="F116" i="1"/>
  <c r="G116" i="1"/>
  <c r="H116" i="1"/>
  <c r="D117" i="1"/>
  <c r="H117" i="1" s="1"/>
  <c r="E117" i="1"/>
  <c r="F117" i="1"/>
  <c r="G117" i="1"/>
  <c r="D118" i="1"/>
  <c r="E118" i="1"/>
  <c r="H118" i="1" s="1"/>
  <c r="F118" i="1"/>
  <c r="G118" i="1"/>
  <c r="D119" i="1"/>
  <c r="E119" i="1"/>
  <c r="F119" i="1"/>
  <c r="H119" i="1" s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H123" i="1" s="1"/>
  <c r="F123" i="1"/>
  <c r="G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H126" i="1" s="1"/>
  <c r="F126" i="1"/>
  <c r="G126" i="1"/>
  <c r="D127" i="1"/>
  <c r="E127" i="1"/>
  <c r="F127" i="1"/>
  <c r="H127" i="1" s="1"/>
  <c r="G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F130" i="1"/>
  <c r="G130" i="1"/>
  <c r="H130" i="1" s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H138" i="1" s="1"/>
  <c r="F138" i="1"/>
  <c r="G138" i="1"/>
  <c r="D139" i="1"/>
  <c r="H140" i="1"/>
  <c r="D141" i="1"/>
  <c r="E141" i="1"/>
  <c r="H141" i="1" s="1"/>
  <c r="F141" i="1"/>
  <c r="G141" i="1"/>
  <c r="D142" i="1"/>
  <c r="E142" i="1"/>
  <c r="F142" i="1"/>
  <c r="H142" i="1" s="1"/>
  <c r="G142" i="1"/>
  <c r="H143" i="1"/>
  <c r="D144" i="1"/>
  <c r="E144" i="1"/>
  <c r="F144" i="1"/>
  <c r="G144" i="1"/>
  <c r="H144" i="1"/>
  <c r="D145" i="1"/>
  <c r="E145" i="1"/>
  <c r="H145" i="1" s="1"/>
  <c r="F145" i="1"/>
  <c r="G145" i="1"/>
  <c r="D146" i="1"/>
  <c r="E146" i="1"/>
  <c r="F146" i="1"/>
  <c r="H146" i="1" s="1"/>
  <c r="G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F149" i="1"/>
  <c r="G149" i="1"/>
  <c r="H149" i="1" s="1"/>
  <c r="D150" i="1"/>
  <c r="E150" i="1"/>
  <c r="H150" i="1" s="1"/>
  <c r="F150" i="1"/>
  <c r="G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<sst xmlns="http://schemas.openxmlformats.org/spreadsheetml/2006/main" count="391" uniqueCount="187">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</sst>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3.44</v>
          </cell>
          <cell r="D5">
            <v>10000</v>
          </cell>
          <cell r="E5">
            <v>3.44</v>
          </cell>
          <cell r="F5">
            <v>3.44</v>
          </cell>
        </row>
        <row r="6">
          <cell r="B6" t="str">
            <v>Texas E. ETX</v>
          </cell>
          <cell r="C6">
            <v>3.5350000000000001</v>
          </cell>
          <cell r="D6">
            <v>10000</v>
          </cell>
          <cell r="E6">
            <v>3.5350000000000001</v>
          </cell>
          <cell r="F6">
            <v>3.5350000000000001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3.42</v>
          </cell>
          <cell r="D14">
            <v>10000</v>
          </cell>
          <cell r="E14">
            <v>3.42</v>
          </cell>
          <cell r="F14">
            <v>3.42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3.5350000000000001</v>
          </cell>
          <cell r="D16">
            <v>350000</v>
          </cell>
          <cell r="E16">
            <v>3.5049999999999999</v>
          </cell>
          <cell r="F16">
            <v>3.5550000000000002</v>
          </cell>
          <cell r="G16" t="str">
            <v xml:space="preserve"> </v>
          </cell>
        </row>
        <row r="17">
          <cell r="B17" t="str">
            <v>Texas E. STX</v>
          </cell>
          <cell r="C17">
            <v>3.5</v>
          </cell>
          <cell r="D17">
            <v>90000</v>
          </cell>
          <cell r="E17">
            <v>3.4750000000000001</v>
          </cell>
          <cell r="F17">
            <v>3.56</v>
          </cell>
          <cell r="G17" t="str">
            <v xml:space="preserve"> </v>
          </cell>
        </row>
        <row r="18">
          <cell r="B18" t="str">
            <v>Transco, St 30</v>
          </cell>
          <cell r="C18">
            <v>3.4550000000000001</v>
          </cell>
          <cell r="D18">
            <v>10000</v>
          </cell>
          <cell r="E18">
            <v>3.4550000000000001</v>
          </cell>
          <cell r="F18">
            <v>3.4550000000000001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3.605</v>
          </cell>
          <cell r="D21">
            <v>350000</v>
          </cell>
          <cell r="E21">
            <v>3.57</v>
          </cell>
          <cell r="F21">
            <v>3.64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3.665</v>
          </cell>
          <cell r="D22">
            <v>10000</v>
          </cell>
          <cell r="E22">
            <v>3.665</v>
          </cell>
          <cell r="F22">
            <v>3.665</v>
          </cell>
          <cell r="G22" t="str">
            <v xml:space="preserve"> </v>
          </cell>
        </row>
        <row r="23">
          <cell r="B23" t="str">
            <v>FGT Z1</v>
          </cell>
          <cell r="C23">
            <v>3.64</v>
          </cell>
          <cell r="D23">
            <v>10000</v>
          </cell>
          <cell r="E23">
            <v>3.64</v>
          </cell>
          <cell r="F23">
            <v>3.64</v>
          </cell>
          <cell r="G23" t="str">
            <v xml:space="preserve"> </v>
          </cell>
        </row>
        <row r="24">
          <cell r="B24" t="str">
            <v>FGT Z2</v>
          </cell>
          <cell r="C24">
            <v>3.68</v>
          </cell>
          <cell r="D24">
            <v>380000</v>
          </cell>
          <cell r="E24">
            <v>3.65</v>
          </cell>
          <cell r="F24">
            <v>3.7050000000000001</v>
          </cell>
        </row>
        <row r="25">
          <cell r="B25" t="str">
            <v>FGT Z3</v>
          </cell>
          <cell r="C25">
            <v>3.66</v>
          </cell>
          <cell r="D25">
            <v>20000</v>
          </cell>
          <cell r="E25">
            <v>3.66</v>
          </cell>
          <cell r="F25">
            <v>3.66</v>
          </cell>
          <cell r="G25" t="str">
            <v xml:space="preserve"> </v>
          </cell>
        </row>
        <row r="26">
          <cell r="B26" t="str">
            <v>Henry Hub</v>
          </cell>
          <cell r="C26">
            <v>3.68</v>
          </cell>
          <cell r="D26">
            <v>2400000</v>
          </cell>
          <cell r="E26">
            <v>3.65</v>
          </cell>
          <cell r="F26">
            <v>3.7250000000000001</v>
          </cell>
          <cell r="G26" t="str">
            <v xml:space="preserve"> </v>
          </cell>
        </row>
        <row r="27">
          <cell r="B27" t="str">
            <v>Koch (Zone 2)</v>
          </cell>
          <cell r="C27">
            <v>3.48</v>
          </cell>
          <cell r="D27">
            <v>10000</v>
          </cell>
          <cell r="E27">
            <v>3.48</v>
          </cell>
          <cell r="F27">
            <v>3.48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3.61</v>
          </cell>
          <cell r="D29">
            <v>100000</v>
          </cell>
          <cell r="E29">
            <v>3.58</v>
          </cell>
          <cell r="F29">
            <v>3.66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3.585</v>
          </cell>
          <cell r="D30">
            <v>490000</v>
          </cell>
          <cell r="E30">
            <v>3.55</v>
          </cell>
          <cell r="F30">
            <v>3.64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3.585</v>
          </cell>
          <cell r="D31">
            <v>480000</v>
          </cell>
          <cell r="E31">
            <v>3.51</v>
          </cell>
          <cell r="F31">
            <v>3.64</v>
          </cell>
          <cell r="G31" t="str">
            <v xml:space="preserve"> </v>
          </cell>
        </row>
        <row r="32">
          <cell r="B32" t="str">
            <v>Texas E. WLA</v>
          </cell>
          <cell r="C32">
            <v>3.54</v>
          </cell>
          <cell r="D32">
            <v>150000</v>
          </cell>
          <cell r="E32">
            <v>3.49</v>
          </cell>
          <cell r="F32">
            <v>3.59</v>
          </cell>
          <cell r="G32" t="str">
            <v xml:space="preserve"> </v>
          </cell>
        </row>
        <row r="33">
          <cell r="B33" t="str">
            <v>Texas E. ELA</v>
          </cell>
          <cell r="C33">
            <v>3.5649999999999999</v>
          </cell>
          <cell r="D33">
            <v>120000</v>
          </cell>
          <cell r="E33">
            <v>3.5350000000000001</v>
          </cell>
          <cell r="F33">
            <v>3.63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3.625</v>
          </cell>
          <cell r="D34">
            <v>415000</v>
          </cell>
          <cell r="E34">
            <v>3.59</v>
          </cell>
          <cell r="F34">
            <v>3.68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3.51</v>
          </cell>
          <cell r="D35">
            <v>90000</v>
          </cell>
          <cell r="E35">
            <v>3.49</v>
          </cell>
          <cell r="F35">
            <v>3.53</v>
          </cell>
          <cell r="G35" t="str">
            <v xml:space="preserve"> </v>
          </cell>
        </row>
        <row r="36">
          <cell r="B36" t="str">
            <v>Transco, St. 65</v>
          </cell>
          <cell r="C36">
            <v>3.7149999999999999</v>
          </cell>
          <cell r="D36">
            <v>450000</v>
          </cell>
          <cell r="E36">
            <v>3.6850000000000001</v>
          </cell>
          <cell r="F36">
            <v>3.7450000000000001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3.7149999999999999</v>
          </cell>
          <cell r="D42">
            <v>20000</v>
          </cell>
          <cell r="E42">
            <v>3.7149999999999999</v>
          </cell>
          <cell r="F42">
            <v>3.7149999999999999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4.05</v>
          </cell>
          <cell r="D45">
            <v>10000</v>
          </cell>
          <cell r="E45">
            <v>4.05</v>
          </cell>
          <cell r="F45">
            <v>4.05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3.49</v>
          </cell>
          <cell r="D5">
            <v>540000</v>
          </cell>
          <cell r="E5">
            <v>3.4249999999999998</v>
          </cell>
          <cell r="F5">
            <v>3.6</v>
          </cell>
          <cell r="G5">
            <v>3.4750000000000001</v>
          </cell>
          <cell r="H5">
            <v>3.5249999999999999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2.58</v>
          </cell>
          <cell r="D9">
            <v>120000</v>
          </cell>
          <cell r="E9">
            <v>2.4249999999999998</v>
          </cell>
          <cell r="F9">
            <v>2.7</v>
          </cell>
          <cell r="G9">
            <v>2.5</v>
          </cell>
          <cell r="H9">
            <v>2.6749999999999998</v>
          </cell>
        </row>
        <row r="10">
          <cell r="B10" t="str">
            <v>El Paso, Bondad</v>
          </cell>
          <cell r="C10">
            <v>2.5299999999999998</v>
          </cell>
          <cell r="D10">
            <v>6500</v>
          </cell>
          <cell r="E10">
            <v>2.4</v>
          </cell>
          <cell r="F10">
            <v>2.65</v>
          </cell>
          <cell r="G10">
            <v>2.5</v>
          </cell>
          <cell r="H10">
            <v>2.6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2.2000000000000002</v>
          </cell>
          <cell r="D17">
            <v>40000</v>
          </cell>
          <cell r="E17">
            <v>2.0950000000000002</v>
          </cell>
          <cell r="F17">
            <v>2.355</v>
          </cell>
          <cell r="G17">
            <v>2.15</v>
          </cell>
          <cell r="H17">
            <v>2.25</v>
          </cell>
        </row>
        <row r="18">
          <cell r="B18" t="str">
            <v>Questar</v>
          </cell>
          <cell r="C18">
            <v>2.15</v>
          </cell>
          <cell r="D18">
            <v>20000</v>
          </cell>
          <cell r="E18">
            <v>2.08</v>
          </cell>
          <cell r="F18">
            <v>2.2999999999999998</v>
          </cell>
          <cell r="G18">
            <v>2.125</v>
          </cell>
          <cell r="H18">
            <v>2.1749999999999998</v>
          </cell>
        </row>
        <row r="19">
          <cell r="B19" t="str">
            <v>Opal/Kern River</v>
          </cell>
          <cell r="C19">
            <v>2.35</v>
          </cell>
          <cell r="D19">
            <v>190000</v>
          </cell>
          <cell r="E19">
            <v>2.02</v>
          </cell>
          <cell r="F19">
            <v>2.5</v>
          </cell>
          <cell r="G19">
            <v>2.25</v>
          </cell>
          <cell r="H19">
            <v>2.4500000000000002</v>
          </cell>
        </row>
        <row r="20">
          <cell r="B20" t="str">
            <v>NW, Wyoming Pool</v>
          </cell>
          <cell r="C20">
            <v>2.35</v>
          </cell>
          <cell r="D20">
            <v>10000</v>
          </cell>
          <cell r="E20">
            <v>2.0499999999999998</v>
          </cell>
          <cell r="F20">
            <v>2.5</v>
          </cell>
          <cell r="G20">
            <v>2.25</v>
          </cell>
          <cell r="H20">
            <v>2.35</v>
          </cell>
        </row>
        <row r="21">
          <cell r="B21" t="str">
            <v>NW, Stanfield</v>
          </cell>
          <cell r="C21">
            <v>2.97</v>
          </cell>
          <cell r="D21">
            <v>5000</v>
          </cell>
          <cell r="E21">
            <v>2.97</v>
          </cell>
          <cell r="F21">
            <v>2.97</v>
          </cell>
          <cell r="G21">
            <v>2.97</v>
          </cell>
          <cell r="H21">
            <v>2.97</v>
          </cell>
        </row>
        <row r="22">
          <cell r="B22" t="str">
            <v>South of Green River</v>
          </cell>
          <cell r="C22">
            <v>2.2999999999999998</v>
          </cell>
          <cell r="D22">
            <v>10000</v>
          </cell>
          <cell r="E22">
            <v>2.02</v>
          </cell>
          <cell r="F22">
            <v>2.4</v>
          </cell>
          <cell r="G22">
            <v>2.2749999999999999</v>
          </cell>
          <cell r="H22">
            <v>2.3250000000000002</v>
          </cell>
        </row>
        <row r="23">
          <cell r="B23" t="str">
            <v>Cheyenne Hub</v>
          </cell>
          <cell r="C23">
            <v>2.2799999999999998</v>
          </cell>
          <cell r="D23">
            <v>55000</v>
          </cell>
          <cell r="E23">
            <v>2.23</v>
          </cell>
          <cell r="F23">
            <v>2.4</v>
          </cell>
          <cell r="G23">
            <v>2.25</v>
          </cell>
          <cell r="H23">
            <v>2.35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2.97</v>
          </cell>
          <cell r="D25">
            <v>10000</v>
          </cell>
          <cell r="E25">
            <v>2.97</v>
          </cell>
          <cell r="F25">
            <v>2.97</v>
          </cell>
          <cell r="G25">
            <v>2.97</v>
          </cell>
          <cell r="H25">
            <v>2.97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5.85</v>
          </cell>
          <cell r="D30">
            <v>365000</v>
          </cell>
          <cell r="E30">
            <v>5.4</v>
          </cell>
          <cell r="F30">
            <v>6.35</v>
          </cell>
          <cell r="G30">
            <v>5.7</v>
          </cell>
          <cell r="H30">
            <v>6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3.18</v>
          </cell>
          <cell r="D32">
            <v>13800</v>
          </cell>
          <cell r="E32">
            <v>3.05</v>
          </cell>
          <cell r="F32">
            <v>3.4</v>
          </cell>
          <cell r="G32">
            <v>3.15</v>
          </cell>
          <cell r="H32">
            <v>3.2250000000000001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3.11</v>
          </cell>
          <cell r="D34">
            <v>166000</v>
          </cell>
          <cell r="E34">
            <v>2.8</v>
          </cell>
          <cell r="F34">
            <v>3.3</v>
          </cell>
          <cell r="G34">
            <v>3</v>
          </cell>
          <cell r="H34">
            <v>3.2</v>
          </cell>
        </row>
        <row r="35">
          <cell r="B35" t="str">
            <v>PGE/Citygate</v>
          </cell>
          <cell r="C35">
            <v>3.34</v>
          </cell>
          <cell r="D35">
            <v>311000</v>
          </cell>
          <cell r="E35">
            <v>3.05</v>
          </cell>
          <cell r="F35">
            <v>3.7</v>
          </cell>
          <cell r="G35">
            <v>3.25</v>
          </cell>
          <cell r="H35">
            <v>3.4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3.5249999999999999</v>
          </cell>
          <cell r="D4">
            <v>260000</v>
          </cell>
          <cell r="E4">
            <v>3.48</v>
          </cell>
          <cell r="F4">
            <v>3.59</v>
          </cell>
          <cell r="G4">
            <v>3.48</v>
          </cell>
          <cell r="H4">
            <v>3.59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3.58</v>
          </cell>
          <cell r="D8">
            <v>50000</v>
          </cell>
          <cell r="E8">
            <v>3.5449999999999999</v>
          </cell>
          <cell r="F8">
            <v>3.64</v>
          </cell>
          <cell r="G8">
            <v>3.5449999999999999</v>
          </cell>
          <cell r="H8">
            <v>3.64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3.6549999999999998</v>
          </cell>
          <cell r="D18">
            <v>180000</v>
          </cell>
          <cell r="E18">
            <v>3.605</v>
          </cell>
          <cell r="F18">
            <v>3.6949999999999998</v>
          </cell>
          <cell r="G18">
            <v>3.605</v>
          </cell>
          <cell r="H18">
            <v>3.6949999999999998</v>
          </cell>
        </row>
        <row r="19">
          <cell r="B19" t="str">
            <v>Ship Channel</v>
          </cell>
          <cell r="C19">
            <v>3.6850000000000001</v>
          </cell>
          <cell r="D19">
            <v>45000</v>
          </cell>
          <cell r="E19">
            <v>3.64</v>
          </cell>
          <cell r="F19">
            <v>3.73</v>
          </cell>
          <cell r="G19">
            <v>3.64</v>
          </cell>
          <cell r="H19">
            <v>3.73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3.88</v>
          </cell>
          <cell r="D7">
            <v>194000</v>
          </cell>
          <cell r="E7">
            <v>3.83</v>
          </cell>
          <cell r="F7">
            <v>3.93</v>
          </cell>
        </row>
        <row r="8">
          <cell r="B8" t="str">
            <v>Columbia, App. pool (EGM Pooling Pt)</v>
          </cell>
          <cell r="C8">
            <v>3.81</v>
          </cell>
          <cell r="D8">
            <v>547000</v>
          </cell>
          <cell r="E8">
            <v>3.78</v>
          </cell>
          <cell r="F8">
            <v>3.85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3.9649999999999999</v>
          </cell>
          <cell r="D25">
            <v>150000</v>
          </cell>
          <cell r="E25">
            <v>3.9350000000000001</v>
          </cell>
          <cell r="F25">
            <v>4</v>
          </cell>
        </row>
        <row r="26">
          <cell r="B26" t="str">
            <v xml:space="preserve"> Transco, Zone 6 (non-NY)</v>
          </cell>
          <cell r="C26">
            <v>3.9409999999999998</v>
          </cell>
          <cell r="D26">
            <v>82000</v>
          </cell>
          <cell r="E26">
            <v>3.915</v>
          </cell>
          <cell r="F26">
            <v>3.98</v>
          </cell>
        </row>
        <row r="27">
          <cell r="B27" t="str">
            <v xml:space="preserve"> Transco, Zone 6 (NY)</v>
          </cell>
          <cell r="C27">
            <v>3.9689999999999999</v>
          </cell>
          <cell r="D27">
            <v>146000</v>
          </cell>
          <cell r="E27">
            <v>3.9449999999999998</v>
          </cell>
          <cell r="F27">
            <v>4.0049999999999999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52" activePane="bottomRight" state="frozen"/>
      <selection pane="topRight" activeCell="C1" sqref="C1"/>
      <selection pane="bottomLeft" activeCell="A6" sqref="A6"/>
      <selection pane="bottomRight" activeCell="B64" sqref="B64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3.49</v>
      </c>
      <c r="E7" s="19">
        <f>IF(VLOOKUP($C7,[3]West!$B$2:$K$200,3,FALSE)="","",VLOOKUP($C7,[3]West!$B$2:$K$200,3,FALSE))</f>
        <v>540000</v>
      </c>
      <c r="F7" s="32">
        <f>IF(VLOOKUP($C7,[3]West!$B$2:$K$200,4,FALSE)="","",VLOOKUP($C7,[3]West!$B$2:$K$200,4,FALSE))</f>
        <v>3.4249999999999998</v>
      </c>
      <c r="G7" s="32">
        <f>IF(VLOOKUP($C7,[3]West!$B$2:$K$200,5,FALSE)="","",VLOOKUP($C7,[3]West!$B$2:$K$200,5,FALSE))</f>
        <v>3.6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3.5249999999999999</v>
      </c>
      <c r="E9" s="19">
        <f>'[4]Texas Waha'!D4</f>
        <v>260000</v>
      </c>
      <c r="F9" s="32">
        <f>'[4]Texas Waha'!E4</f>
        <v>3.48</v>
      </c>
      <c r="G9" s="32">
        <f>'[4]Texas Waha'!F4</f>
        <v>3.59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IF(VLOOKUP($C13,'[4]Texas Waha'!$B$2:$K$200,2,FALSE)="","",VLOOKUP($C13,'[4]Texas Waha'!$B$2:$K$200,2,FALSE))</f>
        <v>3.58</v>
      </c>
      <c r="E13" s="19">
        <f>IF(VLOOKUP($C13,'[4]Texas Waha'!$B$2:$K$200,3,FALSE)="","",VLOOKUP($C13,'[4]Texas Waha'!$B$2:$K$200,3,FALSE))</f>
        <v>50000</v>
      </c>
      <c r="F13" s="32">
        <f>IF(VLOOKUP($C13,'[4]Texas Waha'!$B$2:$K$200,4,FALSE)="","",VLOOKUP($C13,'[4]Texas Waha'!$B$2:$K$200,4,FALSE))</f>
        <v>3.5449999999999999</v>
      </c>
      <c r="G13" s="32">
        <f>IF(VLOOKUP($C13,'[4]Texas Waha'!$B$2:$K$200,5,FALSE)="","",VLOOKUP($C13,'[4]Texas Waha'!$B$2:$K$200,5,FALSE))</f>
        <v>3.64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3.44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3.44</v>
      </c>
      <c r="G14" s="32">
        <f>IF(VLOOKUP($C14,[2]Southeast!$B$2:$K$200,5,FALSE)="","",VLOOKUP($C14,[2]Southeast!$B$2:$K$200,5,FALSE))</f>
        <v>3.44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3.5350000000000001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3.5350000000000001</v>
      </c>
      <c r="G21" s="32">
        <f>IF(VLOOKUP($C21,[2]Southeast!$B$2:$K$200,5,FALSE)="","",VLOOKUP($C21,[2]Southeast!$B$2:$K$200,5,FALSE))</f>
        <v>3.5350000000000001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3.6850000000000001</v>
      </c>
      <c r="E25" s="19">
        <f>IF(VLOOKUP($C25,'[4]Texas Waha'!$B$2:$K$200,3,FALSE)="","",VLOOKUP($C25,'[4]Texas Waha'!$B$2:$K$200,3,FALSE))</f>
        <v>45000</v>
      </c>
      <c r="F25" s="32">
        <f>IF(VLOOKUP($C25,'[4]Texas Waha'!$B$2:$K$200,4,FALSE)="","",VLOOKUP($C25,'[4]Texas Waha'!$B$2:$K$200,4,FALSE))</f>
        <v>3.64</v>
      </c>
      <c r="G25" s="32">
        <f>IF(VLOOKUP($C25,'[4]Texas Waha'!$B$2:$K$200,5,FALSE)="","",VLOOKUP($C25,'[4]Texas Waha'!$B$2:$K$200,5,FALSE))</f>
        <v>3.73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3.6549999999999998</v>
      </c>
      <c r="E26" s="19">
        <f>IF(VLOOKUP($C26,'[4]Texas Waha'!$B$2:$K$200,3,FALSE)="","",VLOOKUP($C26,'[4]Texas Waha'!$B$2:$K$200,3,FALSE))</f>
        <v>180000</v>
      </c>
      <c r="F26" s="32">
        <f>IF(VLOOKUP($C26,'[4]Texas Waha'!$B$2:$K$200,4,FALSE)="","",VLOOKUP($C26,'[4]Texas Waha'!$B$2:$K$200,4,FALSE))</f>
        <v>3.605</v>
      </c>
      <c r="G26" s="32">
        <f>'[4]Texas Waha'!$F$18</f>
        <v>3.6949999999999998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3.42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3.42</v>
      </c>
      <c r="G38" s="32">
        <f>IF(VLOOKUP($C38,[2]Southeast!$B$2:$K$200,5,FALSE)="","",VLOOKUP($C38,[2]Southeast!$B$2:$K$200,5,FALSE))</f>
        <v>3.42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3.5350000000000001</v>
      </c>
      <c r="E41" s="19">
        <f>IF(VLOOKUP($C41,[2]Southeast!$B$2:$K$200,3,FALSE)="","",VLOOKUP($C41,[2]Southeast!$B$2:$K$200,3,FALSE))</f>
        <v>350000</v>
      </c>
      <c r="F41" s="32">
        <f>IF(VLOOKUP($C41,[2]Southeast!$B$2:$K$200,4,FALSE)="","",VLOOKUP($C41,[2]Southeast!$B$2:$K$200,4,FALSE))</f>
        <v>3.5049999999999999</v>
      </c>
      <c r="G41" s="32">
        <f>IF(VLOOKUP($C41,[2]Southeast!$B$2:$K$200,5,FALSE)="","",VLOOKUP($C41,[2]Southeast!$B$2:$K$200,5,FALSE))</f>
        <v>3.5550000000000002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3.5</v>
      </c>
      <c r="E42" s="19">
        <f>IF(VLOOKUP($C42,[2]Southeast!$B$2:$K$200,3,FALSE)="","",VLOOKUP($C42,[2]Southeast!$B$2:$K$200,3,FALSE))</f>
        <v>90000</v>
      </c>
      <c r="F42" s="32">
        <f>IF(VLOOKUP($C42,[2]Southeast!$B$2:$K$200,4,FALSE)="","",VLOOKUP($C42,[2]Southeast!$B$2:$K$200,4,FALSE))</f>
        <v>3.4750000000000001</v>
      </c>
      <c r="G42" s="32">
        <f>IF(VLOOKUP($C42,[2]Southeast!$B$2:$K$200,5,FALSE)="","",VLOOKUP($C42,[2]Southeast!$B$2:$K$200,5,FALSE))</f>
        <v>3.56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3.4550000000000001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3.4550000000000001</v>
      </c>
      <c r="G43" s="32">
        <f>IF(VLOOKUP($C43,[2]Southeast!$B$2:$K$200,5,FALSE)="","",VLOOKUP($C43,[2]Southeast!$B$2:$K$200,5,FALSE))</f>
        <v>3.4550000000000001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3.605</v>
      </c>
      <c r="E49" s="19">
        <f>IF(VLOOKUP($C49,[2]Southeast!$B$2:$K$200,3,FALSE)="","",VLOOKUP($C49,[2]Southeast!$B$2:$K$200,3,FALSE))</f>
        <v>350000</v>
      </c>
      <c r="F49" s="32">
        <f>IF(VLOOKUP($C49,[2]Southeast!$B$2:$K$200,4,FALSE)="","",VLOOKUP($C49,[2]Southeast!$B$2:$K$200,4,FALSE))</f>
        <v>3.57</v>
      </c>
      <c r="G49" s="32">
        <f>IF(VLOOKUP($C49,[2]Southeast!$B$2:$K$200,5,FALSE)="","",VLOOKUP($C49,[2]Southeast!$B$2:$K$200,5,FALSE))</f>
        <v>3.64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3.665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3.665</v>
      </c>
      <c r="G50" s="32">
        <f>IF(VLOOKUP($C50,[2]Southeast!$B$2:$K$200,5,FALSE)="","",VLOOKUP($C50,[2]Southeast!$B$2:$K$200,5,FALSE))</f>
        <v>3.665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3.64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3.64</v>
      </c>
      <c r="G51" s="32">
        <f>IF(VLOOKUP($C51,[2]Southeast!$B$2:$K$200,5,FALSE)="","",VLOOKUP($C51,[2]Southeast!$B$2:$K$200,5,FALSE))</f>
        <v>3.64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3.68</v>
      </c>
      <c r="E52" s="19">
        <f>IF(VLOOKUP($C52,[2]Southeast!$B$2:$K$200,3,FALSE)="","",VLOOKUP($C52,[2]Southeast!$B$2:$K$200,3,FALSE))</f>
        <v>380000</v>
      </c>
      <c r="F52" s="32">
        <f>IF(VLOOKUP($C52,[2]Southeast!$B$2:$K$200,4,FALSE)="","",VLOOKUP($C52,[2]Southeast!$B$2:$K$200,4,FALSE))</f>
        <v>3.65</v>
      </c>
      <c r="G52" s="32">
        <f>IF(VLOOKUP($C52,[2]Southeast!$B$2:$K$200,5,FALSE)="","",VLOOKUP($C52,[2]Southeast!$B$2:$K$200,5,FALSE))</f>
        <v>3.7050000000000001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3.66</v>
      </c>
      <c r="E53" s="19">
        <f>IF(VLOOKUP($C53,[2]Southeast!$B$2:$K$200,3,FALSE)="","",VLOOKUP($C53,[2]Southeast!$B$2:$K$200,3,FALSE))</f>
        <v>20000</v>
      </c>
      <c r="F53" s="32">
        <f>IF(VLOOKUP($C53,[2]Southeast!$B$2:$K$200,4,FALSE)="","",VLOOKUP($C53,[2]Southeast!$B$2:$K$200,4,FALSE))</f>
        <v>3.66</v>
      </c>
      <c r="G53" s="32">
        <f>IF(VLOOKUP($C53,[2]Southeast!$B$2:$K$200,5,FALSE)="","",VLOOKUP($C53,[2]Southeast!$B$2:$K$200,5,FALSE))</f>
        <v>3.66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3.68</v>
      </c>
      <c r="E54" s="19">
        <f>IF(VLOOKUP($C54,[2]Southeast!$B$2:$K$200,3,FALSE)="","",VLOOKUP($C54,[2]Southeast!$B$2:$K$200,3,FALSE))</f>
        <v>2400000</v>
      </c>
      <c r="F54" s="32">
        <f>IF(VLOOKUP($C54,[2]Southeast!$B$2:$K$200,4,FALSE)="","",VLOOKUP($C54,[2]Southeast!$B$2:$K$200,4,FALSE))</f>
        <v>3.65</v>
      </c>
      <c r="G54" s="32">
        <f>IF(VLOOKUP($C54,[2]Southeast!$B$2:$K$200,5,FALSE)="","",VLOOKUP($C54,[2]Southeast!$B$2:$K$200,5,FALSE))</f>
        <v>3.7250000000000001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3.48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3.48</v>
      </c>
      <c r="G55" s="32">
        <f>IF(VLOOKUP($C55,[2]Southeast!$B$2:$K$200,5,FALSE)="","",VLOOKUP($C55,[2]Southeast!$B$2:$K$200,5,FALSE))</f>
        <v>3.48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3.61</v>
      </c>
      <c r="E58" s="19">
        <f>IF(VLOOKUP($C58,[2]Southeast!$B$2:$K$200,3,FALSE)="","",VLOOKUP($C58,[2]Southeast!$B$2:$K$200,3,FALSE))</f>
        <v>100000</v>
      </c>
      <c r="F58" s="32">
        <f>IF(VLOOKUP($C58,[2]Southeast!$B$2:$K$200,4,FALSE)="","",VLOOKUP($C58,[2]Southeast!$B$2:$K$200,4,FALSE))</f>
        <v>3.58</v>
      </c>
      <c r="G58" s="32">
        <f>IF(VLOOKUP($C58,[2]Southeast!$B$2:$K$200,5,FALSE)="","",VLOOKUP($C58,[2]Southeast!$B$2:$K$200,5,FALSE))</f>
        <v>3.66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3.585</v>
      </c>
      <c r="E59" s="19">
        <f>IF(VLOOKUP($C59,[2]Southeast!$B$2:$K$200,3,FALSE)="","",VLOOKUP($C59,[2]Southeast!$B$2:$K$200,3,FALSE))</f>
        <v>490000</v>
      </c>
      <c r="F59" s="32">
        <f>IF(VLOOKUP($C59,[2]Southeast!$B$2:$K$200,4,FALSE)="","",VLOOKUP($C59,[2]Southeast!$B$2:$K$200,4,FALSE))</f>
        <v>3.55</v>
      </c>
      <c r="G59" s="32">
        <f>IF(VLOOKUP($C59,[2]Southeast!$B$2:$K$200,5,FALSE)="","",VLOOKUP($C59,[2]Southeast!$B$2:$K$200,5,FALSE))</f>
        <v>3.64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3.585</v>
      </c>
      <c r="E60" s="19">
        <f>IF(VLOOKUP($C60,[2]Southeast!$B$2:$K$200,3,FALSE)="","",VLOOKUP($C60,[2]Southeast!$B$2:$K$200,3,FALSE))</f>
        <v>480000</v>
      </c>
      <c r="F60" s="32">
        <f>IF(VLOOKUP($C60,[2]Southeast!$B$2:$K$200,4,FALSE)="","",VLOOKUP($C60,[2]Southeast!$B$2:$K$200,4,FALSE))</f>
        <v>3.51</v>
      </c>
      <c r="G60" s="32">
        <f>IF(VLOOKUP($C60,[2]Southeast!$B$2:$K$200,5,FALSE)="","",VLOOKUP($C60,[2]Southeast!$B$2:$K$200,5,FALSE))</f>
        <v>3.64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3.54</v>
      </c>
      <c r="E61" s="19">
        <f>IF(VLOOKUP($C61,[2]Southeast!$B$2:$K$200,3,FALSE)="","",VLOOKUP($C61,[2]Southeast!$B$2:$K$200,3,FALSE))</f>
        <v>150000</v>
      </c>
      <c r="F61" s="32">
        <f>IF(VLOOKUP($C61,[2]Southeast!$B$2:$K$200,4,FALSE)="","",VLOOKUP($C61,[2]Southeast!$B$2:$K$200,4,FALSE))</f>
        <v>3.49</v>
      </c>
      <c r="G61" s="32">
        <f>IF(VLOOKUP($C61,[2]Southeast!$B$2:$K$200,5,FALSE)="","",VLOOKUP($C61,[2]Southeast!$B$2:$K$200,5,FALSE))</f>
        <v>3.59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3.5649999999999999</v>
      </c>
      <c r="E62" s="19">
        <f>IF(VLOOKUP($C62,[2]Southeast!$B$2:$K$200,3,FALSE)="","",VLOOKUP($C62,[2]Southeast!$B$2:$K$200,3,FALSE))</f>
        <v>120000</v>
      </c>
      <c r="F62" s="32">
        <f>IF(VLOOKUP($C62,[2]Southeast!$B$2:$K$200,4,FALSE)="","",VLOOKUP($C62,[2]Southeast!$B$2:$K$200,4,FALSE))</f>
        <v>3.5350000000000001</v>
      </c>
      <c r="G62" s="32">
        <f>IF(VLOOKUP($C62,[2]Southeast!$B$2:$K$200,5,FALSE)="","",VLOOKUP($C62,[2]Southeast!$B$2:$K$200,5,FALSE))</f>
        <v>3.63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3.625</v>
      </c>
      <c r="E63" s="19">
        <f>IF(VLOOKUP($C63,[2]Southeast!$B$2:$K$200,3,FALSE)="","",VLOOKUP($C63,[2]Southeast!$B$2:$K$200,3,FALSE))</f>
        <v>415000</v>
      </c>
      <c r="F63" s="32">
        <f>IF(VLOOKUP($C63,[2]Southeast!$B$2:$K$200,4,FALSE)="","",VLOOKUP($C63,[2]Southeast!$B$2:$K$200,4,FALSE))</f>
        <v>3.59</v>
      </c>
      <c r="G63" s="32">
        <f>IF(VLOOKUP($C63,[2]Southeast!$B$2:$K$200,5,FALSE)="","",VLOOKUP($C63,[2]Southeast!$B$2:$K$200,5,FALSE))</f>
        <v>3.68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3.51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3.49</v>
      </c>
      <c r="G64" s="32">
        <f>IF(VLOOKUP($C64,[2]Southeast!$B$2:$K$200,5,FALSE)="","",VLOOKUP($C64,[2]Southeast!$B$2:$K$200,5,FALSE))</f>
        <v>3.53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3.7149999999999999</v>
      </c>
      <c r="E65" s="19">
        <f>IF(VLOOKUP($C65,[2]Southeast!$B$2:$K$200,3,FALSE)="","",VLOOKUP($C65,[2]Southeast!$B$2:$K$200,3,FALSE))</f>
        <v>450000</v>
      </c>
      <c r="F65" s="32">
        <f>IF(VLOOKUP($C65,[2]Southeast!$B$2:$K$200,4,FALSE)="","",VLOOKUP($C65,[2]Southeast!$B$2:$K$200,4,FALSE))</f>
        <v>3.6850000000000001</v>
      </c>
      <c r="G65" s="32">
        <f>IF(VLOOKUP($C65,[2]Southeast!$B$2:$K$200,5,FALSE)="","",VLOOKUP($C65,[2]Southeast!$B$2:$K$200,5,FALSE))</f>
        <v>3.7450000000000001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2.5299999999999998</v>
      </c>
      <c r="E80" s="19">
        <f>IF(VLOOKUP($C80,[3]West!$B$2:$K$200,3,FALSE)="","",VLOOKUP($C80,[3]West!$B$2:$K$200,3,FALSE))</f>
        <v>6500</v>
      </c>
      <c r="F80" s="32">
        <f>IF(VLOOKUP($C80,[3]West!$B$2:$K$200,4,FALSE)="","",VLOOKUP($C80,[3]West!$B$2:$K$200,4,FALSE))</f>
        <v>2.4</v>
      </c>
      <c r="G80" s="32">
        <f>IF(VLOOKUP($C80,[3]West!$B$2:$K$200,5,FALSE)="","",VLOOKUP($C80,[3]West!$B$2:$K$200,5,FALSE))</f>
        <v>2.65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2.58</v>
      </c>
      <c r="E81" s="19">
        <f>IF(VLOOKUP($C81,[3]West!$B$2:$K$200,3,FALSE)="","",VLOOKUP($C81,[3]West!$B$2:$K$200,3,FALSE))</f>
        <v>120000</v>
      </c>
      <c r="F81" s="32">
        <f>IF(VLOOKUP($C81,[3]West!$B$2:$K$200,4,FALSE)="","",VLOOKUP($C81,[3]West!$B$2:$K$200,4,FALSE))</f>
        <v>2.4249999999999998</v>
      </c>
      <c r="G81" s="32">
        <f>IF(VLOOKUP($C81,[3]West!$B$2:$K$200,5,FALSE)="","",VLOOKUP($C81,[3]West!$B$2:$K$200,5,FALSE))</f>
        <v>2.7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2.2000000000000002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2.0950000000000002</v>
      </c>
      <c r="G86" s="32">
        <f>IF(VLOOKUP($C86,[3]West!$B$2:$K$200,5,FALSE)="","",VLOOKUP($C86,[3]West!$B$2:$K$200,5,FALSE))</f>
        <v>2.355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2.35</v>
      </c>
      <c r="E88" s="19">
        <f>[3]West!D19</f>
        <v>190000</v>
      </c>
      <c r="F88" s="32">
        <f>[3]West!G19</f>
        <v>2.25</v>
      </c>
      <c r="G88" s="32">
        <f>[3]West!H19</f>
        <v>2.4500000000000002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2.35</v>
      </c>
      <c r="E89" s="19">
        <f>[3]West!D20</f>
        <v>10000</v>
      </c>
      <c r="F89" s="32">
        <f>[3]West!G20</f>
        <v>2.25</v>
      </c>
      <c r="G89" s="32">
        <f>[3]West!H20</f>
        <v>2.35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2.97</v>
      </c>
      <c r="E90" s="19">
        <f>[3]West!D21</f>
        <v>5000</v>
      </c>
      <c r="F90" s="32">
        <f>[3]West!G21</f>
        <v>2.97</v>
      </c>
      <c r="G90" s="32">
        <f>[3]West!H21</f>
        <v>2.97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2.2999999999999998</v>
      </c>
      <c r="E91" s="19">
        <f>[3]West!D22</f>
        <v>10000</v>
      </c>
      <c r="F91" s="32">
        <f>[3]West!G22</f>
        <v>2.2749999999999999</v>
      </c>
      <c r="G91" s="32">
        <f>[3]West!H22</f>
        <v>2.3250000000000002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2.97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2.97</v>
      </c>
      <c r="G96" s="32">
        <f>IF(VLOOKUP($C96,[3]West!$B$2:$K$200,5,FALSE)="","",VLOOKUP($C96,[3]West!$B$2:$K$200,5,FALSE))</f>
        <v>2.97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3.88</v>
      </c>
      <c r="E104" s="19">
        <f>IF(VLOOKUP($C104,[5]Northeast!$B$2:$K$200,3,FALSE)="","",VLOOKUP($C104,[5]Northeast!$B$2:$K$200,3,FALSE))</f>
        <v>194000</v>
      </c>
      <c r="F104" s="32">
        <f>IF(VLOOKUP($C104,[5]Northeast!$B$2:$K$200,4,FALSE)="","",VLOOKUP($C104,[5]Northeast!$B$2:$K$200,4,FALSE))</f>
        <v>3.83</v>
      </c>
      <c r="G104" s="32">
        <f>IF(VLOOKUP($C104,[5]Northeast!$B$2:$K$200,5,FALSE)="","",VLOOKUP($C104,[5]Northeast!$B$2:$K$200,5,FALSE))</f>
        <v>3.93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3.81</v>
      </c>
      <c r="E105" s="19">
        <f>IF(VLOOKUP($C105,[5]Northeast!$B$2:$K$200,3,FALSE)="","",VLOOKUP($C105,[5]Northeast!$B$2:$K$200,3,FALSE))</f>
        <v>547000</v>
      </c>
      <c r="F105" s="32">
        <f>IF(VLOOKUP($C105,[5]Northeast!$B$2:$K$200,4,FALSE)="","",VLOOKUP($C105,[5]Northeast!$B$2:$K$200,4,FALSE))</f>
        <v>3.78</v>
      </c>
      <c r="G105" s="32">
        <f>IF(VLOOKUP($C105,[5]Northeast!$B$2:$K$200,5,FALSE)="","",VLOOKUP($C105,[5]Northeast!$B$2:$K$200,5,FALSE))</f>
        <v>3.85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3.7149999999999999</v>
      </c>
      <c r="E111" s="19">
        <f>IF(VLOOKUP($C111,[2]Southeast!$B$2:$K$200,3,FALSE)="","",VLOOKUP($C111,[2]Southeast!$B$2:$K$200,3,FALSE))</f>
        <v>20000</v>
      </c>
      <c r="F111" s="32">
        <f>IF(VLOOKUP($C111,[2]Southeast!$B$2:$K$200,4,FALSE)="","",VLOOKUP($C111,[2]Southeast!$B$2:$K$200,4,FALSE))</f>
        <v>3.7149999999999999</v>
      </c>
      <c r="G111" s="32">
        <f>IF(VLOOKUP($C111,[2]Southeast!$B$2:$K$200,5,FALSE)="","",VLOOKUP($C111,[2]Southeast!$B$2:$K$200,5,FALSE))</f>
        <v>3.7149999999999999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5.85</v>
      </c>
      <c r="E116" s="19">
        <f>IF(VLOOKUP($C116,[3]West!$B$2:$K$200,3,FALSE)="","",VLOOKUP($C116,[3]West!$B$2:$K$200,3,FALSE))</f>
        <v>365000</v>
      </c>
      <c r="F116" s="32">
        <f>IF(VLOOKUP($C116,[3]West!$B$2:$K$200,4,FALSE)="","",VLOOKUP($C116,[3]West!$B$2:$K$200,4,FALSE))</f>
        <v>5.4</v>
      </c>
      <c r="G116" s="32">
        <f>IF(VLOOKUP($C116,[3]West!$B$2:$K$200,5,FALSE)="","",VLOOKUP($C116,[3]West!$B$2:$K$200,5,FALSE))</f>
        <v>6.35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3.18</v>
      </c>
      <c r="E117" s="19">
        <f>IF(VLOOKUP($C117,[3]West!$B$2:$K$200,3,FALSE)="","",VLOOKUP($C117,[3]West!$B$2:$K$200,3,FALSE))</f>
        <v>13800</v>
      </c>
      <c r="F117" s="32">
        <f>IF(VLOOKUP($C117,[3]West!$B$2:$K$200,4,FALSE)="","",VLOOKUP($C117,[3]West!$B$2:$K$200,4,FALSE))</f>
        <v>3.05</v>
      </c>
      <c r="G117" s="32">
        <f>IF(VLOOKUP($C117,[3]West!$B$2:$K$200,5,FALSE)="","",VLOOKUP($C117,[3]West!$B$2:$K$200,5,FALSE))</f>
        <v>3.4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3.11</v>
      </c>
      <c r="E118" s="19">
        <f>IF(VLOOKUP($C118,[3]West!$B$2:$K$200,3,FALSE)="","",VLOOKUP($C118,[3]West!$B$2:$K$200,3,FALSE))</f>
        <v>166000</v>
      </c>
      <c r="F118" s="32">
        <f>IF(VLOOKUP($C118,[3]West!$B$2:$K$200,4,FALSE)="","",VLOOKUP($C118,[3]West!$B$2:$K$200,4,FALSE))</f>
        <v>2.8</v>
      </c>
      <c r="G118" s="32">
        <f>IF(VLOOKUP($C118,[3]West!$B$2:$K$200,5,FALSE)="","",VLOOKUP($C118,[3]West!$B$2:$K$200,5,FALSE))</f>
        <v>3.3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3.34</v>
      </c>
      <c r="E119" s="19">
        <f>IF(VLOOKUP($C119,[3]West!$B$2:$K$200,3,FALSE)="","",VLOOKUP($C119,[3]West!$B$2:$K$200,3,FALSE))</f>
        <v>311000</v>
      </c>
      <c r="F119" s="32">
        <f>IF(VLOOKUP($C119,[3]West!$B$2:$K$200,4,FALSE)="","",VLOOKUP($C119,[3]West!$B$2:$K$200,4,FALSE))</f>
        <v>3.05</v>
      </c>
      <c r="G119" s="32">
        <f>IF(VLOOKUP($C119,[3]West!$B$2:$K$200,5,FALSE)="","",VLOOKUP($C119,[3]West!$B$2:$K$200,5,FALSE))</f>
        <v>3.7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3.9649999999999999</v>
      </c>
      <c r="E128" s="19">
        <f>IF(VLOOKUP($C128,[5]Northeast!$B$2:$K$200,3,FALSE)="","",VLOOKUP($C128,[5]Northeast!$B$2:$K$200,3,FALSE))</f>
        <v>150000</v>
      </c>
      <c r="F128" s="32">
        <f>IF(VLOOKUP($C128,[5]Northeast!$B$2:$K$200,4,FALSE)="","",VLOOKUP($C128,[5]Northeast!$B$2:$K$200,4,FALSE))</f>
        <v>3.9350000000000001</v>
      </c>
      <c r="G128" s="32">
        <f>IF(VLOOKUP($C128,[5]Northeast!$B$2:$K$200,5,FALSE)="","",VLOOKUP($C128,[5]Northeast!$B$2:$K$200,5,FALSE))</f>
        <v>4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3.9409999999999998</v>
      </c>
      <c r="E129" s="19">
        <f>IF(VLOOKUP($C129,[5]Northeast!$B$2:$K$200,3,FALSE)="","",VLOOKUP($C129,[5]Northeast!$B$2:$K$200,3,FALSE))</f>
        <v>82000</v>
      </c>
      <c r="F129" s="32">
        <f>IF(VLOOKUP($C129,[5]Northeast!$B$2:$K$200,4,FALSE)="","",VLOOKUP($C129,[5]Northeast!$B$2:$K$200,4,FALSE))</f>
        <v>3.915</v>
      </c>
      <c r="G129" s="32">
        <f>IF(VLOOKUP($C129,[5]Northeast!$B$2:$K$200,5,FALSE)="","",VLOOKUP($C129,[5]Northeast!$B$2:$K$200,5,FALSE))</f>
        <v>3.98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3.9689999999999999</v>
      </c>
      <c r="E130" s="19">
        <f>IF(VLOOKUP($C130,[5]Northeast!$B$2:$K$200,3,FALSE)="","",VLOOKUP($C130,[5]Northeast!$B$2:$K$200,3,FALSE))</f>
        <v>146000</v>
      </c>
      <c r="F130" s="32">
        <f>IF(VLOOKUP($C130,[5]Northeast!$B$2:$K$200,4,FALSE)="","",VLOOKUP($C130,[5]Northeast!$B$2:$K$200,4,FALSE))</f>
        <v>3.9449999999999998</v>
      </c>
      <c r="G130" s="32">
        <f>IF(VLOOKUP($C130,[5]Northeast!$B$2:$K$200,5,FALSE)="","",VLOOKUP($C130,[5]Northeast!$B$2:$K$200,5,FALSE))</f>
        <v>4.0049999999999999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4.05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2014-09-04T16:25:15Z</dcterms:modified>
</cp:coreProperties>
</file>