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L9" i="1"/>
  <c r="M9" i="1"/>
  <c r="O9" i="1"/>
  <c r="M10" i="1"/>
  <c r="O10" i="1"/>
  <c r="M11" i="1"/>
  <c r="O11" i="1"/>
  <c r="L12" i="1"/>
  <c r="M12" i="1"/>
  <c r="O12" i="1"/>
  <c r="M13" i="1"/>
  <c r="L13" i="1" s="1"/>
  <c r="O13" i="1"/>
  <c r="F19" i="1"/>
  <c r="B21" i="1"/>
  <c r="B22" i="1"/>
  <c r="B24" i="1"/>
  <c r="C24" i="1"/>
  <c r="K24" i="1"/>
  <c r="B25" i="1"/>
  <c r="C25" i="1" s="1"/>
  <c r="K25" i="1"/>
  <c r="K26" i="1"/>
  <c r="B27" i="1"/>
  <c r="E36" i="1"/>
  <c r="G36" i="1"/>
  <c r="I36" i="1"/>
  <c r="K36" i="1"/>
  <c r="M36" i="1" s="1"/>
  <c r="O36" i="1" s="1"/>
  <c r="D39" i="1"/>
  <c r="F39" i="1"/>
  <c r="H39" i="1"/>
  <c r="D40" i="1"/>
  <c r="F40" i="1" s="1"/>
  <c r="H40" i="1"/>
  <c r="J40" i="1" s="1"/>
  <c r="L40" i="1" s="1"/>
  <c r="N40" i="1" s="1"/>
  <c r="D41" i="1"/>
  <c r="D42" i="1"/>
  <c r="F42" i="1"/>
  <c r="H42" i="1" s="1"/>
  <c r="J42" i="1"/>
  <c r="L42" i="1" s="1"/>
  <c r="N42" i="1" s="1"/>
  <c r="D43" i="1"/>
  <c r="F43" i="1"/>
  <c r="D44" i="1"/>
  <c r="F44" i="1" s="1"/>
  <c r="H44" i="1"/>
  <c r="J44" i="1"/>
  <c r="D45" i="1"/>
  <c r="D46" i="1"/>
  <c r="C52" i="1"/>
  <c r="E52" i="1"/>
  <c r="G52" i="1"/>
  <c r="I52" i="1"/>
  <c r="K52" i="1"/>
  <c r="M52" i="1"/>
  <c r="O52" i="1"/>
  <c r="B66" i="1"/>
  <c r="D66" i="1"/>
  <c r="G80" i="1"/>
  <c r="C81" i="1"/>
  <c r="C82" i="1"/>
  <c r="B1" i="2"/>
  <c r="B2" i="2"/>
  <c r="J2" i="2"/>
  <c r="J3" i="2"/>
  <c r="E6" i="2"/>
  <c r="G6" i="2" s="1"/>
  <c r="G7" i="2" s="1"/>
  <c r="G8" i="2" s="1"/>
  <c r="C7" i="2"/>
  <c r="C8" i="2" s="1"/>
  <c r="D7" i="2"/>
  <c r="E7" i="2"/>
  <c r="K7" i="2"/>
  <c r="D8" i="2"/>
  <c r="F8" i="2" s="1"/>
  <c r="E8" i="2"/>
  <c r="K8" i="2"/>
  <c r="C9" i="2"/>
  <c r="D10" i="2"/>
  <c r="D12" i="2"/>
  <c r="D20" i="2"/>
  <c r="D22" i="2"/>
  <c r="D25" i="2"/>
  <c r="D26" i="2"/>
  <c r="D27" i="2"/>
  <c r="D30" i="2"/>
  <c r="D33" i="2"/>
  <c r="D42" i="2"/>
  <c r="D46" i="2"/>
  <c r="D52" i="2"/>
  <c r="D53" i="2"/>
  <c r="D59" i="2"/>
  <c r="D60" i="2"/>
  <c r="D67" i="2"/>
  <c r="D70" i="2"/>
  <c r="D71" i="2"/>
  <c r="D73" i="2"/>
  <c r="D74" i="2"/>
  <c r="D78" i="2"/>
  <c r="D80" i="2"/>
  <c r="D81" i="2"/>
  <c r="D84" i="2"/>
  <c r="D86" i="2"/>
  <c r="D87" i="2"/>
  <c r="D88" i="2"/>
  <c r="D89" i="2"/>
  <c r="D90" i="2"/>
  <c r="D91" i="2"/>
  <c r="D93" i="2"/>
  <c r="D94" i="2"/>
  <c r="D95" i="2"/>
  <c r="D101" i="2"/>
  <c r="D104" i="2"/>
  <c r="D105" i="2"/>
  <c r="D106" i="2"/>
  <c r="D108" i="2"/>
  <c r="D109" i="2"/>
  <c r="D110" i="2"/>
  <c r="D112" i="2"/>
  <c r="D113" i="2"/>
  <c r="D115" i="2"/>
  <c r="D116" i="2"/>
  <c r="D117" i="2"/>
  <c r="D123" i="2"/>
  <c r="D124" i="2"/>
  <c r="D126" i="2"/>
  <c r="D127" i="2"/>
  <c r="D128" i="2"/>
  <c r="D130" i="2"/>
  <c r="D131" i="2"/>
  <c r="D132" i="2"/>
  <c r="D134" i="2"/>
  <c r="D135" i="2"/>
  <c r="D136" i="2"/>
  <c r="D138" i="2"/>
  <c r="D139" i="2"/>
  <c r="D141" i="2"/>
  <c r="D142" i="2"/>
  <c r="D143" i="2"/>
  <c r="D145" i="2"/>
  <c r="D146" i="2"/>
  <c r="D147" i="2"/>
  <c r="D149" i="2"/>
  <c r="D150" i="2"/>
  <c r="D152" i="2"/>
  <c r="D153" i="2"/>
  <c r="D154" i="2"/>
  <c r="D155" i="2"/>
  <c r="D156" i="2"/>
  <c r="D157" i="2"/>
  <c r="D158" i="2"/>
  <c r="D159" i="2"/>
  <c r="D161" i="2"/>
  <c r="D162" i="2"/>
  <c r="D164" i="2"/>
  <c r="D165" i="2"/>
  <c r="D166" i="2"/>
  <c r="D168" i="2"/>
  <c r="D169" i="2"/>
  <c r="D170" i="2"/>
  <c r="D172" i="2"/>
  <c r="D173" i="2"/>
  <c r="D175" i="2"/>
  <c r="D176" i="2"/>
  <c r="D177" i="2"/>
  <c r="D179" i="2"/>
  <c r="D180" i="2"/>
  <c r="D181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B245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B329" i="2" s="1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B341" i="2" l="1"/>
  <c r="B221" i="2"/>
  <c r="H12" i="1"/>
  <c r="H13" i="1"/>
  <c r="H10" i="1"/>
  <c r="H9" i="1"/>
  <c r="H11" i="1"/>
  <c r="F27" i="1"/>
  <c r="B281" i="2"/>
  <c r="B293" i="2"/>
  <c r="B233" i="2"/>
  <c r="B317" i="2"/>
  <c r="B209" i="2"/>
  <c r="B149" i="2"/>
  <c r="B269" i="2"/>
  <c r="B257" i="2"/>
  <c r="B305" i="2"/>
  <c r="C10" i="2"/>
  <c r="E9" i="2"/>
  <c r="G9" i="2" s="1"/>
  <c r="F41" i="1"/>
  <c r="E41" i="1"/>
  <c r="F7" i="2"/>
  <c r="D9" i="2"/>
  <c r="D13" i="2"/>
  <c r="D23" i="2"/>
  <c r="D31" i="2"/>
  <c r="B41" i="2" s="1"/>
  <c r="D40" i="2"/>
  <c r="D43" i="2"/>
  <c r="D47" i="2"/>
  <c r="D51" i="2"/>
  <c r="D54" i="2"/>
  <c r="D58" i="2"/>
  <c r="D62" i="2"/>
  <c r="D65" i="2"/>
  <c r="D68" i="2"/>
  <c r="D72" i="2"/>
  <c r="D76" i="2"/>
  <c r="D79" i="2"/>
  <c r="D83" i="2"/>
  <c r="D14" i="2"/>
  <c r="D21" i="2"/>
  <c r="D37" i="2"/>
  <c r="D38" i="2"/>
  <c r="D11" i="2"/>
  <c r="D17" i="2"/>
  <c r="D18" i="2"/>
  <c r="D24" i="2"/>
  <c r="D56" i="2"/>
  <c r="D16" i="2"/>
  <c r="D28" i="2"/>
  <c r="D32" i="2"/>
  <c r="D39" i="2"/>
  <c r="D63" i="2"/>
  <c r="D64" i="2"/>
  <c r="D75" i="2"/>
  <c r="D15" i="2"/>
  <c r="D35" i="2"/>
  <c r="D45" i="2"/>
  <c r="D125" i="2"/>
  <c r="D6" i="2"/>
  <c r="D41" i="2"/>
  <c r="D48" i="2"/>
  <c r="D55" i="2"/>
  <c r="D61" i="2"/>
  <c r="D77" i="2"/>
  <c r="D85" i="2"/>
  <c r="D92" i="2"/>
  <c r="B101" i="2" s="1"/>
  <c r="D96" i="2"/>
  <c r="D100" i="2"/>
  <c r="D103" i="2"/>
  <c r="D107" i="2"/>
  <c r="D111" i="2"/>
  <c r="D114" i="2"/>
  <c r="D118" i="2"/>
  <c r="D122" i="2"/>
  <c r="D129" i="2"/>
  <c r="B137" i="2" s="1"/>
  <c r="D133" i="2"/>
  <c r="D140" i="2"/>
  <c r="D144" i="2"/>
  <c r="D148" i="2"/>
  <c r="D151" i="2"/>
  <c r="D19" i="2"/>
  <c r="D34" i="2"/>
  <c r="D49" i="2"/>
  <c r="D66" i="2"/>
  <c r="D69" i="2"/>
  <c r="D97" i="2"/>
  <c r="D98" i="2"/>
  <c r="D99" i="2"/>
  <c r="D102" i="2"/>
  <c r="D119" i="2"/>
  <c r="D120" i="2"/>
  <c r="D121" i="2"/>
  <c r="D36" i="2"/>
  <c r="D44" i="2"/>
  <c r="D57" i="2"/>
  <c r="D82" i="2"/>
  <c r="D137" i="2"/>
  <c r="D160" i="2"/>
  <c r="D163" i="2"/>
  <c r="D167" i="2"/>
  <c r="D171" i="2"/>
  <c r="D174" i="2"/>
  <c r="D178" i="2"/>
  <c r="D182" i="2"/>
  <c r="D189" i="2"/>
  <c r="B197" i="2" s="1"/>
  <c r="D29" i="2"/>
  <c r="D50" i="2"/>
  <c r="H43" i="1"/>
  <c r="J43" i="1" s="1"/>
  <c r="L43" i="1" s="1"/>
  <c r="N43" i="1" s="1"/>
  <c r="L11" i="1"/>
  <c r="O21" i="1"/>
  <c r="G81" i="1"/>
  <c r="G82" i="1"/>
  <c r="K44" i="1"/>
  <c r="L44" i="1"/>
  <c r="F46" i="1"/>
  <c r="F45" i="1"/>
  <c r="J39" i="1"/>
  <c r="K9" i="2"/>
  <c r="M19" i="1"/>
  <c r="I44" i="1"/>
  <c r="L10" i="1"/>
  <c r="E42" i="1"/>
  <c r="B161" i="2" l="1"/>
  <c r="C44" i="1"/>
  <c r="C41" i="1"/>
  <c r="C40" i="1"/>
  <c r="E43" i="1"/>
  <c r="C45" i="1"/>
  <c r="C46" i="1"/>
  <c r="C39" i="1"/>
  <c r="C43" i="1"/>
  <c r="E39" i="1"/>
  <c r="G44" i="1"/>
  <c r="E40" i="1"/>
  <c r="G19" i="1"/>
  <c r="C42" i="1"/>
  <c r="E44" i="1"/>
  <c r="G46" i="1"/>
  <c r="I46" i="1" s="1"/>
  <c r="K46" i="1" s="1"/>
  <c r="M46" i="1" s="1"/>
  <c r="O46" i="1" s="1"/>
  <c r="H46" i="1"/>
  <c r="J46" i="1" s="1"/>
  <c r="L46" i="1" s="1"/>
  <c r="N46" i="1" s="1"/>
  <c r="E10" i="2"/>
  <c r="F10" i="2" s="1"/>
  <c r="C11" i="2"/>
  <c r="G39" i="1"/>
  <c r="E46" i="1"/>
  <c r="B185" i="2"/>
  <c r="B65" i="2"/>
  <c r="F9" i="2"/>
  <c r="H41" i="1"/>
  <c r="G41" i="1"/>
  <c r="I41" i="1" s="1"/>
  <c r="K41" i="1" s="1"/>
  <c r="M41" i="1" s="1"/>
  <c r="O41" i="1" s="1"/>
  <c r="N44" i="1"/>
  <c r="O44" i="1" s="1"/>
  <c r="M44" i="1"/>
  <c r="G43" i="1"/>
  <c r="I43" i="1" s="1"/>
  <c r="K43" i="1" s="1"/>
  <c r="M43" i="1" s="1"/>
  <c r="O43" i="1" s="1"/>
  <c r="B29" i="2"/>
  <c r="B89" i="2"/>
  <c r="K27" i="1"/>
  <c r="O28" i="1" s="1"/>
  <c r="B13" i="1" s="1"/>
  <c r="B47" i="1"/>
  <c r="G45" i="1"/>
  <c r="I45" i="1" s="1"/>
  <c r="K45" i="1" s="1"/>
  <c r="M45" i="1" s="1"/>
  <c r="O45" i="1" s="1"/>
  <c r="H45" i="1"/>
  <c r="J45" i="1" s="1"/>
  <c r="L45" i="1" s="1"/>
  <c r="N45" i="1" s="1"/>
  <c r="K10" i="2"/>
  <c r="I13" i="1"/>
  <c r="I12" i="1"/>
  <c r="G42" i="1"/>
  <c r="I42" i="1" s="1"/>
  <c r="K42" i="1" s="1"/>
  <c r="M42" i="1" s="1"/>
  <c r="O42" i="1" s="1"/>
  <c r="B173" i="2"/>
  <c r="B17" i="2"/>
  <c r="B53" i="1" s="1"/>
  <c r="F6" i="2"/>
  <c r="B23" i="2"/>
  <c r="I10" i="1"/>
  <c r="I9" i="1"/>
  <c r="L39" i="1"/>
  <c r="B53" i="2"/>
  <c r="B125" i="2"/>
  <c r="B77" i="2"/>
  <c r="G40" i="1"/>
  <c r="I40" i="1" s="1"/>
  <c r="K40" i="1" s="1"/>
  <c r="M40" i="1" s="1"/>
  <c r="O40" i="1" s="1"/>
  <c r="E45" i="1"/>
  <c r="N19" i="1"/>
  <c r="L19" i="1"/>
  <c r="B10" i="1"/>
  <c r="B113" i="2"/>
  <c r="D10" i="1" l="1"/>
  <c r="B35" i="1"/>
  <c r="B36" i="1"/>
  <c r="B11" i="1" s="1"/>
  <c r="C10" i="1"/>
  <c r="N39" i="1"/>
  <c r="A65" i="2"/>
  <c r="C47" i="1"/>
  <c r="C48" i="1" s="1"/>
  <c r="D47" i="1"/>
  <c r="B48" i="1"/>
  <c r="B15" i="1" s="1"/>
  <c r="O30" i="1"/>
  <c r="C53" i="1"/>
  <c r="B17" i="1"/>
  <c r="K11" i="2"/>
  <c r="I39" i="1"/>
  <c r="J41" i="1"/>
  <c r="C12" i="2"/>
  <c r="E11" i="2"/>
  <c r="F11" i="2" s="1"/>
  <c r="B37" i="1"/>
  <c r="D13" i="1"/>
  <c r="C13" i="1"/>
  <c r="G10" i="2"/>
  <c r="D15" i="1" l="1"/>
  <c r="C15" i="1"/>
  <c r="D11" i="1"/>
  <c r="C11" i="1"/>
  <c r="F47" i="1"/>
  <c r="E47" i="1"/>
  <c r="E48" i="1" s="1"/>
  <c r="D48" i="1"/>
  <c r="B12" i="1"/>
  <c r="C37" i="1"/>
  <c r="D37" i="1"/>
  <c r="K12" i="2"/>
  <c r="C35" i="1"/>
  <c r="D35" i="1"/>
  <c r="B38" i="1"/>
  <c r="D17" i="1"/>
  <c r="C17" i="1"/>
  <c r="E12" i="2"/>
  <c r="F12" i="2" s="1"/>
  <c r="C13" i="2"/>
  <c r="L41" i="1"/>
  <c r="G11" i="2"/>
  <c r="K39" i="1"/>
  <c r="K13" i="2" l="1"/>
  <c r="F37" i="1"/>
  <c r="E37" i="1"/>
  <c r="M39" i="1"/>
  <c r="D12" i="1"/>
  <c r="C12" i="1"/>
  <c r="B14" i="1"/>
  <c r="G12" i="2"/>
  <c r="G13" i="2" s="1"/>
  <c r="C38" i="1"/>
  <c r="B50" i="1"/>
  <c r="G67" i="1"/>
  <c r="D36" i="1"/>
  <c r="F35" i="1"/>
  <c r="E35" i="1"/>
  <c r="D38" i="1"/>
  <c r="G47" i="1"/>
  <c r="G48" i="1" s="1"/>
  <c r="H47" i="1"/>
  <c r="F48" i="1"/>
  <c r="N41" i="1"/>
  <c r="E13" i="2"/>
  <c r="F13" i="2" s="1"/>
  <c r="C14" i="2"/>
  <c r="J47" i="1" l="1"/>
  <c r="I47" i="1"/>
  <c r="I48" i="1" s="1"/>
  <c r="H48" i="1"/>
  <c r="G37" i="1"/>
  <c r="H37" i="1"/>
  <c r="E38" i="1"/>
  <c r="D50" i="1"/>
  <c r="C14" i="1"/>
  <c r="D14" i="1"/>
  <c r="K14" i="2"/>
  <c r="C15" i="2"/>
  <c r="E14" i="2"/>
  <c r="F14" i="2" s="1"/>
  <c r="F38" i="1"/>
  <c r="H35" i="1"/>
  <c r="G35" i="1"/>
  <c r="F36" i="1"/>
  <c r="O39" i="1"/>
  <c r="B56" i="1"/>
  <c r="B62" i="1"/>
  <c r="B16" i="1"/>
  <c r="C50" i="1"/>
  <c r="B58" i="1"/>
  <c r="G68" i="1" s="1"/>
  <c r="C16" i="2" l="1"/>
  <c r="E15" i="2"/>
  <c r="F15" i="2" s="1"/>
  <c r="I37" i="1"/>
  <c r="J37" i="1"/>
  <c r="K15" i="2"/>
  <c r="D16" i="1"/>
  <c r="C16" i="1"/>
  <c r="B18" i="1"/>
  <c r="J35" i="1"/>
  <c r="H36" i="1"/>
  <c r="H38" i="1"/>
  <c r="I35" i="1"/>
  <c r="E50" i="1"/>
  <c r="D62" i="1"/>
  <c r="G71" i="1" s="1"/>
  <c r="G75" i="1" s="1"/>
  <c r="D58" i="1"/>
  <c r="G38" i="1"/>
  <c r="F50" i="1"/>
  <c r="C56" i="1"/>
  <c r="B67" i="1"/>
  <c r="B60" i="1"/>
  <c r="C67" i="1" s="1"/>
  <c r="D67" i="1" s="1"/>
  <c r="G14" i="2"/>
  <c r="K47" i="1"/>
  <c r="K48" i="1" s="1"/>
  <c r="L47" i="1"/>
  <c r="J48" i="1"/>
  <c r="D18" i="1" l="1"/>
  <c r="C18" i="1"/>
  <c r="G15" i="2"/>
  <c r="J1" i="2"/>
  <c r="D54" i="1"/>
  <c r="M15" i="2"/>
  <c r="K16" i="2"/>
  <c r="I38" i="1"/>
  <c r="H50" i="1"/>
  <c r="G50" i="1"/>
  <c r="F62" i="1"/>
  <c r="F58" i="1"/>
  <c r="K37" i="1"/>
  <c r="L37" i="1"/>
  <c r="L35" i="1"/>
  <c r="J36" i="1"/>
  <c r="K35" i="1"/>
  <c r="J38" i="1"/>
  <c r="M47" i="1"/>
  <c r="M48" i="1" s="1"/>
  <c r="N47" i="1"/>
  <c r="L48" i="1"/>
  <c r="E16" i="2"/>
  <c r="F16" i="2" s="1"/>
  <c r="C17" i="2"/>
  <c r="G16" i="2" l="1"/>
  <c r="G17" i="2" s="1"/>
  <c r="O47" i="1"/>
  <c r="O48" i="1" s="1"/>
  <c r="N48" i="1"/>
  <c r="K38" i="1"/>
  <c r="J50" i="1"/>
  <c r="H58" i="1"/>
  <c r="H62" i="1"/>
  <c r="I50" i="1"/>
  <c r="C18" i="2"/>
  <c r="E17" i="2"/>
  <c r="F17" i="2" s="1"/>
  <c r="A17" i="2" s="1"/>
  <c r="L36" i="1"/>
  <c r="L38" i="1"/>
  <c r="M35" i="1"/>
  <c r="N35" i="1"/>
  <c r="M7" i="2"/>
  <c r="L8" i="2"/>
  <c r="L23" i="2"/>
  <c r="L32" i="2"/>
  <c r="L40" i="2"/>
  <c r="L43" i="2"/>
  <c r="L47" i="2"/>
  <c r="L6" i="2"/>
  <c r="L13" i="2"/>
  <c r="N13" i="2" s="1"/>
  <c r="L20" i="2"/>
  <c r="L33" i="2"/>
  <c r="L39" i="2"/>
  <c r="L41" i="2"/>
  <c r="L42" i="2"/>
  <c r="L52" i="2"/>
  <c r="L61" i="2"/>
  <c r="L14" i="2"/>
  <c r="L18" i="2"/>
  <c r="L30" i="2"/>
  <c r="L48" i="2"/>
  <c r="L69" i="2"/>
  <c r="L70" i="2"/>
  <c r="L16" i="2"/>
  <c r="L22" i="2"/>
  <c r="L59" i="2"/>
  <c r="L64" i="2"/>
  <c r="L67" i="2"/>
  <c r="L68" i="2"/>
  <c r="L79" i="2"/>
  <c r="L86" i="2"/>
  <c r="L89" i="2"/>
  <c r="L93" i="2"/>
  <c r="L97" i="2"/>
  <c r="L104" i="2"/>
  <c r="L108" i="2"/>
  <c r="L112" i="2"/>
  <c r="L115" i="2"/>
  <c r="L119" i="2"/>
  <c r="L123" i="2"/>
  <c r="L126" i="2"/>
  <c r="L130" i="2"/>
  <c r="L134" i="2"/>
  <c r="L137" i="2"/>
  <c r="L141" i="2"/>
  <c r="L145" i="2"/>
  <c r="L152" i="2"/>
  <c r="L156" i="2"/>
  <c r="L46" i="2"/>
  <c r="L51" i="2"/>
  <c r="L58" i="2"/>
  <c r="L66" i="2"/>
  <c r="L80" i="2"/>
  <c r="L81" i="2"/>
  <c r="L15" i="2"/>
  <c r="N15" i="2" s="1"/>
  <c r="L25" i="2"/>
  <c r="L29" i="2"/>
  <c r="L45" i="2"/>
  <c r="L53" i="2"/>
  <c r="L74" i="2"/>
  <c r="L7" i="2"/>
  <c r="L38" i="2"/>
  <c r="L63" i="2"/>
  <c r="L84" i="2"/>
  <c r="L85" i="2"/>
  <c r="L105" i="2"/>
  <c r="L106" i="2"/>
  <c r="L107" i="2"/>
  <c r="L124" i="2"/>
  <c r="L127" i="2"/>
  <c r="L128" i="2"/>
  <c r="L129" i="2"/>
  <c r="L146" i="2"/>
  <c r="L147" i="2"/>
  <c r="L148" i="2"/>
  <c r="L149" i="2"/>
  <c r="L150" i="2"/>
  <c r="L151" i="2"/>
  <c r="L157" i="2"/>
  <c r="L10" i="2"/>
  <c r="L44" i="2"/>
  <c r="L54" i="2"/>
  <c r="L11" i="2"/>
  <c r="M6" i="2"/>
  <c r="O6" i="2" s="1"/>
  <c r="L34" i="2"/>
  <c r="L57" i="2"/>
  <c r="L65" i="2"/>
  <c r="L60" i="2"/>
  <c r="L77" i="2"/>
  <c r="L82" i="2"/>
  <c r="L96" i="2"/>
  <c r="L99" i="2"/>
  <c r="L103" i="2"/>
  <c r="L110" i="2"/>
  <c r="L114" i="2"/>
  <c r="L117" i="2"/>
  <c r="L120" i="2"/>
  <c r="L131" i="2"/>
  <c r="L138" i="2"/>
  <c r="L142" i="2"/>
  <c r="L9" i="2"/>
  <c r="L56" i="2"/>
  <c r="L83" i="2"/>
  <c r="L118" i="2"/>
  <c r="L88" i="2"/>
  <c r="L91" i="2"/>
  <c r="L136" i="2"/>
  <c r="L139" i="2"/>
  <c r="L49" i="2"/>
  <c r="L72" i="2"/>
  <c r="L76" i="2"/>
  <c r="L98" i="2"/>
  <c r="L101" i="2"/>
  <c r="L109" i="2"/>
  <c r="L78" i="2"/>
  <c r="L122" i="2"/>
  <c r="L125" i="2"/>
  <c r="L133" i="2"/>
  <c r="L159" i="2"/>
  <c r="L167" i="2"/>
  <c r="L175" i="2"/>
  <c r="L176" i="2"/>
  <c r="L192" i="2"/>
  <c r="L196" i="2"/>
  <c r="L198" i="2"/>
  <c r="L202" i="2"/>
  <c r="L206" i="2"/>
  <c r="L209" i="2"/>
  <c r="L213" i="2"/>
  <c r="L217" i="2"/>
  <c r="L224" i="2"/>
  <c r="L228" i="2"/>
  <c r="L232" i="2"/>
  <c r="L235" i="2"/>
  <c r="L50" i="2"/>
  <c r="L100" i="2"/>
  <c r="L111" i="2"/>
  <c r="L144" i="2"/>
  <c r="L205" i="2"/>
  <c r="L73" i="2"/>
  <c r="L94" i="2"/>
  <c r="L155" i="2"/>
  <c r="L180" i="2"/>
  <c r="L184" i="2"/>
  <c r="L187" i="2"/>
  <c r="L188" i="2"/>
  <c r="L189" i="2"/>
  <c r="L197" i="2"/>
  <c r="L207" i="2"/>
  <c r="L140" i="2"/>
  <c r="L154" i="2"/>
  <c r="L177" i="2"/>
  <c r="L178" i="2"/>
  <c r="L179" i="2"/>
  <c r="L181" i="2"/>
  <c r="L182" i="2"/>
  <c r="L183" i="2"/>
  <c r="L185" i="2"/>
  <c r="L186" i="2"/>
  <c r="L190" i="2"/>
  <c r="L191" i="2"/>
  <c r="L95" i="2"/>
  <c r="L121" i="2"/>
  <c r="L135" i="2"/>
  <c r="L169" i="2"/>
  <c r="L170" i="2"/>
  <c r="L171" i="2"/>
  <c r="L172" i="2"/>
  <c r="L193" i="2"/>
  <c r="L199" i="2"/>
  <c r="L218" i="2"/>
  <c r="L226" i="2"/>
  <c r="L234" i="2"/>
  <c r="L241" i="2"/>
  <c r="L248" i="2"/>
  <c r="L252" i="2"/>
  <c r="L256" i="2"/>
  <c r="L259" i="2"/>
  <c r="L263" i="2"/>
  <c r="L267" i="2"/>
  <c r="L270" i="2"/>
  <c r="L274" i="2"/>
  <c r="L158" i="2"/>
  <c r="L160" i="2"/>
  <c r="L163" i="2"/>
  <c r="L174" i="2"/>
  <c r="L200" i="2"/>
  <c r="L219" i="2"/>
  <c r="L220" i="2"/>
  <c r="L225" i="2"/>
  <c r="L233" i="2"/>
  <c r="L242" i="2"/>
  <c r="L250" i="2"/>
  <c r="L258" i="2"/>
  <c r="L275" i="2"/>
  <c r="L279" i="2"/>
  <c r="L282" i="2"/>
  <c r="L286" i="2"/>
  <c r="L290" i="2"/>
  <c r="L293" i="2"/>
  <c r="L297" i="2"/>
  <c r="L301" i="2"/>
  <c r="L308" i="2"/>
  <c r="L312" i="2"/>
  <c r="L316" i="2"/>
  <c r="L319" i="2"/>
  <c r="L323" i="2"/>
  <c r="L327" i="2"/>
  <c r="L330" i="2"/>
  <c r="L334" i="2"/>
  <c r="L165" i="2"/>
  <c r="L194" i="2"/>
  <c r="L203" i="2"/>
  <c r="L221" i="2"/>
  <c r="L222" i="2"/>
  <c r="L223" i="2"/>
  <c r="L243" i="2"/>
  <c r="L251" i="2"/>
  <c r="L260" i="2"/>
  <c r="L62" i="2"/>
  <c r="L75" i="2"/>
  <c r="L90" i="2"/>
  <c r="L113" i="2"/>
  <c r="L132" i="2"/>
  <c r="L208" i="2"/>
  <c r="L210" i="2"/>
  <c r="L211" i="2"/>
  <c r="L212" i="2"/>
  <c r="L214" i="2"/>
  <c r="L215" i="2"/>
  <c r="L216" i="2"/>
  <c r="L244" i="2"/>
  <c r="L253" i="2"/>
  <c r="L261" i="2"/>
  <c r="L276" i="2"/>
  <c r="L280" i="2"/>
  <c r="L283" i="2"/>
  <c r="L287" i="2"/>
  <c r="L291" i="2"/>
  <c r="L294" i="2"/>
  <c r="L298" i="2"/>
  <c r="L302" i="2"/>
  <c r="L305" i="2"/>
  <c r="L309" i="2"/>
  <c r="L313" i="2"/>
  <c r="L320" i="2"/>
  <c r="L324" i="2"/>
  <c r="L37" i="2"/>
  <c r="L87" i="2"/>
  <c r="L254" i="2"/>
  <c r="L262" i="2"/>
  <c r="L269" i="2"/>
  <c r="L26" i="2"/>
  <c r="L71" i="2"/>
  <c r="L153" i="2"/>
  <c r="L162" i="2"/>
  <c r="L173" i="2"/>
  <c r="L204" i="2"/>
  <c r="L230" i="2"/>
  <c r="L238" i="2"/>
  <c r="L249" i="2"/>
  <c r="L272" i="2"/>
  <c r="L288" i="2"/>
  <c r="L314" i="2"/>
  <c r="L195" i="2"/>
  <c r="L245" i="2"/>
  <c r="L255" i="2"/>
  <c r="L266" i="2"/>
  <c r="L278" i="2"/>
  <c r="L285" i="2"/>
  <c r="L164" i="2"/>
  <c r="L168" i="2"/>
  <c r="L227" i="2"/>
  <c r="L271" i="2"/>
  <c r="L277" i="2"/>
  <c r="L284" i="2"/>
  <c r="L304" i="2"/>
  <c r="L310" i="2"/>
  <c r="L268" i="2"/>
  <c r="L300" i="2"/>
  <c r="L306" i="2"/>
  <c r="L321" i="2"/>
  <c r="L339" i="2"/>
  <c r="L340" i="2"/>
  <c r="L92" i="2"/>
  <c r="L116" i="2"/>
  <c r="L231" i="2"/>
  <c r="L239" i="2"/>
  <c r="L247" i="2"/>
  <c r="L264" i="2"/>
  <c r="L299" i="2"/>
  <c r="L273" i="2"/>
  <c r="L307" i="2"/>
  <c r="L325" i="2"/>
  <c r="L337" i="2"/>
  <c r="L229" i="2"/>
  <c r="L318" i="2"/>
  <c r="L289" i="2"/>
  <c r="L315" i="2"/>
  <c r="L332" i="2"/>
  <c r="L335" i="2"/>
  <c r="L322" i="2"/>
  <c r="L326" i="2"/>
  <c r="L236" i="2"/>
  <c r="L257" i="2"/>
  <c r="L292" i="2"/>
  <c r="L303" i="2"/>
  <c r="L295" i="2"/>
  <c r="L333" i="2"/>
  <c r="L336" i="2"/>
  <c r="L55" i="2"/>
  <c r="L161" i="2"/>
  <c r="L311" i="2"/>
  <c r="L317" i="2"/>
  <c r="L338" i="2"/>
  <c r="L341" i="2"/>
  <c r="L102" i="2"/>
  <c r="L166" i="2"/>
  <c r="L237" i="2"/>
  <c r="L240" i="2"/>
  <c r="L246" i="2"/>
  <c r="L265" i="2"/>
  <c r="L296" i="2"/>
  <c r="L328" i="2"/>
  <c r="L331" i="2"/>
  <c r="L143" i="2"/>
  <c r="L281" i="2"/>
  <c r="L201" i="2"/>
  <c r="L329" i="2"/>
  <c r="L28" i="2"/>
  <c r="L36" i="2"/>
  <c r="L27" i="2"/>
  <c r="L12" i="2"/>
  <c r="N12" i="2" s="1"/>
  <c r="L31" i="2"/>
  <c r="L24" i="2"/>
  <c r="L35" i="2"/>
  <c r="M8" i="2"/>
  <c r="L17" i="2"/>
  <c r="L19" i="2"/>
  <c r="L21" i="2"/>
  <c r="M9" i="2"/>
  <c r="M10" i="2"/>
  <c r="M11" i="2"/>
  <c r="M12" i="2"/>
  <c r="M13" i="2"/>
  <c r="M14" i="2"/>
  <c r="M37" i="1"/>
  <c r="N37" i="1"/>
  <c r="O37" i="1" s="1"/>
  <c r="M16" i="2"/>
  <c r="K17" i="2"/>
  <c r="J65" i="2" l="1"/>
  <c r="J257" i="2"/>
  <c r="J329" i="2"/>
  <c r="J317" i="2"/>
  <c r="J341" i="2"/>
  <c r="J137" i="2"/>
  <c r="N6" i="2"/>
  <c r="J17" i="2"/>
  <c r="D53" i="1" s="1"/>
  <c r="J23" i="2"/>
  <c r="O35" i="1"/>
  <c r="N38" i="1"/>
  <c r="N36" i="1"/>
  <c r="J173" i="2"/>
  <c r="J305" i="2"/>
  <c r="N10" i="2"/>
  <c r="N16" i="2"/>
  <c r="J185" i="2"/>
  <c r="J233" i="2"/>
  <c r="K50" i="1"/>
  <c r="J58" i="1"/>
  <c r="J62" i="1"/>
  <c r="K18" i="2"/>
  <c r="M17" i="2"/>
  <c r="N17" i="2" s="1"/>
  <c r="J293" i="2"/>
  <c r="J281" i="2"/>
  <c r="J209" i="2"/>
  <c r="N9" i="2"/>
  <c r="J161" i="2"/>
  <c r="N7" i="2"/>
  <c r="I7" i="2"/>
  <c r="J101" i="2"/>
  <c r="J113" i="2"/>
  <c r="J245" i="2"/>
  <c r="O7" i="2"/>
  <c r="O8" i="2" s="1"/>
  <c r="O9" i="2" s="1"/>
  <c r="O10" i="2" s="1"/>
  <c r="O11" i="2" s="1"/>
  <c r="O12" i="2" s="1"/>
  <c r="O13" i="2" s="1"/>
  <c r="O14" i="2" s="1"/>
  <c r="O15" i="2" s="1"/>
  <c r="O16" i="2" s="1"/>
  <c r="J77" i="2"/>
  <c r="J41" i="2"/>
  <c r="E18" i="2"/>
  <c r="F18" i="2" s="1"/>
  <c r="C19" i="2"/>
  <c r="J221" i="2"/>
  <c r="J269" i="2"/>
  <c r="N14" i="2"/>
  <c r="J197" i="2"/>
  <c r="J125" i="2"/>
  <c r="J53" i="2"/>
  <c r="M38" i="1"/>
  <c r="L50" i="1"/>
  <c r="J89" i="2"/>
  <c r="J149" i="2"/>
  <c r="N11" i="2"/>
  <c r="J29" i="2"/>
  <c r="N8" i="2"/>
  <c r="L62" i="1" l="1"/>
  <c r="L58" i="1"/>
  <c r="M50" i="1"/>
  <c r="O38" i="1"/>
  <c r="N50" i="1"/>
  <c r="O17" i="2"/>
  <c r="K19" i="2"/>
  <c r="M18" i="2"/>
  <c r="N18" i="2" s="1"/>
  <c r="E53" i="1"/>
  <c r="F53" i="1"/>
  <c r="D56" i="1"/>
  <c r="G18" i="2"/>
  <c r="G19" i="2" s="1"/>
  <c r="I65" i="2"/>
  <c r="E19" i="2"/>
  <c r="F19" i="2" s="1"/>
  <c r="C20" i="2"/>
  <c r="G20" i="2" l="1"/>
  <c r="D60" i="1"/>
  <c r="C68" i="1" s="1"/>
  <c r="D68" i="1" s="1"/>
  <c r="B68" i="1"/>
  <c r="E56" i="1"/>
  <c r="H53" i="1"/>
  <c r="G53" i="1"/>
  <c r="F56" i="1"/>
  <c r="E20" i="2"/>
  <c r="F20" i="2" s="1"/>
  <c r="C21" i="2"/>
  <c r="K20" i="2"/>
  <c r="M19" i="2"/>
  <c r="N19" i="2" s="1"/>
  <c r="O18" i="2"/>
  <c r="O50" i="1"/>
  <c r="N58" i="1"/>
  <c r="N62" i="1"/>
  <c r="M20" i="2" l="1"/>
  <c r="N20" i="2" s="1"/>
  <c r="K21" i="2"/>
  <c r="D69" i="1"/>
  <c r="C22" i="2"/>
  <c r="E21" i="2"/>
  <c r="F21" i="2" s="1"/>
  <c r="G21" i="2"/>
  <c r="B82" i="1"/>
  <c r="D82" i="1" s="1"/>
  <c r="B81" i="1"/>
  <c r="D81" i="1" s="1"/>
  <c r="F60" i="1"/>
  <c r="C69" i="1" s="1"/>
  <c r="G56" i="1"/>
  <c r="B69" i="1"/>
  <c r="J53" i="1"/>
  <c r="I53" i="1"/>
  <c r="H56" i="1"/>
  <c r="O19" i="2"/>
  <c r="B70" i="1" l="1"/>
  <c r="I56" i="1"/>
  <c r="H60" i="1"/>
  <c r="C70" i="1" s="1"/>
  <c r="L53" i="1"/>
  <c r="K53" i="1"/>
  <c r="J56" i="1"/>
  <c r="C23" i="2"/>
  <c r="E22" i="2"/>
  <c r="F22" i="2" s="1"/>
  <c r="D70" i="1"/>
  <c r="M21" i="2"/>
  <c r="N21" i="2" s="1"/>
  <c r="K22" i="2"/>
  <c r="O20" i="2"/>
  <c r="O21" i="2" s="1"/>
  <c r="D71" i="1" l="1"/>
  <c r="E23" i="2"/>
  <c r="F23" i="2" s="1"/>
  <c r="C24" i="2"/>
  <c r="K56" i="1"/>
  <c r="J60" i="1"/>
  <c r="C71" i="1" s="1"/>
  <c r="B71" i="1"/>
  <c r="O22" i="2"/>
  <c r="N53" i="1"/>
  <c r="M53" i="1"/>
  <c r="L56" i="1"/>
  <c r="M22" i="2"/>
  <c r="N22" i="2" s="1"/>
  <c r="K23" i="2"/>
  <c r="G22" i="2"/>
  <c r="G23" i="2" s="1"/>
  <c r="O53" i="1" l="1"/>
  <c r="N56" i="1"/>
  <c r="D72" i="1"/>
  <c r="K24" i="2"/>
  <c r="M23" i="2"/>
  <c r="N23" i="2" s="1"/>
  <c r="E24" i="2"/>
  <c r="F24" i="2" s="1"/>
  <c r="C25" i="2"/>
  <c r="B72" i="1"/>
  <c r="L60" i="1"/>
  <c r="C72" i="1" s="1"/>
  <c r="M56" i="1"/>
  <c r="O56" i="1" l="1"/>
  <c r="B73" i="1"/>
  <c r="N60" i="1"/>
  <c r="C73" i="1" s="1"/>
  <c r="D73" i="1" s="1"/>
  <c r="E25" i="2"/>
  <c r="F25" i="2" s="1"/>
  <c r="C26" i="2"/>
  <c r="K25" i="2"/>
  <c r="M24" i="2"/>
  <c r="N24" i="2" s="1"/>
  <c r="G24" i="2"/>
  <c r="G25" i="2" s="1"/>
  <c r="O23" i="2"/>
  <c r="O24" i="2" s="1"/>
  <c r="K26" i="2" l="1"/>
  <c r="M25" i="2"/>
  <c r="N25" i="2" s="1"/>
  <c r="E26" i="2"/>
  <c r="F26" i="2" s="1"/>
  <c r="C27" i="2"/>
  <c r="K27" i="2" l="1"/>
  <c r="M26" i="2"/>
  <c r="N26" i="2" s="1"/>
  <c r="G26" i="2"/>
  <c r="G27" i="2" s="1"/>
  <c r="O25" i="2"/>
  <c r="O26" i="2" s="1"/>
  <c r="E27" i="2"/>
  <c r="F27" i="2" s="1"/>
  <c r="C28" i="2"/>
  <c r="G28" i="2" l="1"/>
  <c r="K28" i="2"/>
  <c r="M27" i="2"/>
  <c r="N27" i="2" s="1"/>
  <c r="E28" i="2"/>
  <c r="F28" i="2" s="1"/>
  <c r="C29" i="2"/>
  <c r="K29" i="2" l="1"/>
  <c r="M28" i="2"/>
  <c r="N28" i="2" s="1"/>
  <c r="G29" i="2"/>
  <c r="O27" i="2"/>
  <c r="O28" i="2" s="1"/>
  <c r="C30" i="2"/>
  <c r="E29" i="2"/>
  <c r="F29" i="2" s="1"/>
  <c r="G30" i="2" l="1"/>
  <c r="M29" i="2"/>
  <c r="N29" i="2" s="1"/>
  <c r="K30" i="2"/>
  <c r="E30" i="2"/>
  <c r="F30" i="2" s="1"/>
  <c r="C31" i="2"/>
  <c r="M30" i="2" l="1"/>
  <c r="N30" i="2" s="1"/>
  <c r="K31" i="2"/>
  <c r="G31" i="2"/>
  <c r="O29" i="2"/>
  <c r="O30" i="2" s="1"/>
  <c r="C32" i="2"/>
  <c r="E31" i="2"/>
  <c r="F31" i="2" s="1"/>
  <c r="G32" i="2" l="1"/>
  <c r="M31" i="2"/>
  <c r="N31" i="2" s="1"/>
  <c r="K32" i="2"/>
  <c r="E32" i="2"/>
  <c r="F32" i="2" s="1"/>
  <c r="C33" i="2"/>
  <c r="K33" i="2" l="1"/>
  <c r="M32" i="2"/>
  <c r="N32" i="2" s="1"/>
  <c r="G33" i="2"/>
  <c r="O31" i="2"/>
  <c r="O32" i="2" s="1"/>
  <c r="E33" i="2"/>
  <c r="F33" i="2" s="1"/>
  <c r="C34" i="2"/>
  <c r="G34" i="2" l="1"/>
  <c r="M33" i="2"/>
  <c r="N33" i="2" s="1"/>
  <c r="K34" i="2"/>
  <c r="C35" i="2"/>
  <c r="E34" i="2"/>
  <c r="F34" i="2" s="1"/>
  <c r="K35" i="2" l="1"/>
  <c r="M34" i="2"/>
  <c r="N34" i="2" s="1"/>
  <c r="G35" i="2"/>
  <c r="O33" i="2"/>
  <c r="O34" i="2" s="1"/>
  <c r="C36" i="2"/>
  <c r="E35" i="2"/>
  <c r="F35" i="2" s="1"/>
  <c r="G36" i="2" l="1"/>
  <c r="K36" i="2"/>
  <c r="M35" i="2"/>
  <c r="N35" i="2" s="1"/>
  <c r="E36" i="2"/>
  <c r="F36" i="2" s="1"/>
  <c r="C37" i="2"/>
  <c r="K37" i="2" l="1"/>
  <c r="M36" i="2"/>
  <c r="N36" i="2" s="1"/>
  <c r="G37" i="2"/>
  <c r="O35" i="2"/>
  <c r="O36" i="2" s="1"/>
  <c r="E37" i="2"/>
  <c r="F37" i="2" s="1"/>
  <c r="C38" i="2"/>
  <c r="G38" i="2" l="1"/>
  <c r="K38" i="2"/>
  <c r="M37" i="2"/>
  <c r="N37" i="2" s="1"/>
  <c r="C39" i="2"/>
  <c r="E38" i="2"/>
  <c r="F38" i="2" s="1"/>
  <c r="M38" i="2" l="1"/>
  <c r="N38" i="2" s="1"/>
  <c r="K39" i="2"/>
  <c r="G39" i="2"/>
  <c r="O37" i="2"/>
  <c r="O38" i="2" s="1"/>
  <c r="E39" i="2"/>
  <c r="F39" i="2" s="1"/>
  <c r="C40" i="2"/>
  <c r="C41" i="2" l="1"/>
  <c r="E40" i="2"/>
  <c r="F40" i="2" s="1"/>
  <c r="M39" i="2"/>
  <c r="N39" i="2" s="1"/>
  <c r="K40" i="2"/>
  <c r="C42" i="2" l="1"/>
  <c r="E41" i="2"/>
  <c r="F41" i="2" s="1"/>
  <c r="O39" i="2"/>
  <c r="K41" i="2"/>
  <c r="M40" i="2"/>
  <c r="N40" i="2" s="1"/>
  <c r="G40" i="2"/>
  <c r="K42" i="2" l="1"/>
  <c r="M41" i="2"/>
  <c r="N41" i="2" s="1"/>
  <c r="O40" i="2"/>
  <c r="O41" i="2" s="1"/>
  <c r="E42" i="2"/>
  <c r="F42" i="2" s="1"/>
  <c r="C43" i="2"/>
  <c r="G41" i="2"/>
  <c r="C44" i="2" l="1"/>
  <c r="E43" i="2"/>
  <c r="F43" i="2" s="1"/>
  <c r="K43" i="2"/>
  <c r="M42" i="2"/>
  <c r="N42" i="2" s="1"/>
  <c r="G42" i="2"/>
  <c r="G43" i="2" l="1"/>
  <c r="G44" i="2" s="1"/>
  <c r="M43" i="2"/>
  <c r="N43" i="2" s="1"/>
  <c r="K44" i="2"/>
  <c r="O42" i="2"/>
  <c r="C45" i="2"/>
  <c r="E44" i="2"/>
  <c r="F44" i="2" s="1"/>
  <c r="E45" i="2" l="1"/>
  <c r="F45" i="2" s="1"/>
  <c r="C46" i="2"/>
  <c r="O43" i="2"/>
  <c r="K45" i="2"/>
  <c r="M44" i="2"/>
  <c r="N44" i="2" s="1"/>
  <c r="G45" i="2" l="1"/>
  <c r="G46" i="2" s="1"/>
  <c r="K46" i="2"/>
  <c r="M45" i="2"/>
  <c r="N45" i="2" s="1"/>
  <c r="O44" i="2"/>
  <c r="O45" i="2" s="1"/>
  <c r="E46" i="2"/>
  <c r="F46" i="2" s="1"/>
  <c r="C47" i="2"/>
  <c r="K47" i="2" l="1"/>
  <c r="M46" i="2"/>
  <c r="N46" i="2" s="1"/>
  <c r="G47" i="2"/>
  <c r="C48" i="2"/>
  <c r="E47" i="2"/>
  <c r="F47" i="2" s="1"/>
  <c r="G48" i="2" l="1"/>
  <c r="O46" i="2"/>
  <c r="O47" i="2" s="1"/>
  <c r="C49" i="2"/>
  <c r="E48" i="2"/>
  <c r="F48" i="2" s="1"/>
  <c r="K48" i="2"/>
  <c r="M47" i="2"/>
  <c r="N47" i="2" s="1"/>
  <c r="O48" i="2" l="1"/>
  <c r="G49" i="2"/>
  <c r="K49" i="2"/>
  <c r="M48" i="2"/>
  <c r="N48" i="2" s="1"/>
  <c r="E49" i="2"/>
  <c r="F49" i="2" s="1"/>
  <c r="C50" i="2"/>
  <c r="M49" i="2" l="1"/>
  <c r="N49" i="2" s="1"/>
  <c r="K50" i="2"/>
  <c r="C51" i="2"/>
  <c r="E50" i="2"/>
  <c r="F50" i="2" s="1"/>
  <c r="C52" i="2" l="1"/>
  <c r="E51" i="2"/>
  <c r="F51" i="2" s="1"/>
  <c r="O49" i="2"/>
  <c r="O50" i="2" s="1"/>
  <c r="G50" i="2"/>
  <c r="G51" i="2" s="1"/>
  <c r="M50" i="2"/>
  <c r="N50" i="2" s="1"/>
  <c r="K51" i="2"/>
  <c r="G52" i="2" l="1"/>
  <c r="O51" i="2"/>
  <c r="E52" i="2"/>
  <c r="F52" i="2" s="1"/>
  <c r="C53" i="2"/>
  <c r="M51" i="2"/>
  <c r="N51" i="2" s="1"/>
  <c r="K52" i="2"/>
  <c r="K53" i="2" l="1"/>
  <c r="M52" i="2"/>
  <c r="N52" i="2" s="1"/>
  <c r="C54" i="2"/>
  <c r="E53" i="2"/>
  <c r="F53" i="2" s="1"/>
  <c r="O52" i="2"/>
  <c r="G53" i="2" l="1"/>
  <c r="G54" i="2" s="1"/>
  <c r="O53" i="2"/>
  <c r="C55" i="2"/>
  <c r="E54" i="2"/>
  <c r="F54" i="2" s="1"/>
  <c r="M53" i="2"/>
  <c r="N53" i="2" s="1"/>
  <c r="K54" i="2"/>
  <c r="G55" i="2" l="1"/>
  <c r="M54" i="2"/>
  <c r="N54" i="2" s="1"/>
  <c r="K55" i="2"/>
  <c r="E55" i="2"/>
  <c r="F55" i="2" s="1"/>
  <c r="C56" i="2"/>
  <c r="K56" i="2" l="1"/>
  <c r="M55" i="2"/>
  <c r="N55" i="2" s="1"/>
  <c r="G56" i="2"/>
  <c r="O54" i="2"/>
  <c r="O55" i="2" s="1"/>
  <c r="C57" i="2"/>
  <c r="E56" i="2"/>
  <c r="F56" i="2" s="1"/>
  <c r="G57" i="2" l="1"/>
  <c r="K57" i="2"/>
  <c r="M56" i="2"/>
  <c r="N56" i="2" s="1"/>
  <c r="C58" i="2"/>
  <c r="E57" i="2"/>
  <c r="F57" i="2" s="1"/>
  <c r="K58" i="2" l="1"/>
  <c r="M57" i="2"/>
  <c r="N57" i="2" s="1"/>
  <c r="G58" i="2"/>
  <c r="O56" i="2"/>
  <c r="O57" i="2" s="1"/>
  <c r="C59" i="2"/>
  <c r="E58" i="2"/>
  <c r="F58" i="2" s="1"/>
  <c r="O58" i="2" l="1"/>
  <c r="G59" i="2"/>
  <c r="M58" i="2"/>
  <c r="N58" i="2" s="1"/>
  <c r="K59" i="2"/>
  <c r="C60" i="2"/>
  <c r="E59" i="2"/>
  <c r="F59" i="2" s="1"/>
  <c r="G60" i="2" l="1"/>
  <c r="O59" i="2"/>
  <c r="C61" i="2"/>
  <c r="E60" i="2"/>
  <c r="F60" i="2" s="1"/>
  <c r="M59" i="2"/>
  <c r="N59" i="2" s="1"/>
  <c r="K60" i="2"/>
  <c r="O60" i="2" l="1"/>
  <c r="G61" i="2"/>
  <c r="M60" i="2"/>
  <c r="N60" i="2" s="1"/>
  <c r="K61" i="2"/>
  <c r="C62" i="2"/>
  <c r="E61" i="2"/>
  <c r="F61" i="2" s="1"/>
  <c r="G62" i="2" l="1"/>
  <c r="O61" i="2"/>
  <c r="E62" i="2"/>
  <c r="F62" i="2" s="1"/>
  <c r="C63" i="2"/>
  <c r="K62" i="2"/>
  <c r="M61" i="2"/>
  <c r="N61" i="2" s="1"/>
  <c r="O62" i="2" l="1"/>
  <c r="G63" i="2"/>
  <c r="K63" i="2"/>
  <c r="M62" i="2"/>
  <c r="N62" i="2" s="1"/>
  <c r="E63" i="2"/>
  <c r="F63" i="2" s="1"/>
  <c r="C64" i="2"/>
  <c r="O63" i="2" l="1"/>
  <c r="C65" i="2"/>
  <c r="E64" i="2"/>
  <c r="F64" i="2" s="1"/>
  <c r="M63" i="2"/>
  <c r="N63" i="2" s="1"/>
  <c r="K64" i="2"/>
  <c r="E65" i="2" l="1"/>
  <c r="F65" i="2" s="1"/>
  <c r="C66" i="2"/>
  <c r="G64" i="2"/>
  <c r="M64" i="2"/>
  <c r="N64" i="2" s="1"/>
  <c r="K65" i="2"/>
  <c r="E66" i="2" l="1"/>
  <c r="F66" i="2" s="1"/>
  <c r="C67" i="2"/>
  <c r="M65" i="2"/>
  <c r="N65" i="2" s="1"/>
  <c r="K66" i="2"/>
  <c r="G65" i="2"/>
  <c r="O64" i="2"/>
  <c r="O65" i="2" s="1"/>
  <c r="O66" i="2" l="1"/>
  <c r="G66" i="2"/>
  <c r="M66" i="2"/>
  <c r="N66" i="2" s="1"/>
  <c r="K67" i="2"/>
  <c r="C68" i="2"/>
  <c r="E67" i="2"/>
  <c r="F67" i="2" s="1"/>
  <c r="E68" i="2" l="1"/>
  <c r="F68" i="2" s="1"/>
  <c r="C69" i="2"/>
  <c r="M67" i="2"/>
  <c r="N67" i="2" s="1"/>
  <c r="K68" i="2"/>
  <c r="G67" i="2"/>
  <c r="E69" i="2" l="1"/>
  <c r="F69" i="2" s="1"/>
  <c r="C70" i="2"/>
  <c r="O67" i="2"/>
  <c r="G68" i="2"/>
  <c r="M68" i="2"/>
  <c r="N68" i="2" s="1"/>
  <c r="K69" i="2"/>
  <c r="E70" i="2" l="1"/>
  <c r="F70" i="2" s="1"/>
  <c r="C71" i="2"/>
  <c r="M69" i="2"/>
  <c r="N69" i="2" s="1"/>
  <c r="K70" i="2"/>
  <c r="G69" i="2"/>
  <c r="O68" i="2"/>
  <c r="O69" i="2" s="1"/>
  <c r="K71" i="2" l="1"/>
  <c r="M70" i="2"/>
  <c r="N70" i="2" s="1"/>
  <c r="C72" i="2"/>
  <c r="E71" i="2"/>
  <c r="F71" i="2" s="1"/>
  <c r="O70" i="2"/>
  <c r="G70" i="2"/>
  <c r="G71" i="2" s="1"/>
  <c r="C73" i="2" l="1"/>
  <c r="E72" i="2"/>
  <c r="F72" i="2" s="1"/>
  <c r="M71" i="2"/>
  <c r="N71" i="2" s="1"/>
  <c r="K72" i="2"/>
  <c r="G72" i="2"/>
  <c r="M72" i="2" l="1"/>
  <c r="N72" i="2" s="1"/>
  <c r="K73" i="2"/>
  <c r="C74" i="2"/>
  <c r="E73" i="2"/>
  <c r="F73" i="2" s="1"/>
  <c r="O71" i="2"/>
  <c r="O72" i="2" s="1"/>
  <c r="E74" i="2" l="1"/>
  <c r="F74" i="2" s="1"/>
  <c r="C75" i="2"/>
  <c r="M73" i="2"/>
  <c r="N73" i="2" s="1"/>
  <c r="K74" i="2"/>
  <c r="G73" i="2"/>
  <c r="G74" i="2" s="1"/>
  <c r="M74" i="2" l="1"/>
  <c r="N74" i="2" s="1"/>
  <c r="K75" i="2"/>
  <c r="C76" i="2"/>
  <c r="E75" i="2"/>
  <c r="F75" i="2" s="1"/>
  <c r="O73" i="2"/>
  <c r="O74" i="2" s="1"/>
  <c r="C77" i="2" l="1"/>
  <c r="E76" i="2"/>
  <c r="F76" i="2" s="1"/>
  <c r="M75" i="2"/>
  <c r="N75" i="2" s="1"/>
  <c r="K76" i="2"/>
  <c r="G75" i="2"/>
  <c r="G76" i="2" s="1"/>
  <c r="K77" i="2" l="1"/>
  <c r="M76" i="2"/>
  <c r="N76" i="2" s="1"/>
  <c r="C78" i="2"/>
  <c r="E77" i="2"/>
  <c r="F77" i="2" s="1"/>
  <c r="O75" i="2"/>
  <c r="O76" i="2" s="1"/>
  <c r="E78" i="2" l="1"/>
  <c r="F78" i="2" s="1"/>
  <c r="C79" i="2"/>
  <c r="K78" i="2"/>
  <c r="M77" i="2"/>
  <c r="N77" i="2" s="1"/>
  <c r="G77" i="2"/>
  <c r="G78" i="2" s="1"/>
  <c r="M78" i="2" l="1"/>
  <c r="N78" i="2" s="1"/>
  <c r="K79" i="2"/>
  <c r="E79" i="2"/>
  <c r="F79" i="2" s="1"/>
  <c r="C80" i="2"/>
  <c r="O77" i="2"/>
  <c r="O78" i="2" s="1"/>
  <c r="C81" i="2" l="1"/>
  <c r="E80" i="2"/>
  <c r="F80" i="2" s="1"/>
  <c r="K80" i="2"/>
  <c r="M79" i="2"/>
  <c r="N79" i="2" s="1"/>
  <c r="G79" i="2"/>
  <c r="G80" i="2" s="1"/>
  <c r="M80" i="2" l="1"/>
  <c r="N80" i="2" s="1"/>
  <c r="K81" i="2"/>
  <c r="C82" i="2"/>
  <c r="E81" i="2"/>
  <c r="F81" i="2" s="1"/>
  <c r="O79" i="2"/>
  <c r="E82" i="2" l="1"/>
  <c r="F82" i="2" s="1"/>
  <c r="C83" i="2"/>
  <c r="G81" i="2"/>
  <c r="G82" i="2" s="1"/>
  <c r="O80" i="2"/>
  <c r="K82" i="2"/>
  <c r="M81" i="2"/>
  <c r="N81" i="2" s="1"/>
  <c r="K83" i="2" l="1"/>
  <c r="M82" i="2"/>
  <c r="N82" i="2" s="1"/>
  <c r="O81" i="2"/>
  <c r="O82" i="2" s="1"/>
  <c r="E83" i="2"/>
  <c r="F83" i="2" s="1"/>
  <c r="C84" i="2"/>
  <c r="K84" i="2" l="1"/>
  <c r="M83" i="2"/>
  <c r="N83" i="2" s="1"/>
  <c r="E84" i="2"/>
  <c r="F84" i="2" s="1"/>
  <c r="C85" i="2"/>
  <c r="G83" i="2"/>
  <c r="G84" i="2" s="1"/>
  <c r="K85" i="2" l="1"/>
  <c r="M84" i="2"/>
  <c r="N84" i="2" s="1"/>
  <c r="O83" i="2"/>
  <c r="O84" i="2" s="1"/>
  <c r="E85" i="2"/>
  <c r="F85" i="2" s="1"/>
  <c r="C86" i="2"/>
  <c r="K86" i="2" l="1"/>
  <c r="M85" i="2"/>
  <c r="N85" i="2" s="1"/>
  <c r="C87" i="2"/>
  <c r="E86" i="2"/>
  <c r="F86" i="2" s="1"/>
  <c r="G85" i="2"/>
  <c r="G86" i="2" s="1"/>
  <c r="M86" i="2" l="1"/>
  <c r="N86" i="2" s="1"/>
  <c r="K87" i="2"/>
  <c r="O85" i="2"/>
  <c r="O86" i="2" s="1"/>
  <c r="E87" i="2"/>
  <c r="F87" i="2" s="1"/>
  <c r="C88" i="2"/>
  <c r="M87" i="2" l="1"/>
  <c r="N87" i="2" s="1"/>
  <c r="K88" i="2"/>
  <c r="E88" i="2"/>
  <c r="F88" i="2" s="1"/>
  <c r="C89" i="2"/>
  <c r="G87" i="2"/>
  <c r="G88" i="2" l="1"/>
  <c r="C90" i="2"/>
  <c r="E89" i="2"/>
  <c r="F89" i="2" s="1"/>
  <c r="M88" i="2"/>
  <c r="N88" i="2" s="1"/>
  <c r="K89" i="2"/>
  <c r="O87" i="2"/>
  <c r="O88" i="2" s="1"/>
  <c r="M89" i="2" l="1"/>
  <c r="N89" i="2" s="1"/>
  <c r="K90" i="2"/>
  <c r="C91" i="2"/>
  <c r="E90" i="2"/>
  <c r="F90" i="2" s="1"/>
  <c r="G89" i="2"/>
  <c r="G90" i="2" s="1"/>
  <c r="E91" i="2" l="1"/>
  <c r="F91" i="2" s="1"/>
  <c r="C92" i="2"/>
  <c r="M90" i="2"/>
  <c r="N90" i="2" s="1"/>
  <c r="K91" i="2"/>
  <c r="O89" i="2"/>
  <c r="G91" i="2" l="1"/>
  <c r="G92" i="2" s="1"/>
  <c r="O90" i="2"/>
  <c r="O91" i="2" s="1"/>
  <c r="B74" i="1"/>
  <c r="M91" i="2"/>
  <c r="N91" i="2" s="1"/>
  <c r="K92" i="2"/>
  <c r="C93" i="2"/>
  <c r="E92" i="2"/>
  <c r="F92" i="2" s="1"/>
  <c r="C74" i="1" l="1"/>
  <c r="D74" i="1" s="1"/>
  <c r="G66" i="1"/>
  <c r="B78" i="1"/>
  <c r="B76" i="1"/>
  <c r="G65" i="1"/>
  <c r="G93" i="2"/>
  <c r="C94" i="2"/>
  <c r="E93" i="2"/>
  <c r="F93" i="2" s="1"/>
  <c r="M92" i="2"/>
  <c r="N92" i="2" s="1"/>
  <c r="K93" i="2"/>
  <c r="O92" i="2" l="1"/>
  <c r="M93" i="2"/>
  <c r="N93" i="2" s="1"/>
  <c r="K94" i="2"/>
  <c r="C95" i="2"/>
  <c r="E94" i="2"/>
  <c r="F94" i="2" s="1"/>
  <c r="E95" i="2" l="1"/>
  <c r="F95" i="2" s="1"/>
  <c r="C96" i="2"/>
  <c r="M94" i="2"/>
  <c r="N94" i="2" s="1"/>
  <c r="K95" i="2"/>
  <c r="O93" i="2"/>
  <c r="O94" i="2" s="1"/>
  <c r="G94" i="2"/>
  <c r="G95" i="2" s="1"/>
  <c r="K96" i="2" l="1"/>
  <c r="M95" i="2"/>
  <c r="N95" i="2" s="1"/>
  <c r="E96" i="2"/>
  <c r="F96" i="2" s="1"/>
  <c r="C97" i="2"/>
  <c r="E97" i="2" l="1"/>
  <c r="F97" i="2" s="1"/>
  <c r="C98" i="2"/>
  <c r="M96" i="2"/>
  <c r="N96" i="2" s="1"/>
  <c r="K97" i="2"/>
  <c r="O95" i="2"/>
  <c r="O96" i="2" s="1"/>
  <c r="G96" i="2"/>
  <c r="G97" i="2" s="1"/>
  <c r="M97" i="2" l="1"/>
  <c r="N97" i="2" s="1"/>
  <c r="K98" i="2"/>
  <c r="E98" i="2"/>
  <c r="F98" i="2" s="1"/>
  <c r="C99" i="2"/>
  <c r="E99" i="2" l="1"/>
  <c r="F99" i="2" s="1"/>
  <c r="C100" i="2"/>
  <c r="M98" i="2"/>
  <c r="N98" i="2" s="1"/>
  <c r="K99" i="2"/>
  <c r="O97" i="2"/>
  <c r="O98" i="2" s="1"/>
  <c r="G98" i="2"/>
  <c r="G99" i="2" s="1"/>
  <c r="M99" i="2" l="1"/>
  <c r="N99" i="2" s="1"/>
  <c r="K100" i="2"/>
  <c r="E100" i="2"/>
  <c r="F100" i="2" s="1"/>
  <c r="C101" i="2"/>
  <c r="E101" i="2" l="1"/>
  <c r="F101" i="2" s="1"/>
  <c r="C102" i="2"/>
  <c r="K101" i="2"/>
  <c r="M100" i="2"/>
  <c r="N100" i="2" s="1"/>
  <c r="O99" i="2"/>
  <c r="O100" i="2" s="1"/>
  <c r="G100" i="2"/>
  <c r="G101" i="2" s="1"/>
  <c r="M101" i="2" l="1"/>
  <c r="N101" i="2" s="1"/>
  <c r="K102" i="2"/>
  <c r="E102" i="2"/>
  <c r="F102" i="2" s="1"/>
  <c r="C103" i="2"/>
  <c r="E103" i="2" l="1"/>
  <c r="F103" i="2" s="1"/>
  <c r="C104" i="2"/>
  <c r="M102" i="2"/>
  <c r="N102" i="2" s="1"/>
  <c r="K103" i="2"/>
  <c r="O101" i="2"/>
  <c r="O102" i="2" s="1"/>
  <c r="G102" i="2"/>
  <c r="G103" i="2" s="1"/>
  <c r="K104" i="2" l="1"/>
  <c r="M103" i="2"/>
  <c r="N103" i="2" s="1"/>
  <c r="C105" i="2"/>
  <c r="E104" i="2"/>
  <c r="F104" i="2" s="1"/>
  <c r="C106" i="2" l="1"/>
  <c r="E105" i="2"/>
  <c r="F105" i="2" s="1"/>
  <c r="M104" i="2"/>
  <c r="N104" i="2" s="1"/>
  <c r="K105" i="2"/>
  <c r="O103" i="2"/>
  <c r="O104" i="2" s="1"/>
  <c r="G104" i="2"/>
  <c r="G105" i="2" s="1"/>
  <c r="K106" i="2" l="1"/>
  <c r="M105" i="2"/>
  <c r="N105" i="2" s="1"/>
  <c r="E106" i="2"/>
  <c r="F106" i="2" s="1"/>
  <c r="C107" i="2"/>
  <c r="O105" i="2" l="1"/>
  <c r="O106" i="2" s="1"/>
  <c r="G106" i="2"/>
  <c r="C108" i="2"/>
  <c r="E107" i="2"/>
  <c r="F107" i="2" s="1"/>
  <c r="K107" i="2"/>
  <c r="M106" i="2"/>
  <c r="N106" i="2" s="1"/>
  <c r="O107" i="2" l="1"/>
  <c r="K108" i="2"/>
  <c r="M107" i="2"/>
  <c r="N107" i="2" s="1"/>
  <c r="E108" i="2"/>
  <c r="F108" i="2" s="1"/>
  <c r="C109" i="2"/>
  <c r="G107" i="2"/>
  <c r="M108" i="2" l="1"/>
  <c r="N108" i="2" s="1"/>
  <c r="K109" i="2"/>
  <c r="G108" i="2"/>
  <c r="E109" i="2"/>
  <c r="F109" i="2" s="1"/>
  <c r="C110" i="2"/>
  <c r="O108" i="2"/>
  <c r="E110" i="2" l="1"/>
  <c r="F110" i="2" s="1"/>
  <c r="C111" i="2"/>
  <c r="M109" i="2"/>
  <c r="N109" i="2" s="1"/>
  <c r="K110" i="2"/>
  <c r="G109" i="2"/>
  <c r="G110" i="2" s="1"/>
  <c r="G111" i="2" l="1"/>
  <c r="M110" i="2"/>
  <c r="N110" i="2" s="1"/>
  <c r="K111" i="2"/>
  <c r="C112" i="2"/>
  <c r="E111" i="2"/>
  <c r="F111" i="2" s="1"/>
  <c r="O109" i="2"/>
  <c r="O110" i="2" l="1"/>
  <c r="E112" i="2"/>
  <c r="F112" i="2" s="1"/>
  <c r="C113" i="2"/>
  <c r="M111" i="2"/>
  <c r="N111" i="2" s="1"/>
  <c r="K112" i="2"/>
  <c r="C114" i="2" l="1"/>
  <c r="E113" i="2"/>
  <c r="F113" i="2" s="1"/>
  <c r="O111" i="2"/>
  <c r="O112" i="2" s="1"/>
  <c r="G112" i="2"/>
  <c r="G113" i="2" s="1"/>
  <c r="M112" i="2"/>
  <c r="N112" i="2" s="1"/>
  <c r="K113" i="2"/>
  <c r="O113" i="2" l="1"/>
  <c r="C115" i="2"/>
  <c r="E114" i="2"/>
  <c r="F114" i="2" s="1"/>
  <c r="M113" i="2"/>
  <c r="N113" i="2" s="1"/>
  <c r="K114" i="2"/>
  <c r="C116" i="2" l="1"/>
  <c r="E115" i="2"/>
  <c r="F115" i="2" s="1"/>
  <c r="O114" i="2"/>
  <c r="G114" i="2"/>
  <c r="G115" i="2" s="1"/>
  <c r="M114" i="2"/>
  <c r="N114" i="2" s="1"/>
  <c r="K115" i="2"/>
  <c r="C117" i="2" l="1"/>
  <c r="E116" i="2"/>
  <c r="F116" i="2" s="1"/>
  <c r="M115" i="2"/>
  <c r="N115" i="2" s="1"/>
  <c r="K116" i="2"/>
  <c r="K117" i="2" l="1"/>
  <c r="M116" i="2"/>
  <c r="N116" i="2" s="1"/>
  <c r="E117" i="2"/>
  <c r="F117" i="2" s="1"/>
  <c r="C118" i="2"/>
  <c r="O115" i="2"/>
  <c r="G116" i="2"/>
  <c r="M117" i="2" l="1"/>
  <c r="N117" i="2" s="1"/>
  <c r="K118" i="2"/>
  <c r="G117" i="2"/>
  <c r="O116" i="2"/>
  <c r="O117" i="2" s="1"/>
  <c r="E118" i="2"/>
  <c r="F118" i="2" s="1"/>
  <c r="C119" i="2"/>
  <c r="G118" i="2" l="1"/>
  <c r="G119" i="2" s="1"/>
  <c r="M118" i="2"/>
  <c r="N118" i="2" s="1"/>
  <c r="K119" i="2"/>
  <c r="E119" i="2"/>
  <c r="F119" i="2" s="1"/>
  <c r="C120" i="2"/>
  <c r="O118" i="2" l="1"/>
  <c r="O119" i="2" s="1"/>
  <c r="E120" i="2"/>
  <c r="F120" i="2" s="1"/>
  <c r="C121" i="2"/>
  <c r="M119" i="2"/>
  <c r="N119" i="2" s="1"/>
  <c r="K120" i="2"/>
  <c r="E121" i="2" l="1"/>
  <c r="F121" i="2" s="1"/>
  <c r="C122" i="2"/>
  <c r="O120" i="2"/>
  <c r="G120" i="2"/>
  <c r="G121" i="2" s="1"/>
  <c r="M120" i="2"/>
  <c r="N120" i="2" s="1"/>
  <c r="K121" i="2"/>
  <c r="E122" i="2" l="1"/>
  <c r="F122" i="2" s="1"/>
  <c r="C123" i="2"/>
  <c r="K122" i="2"/>
  <c r="M121" i="2"/>
  <c r="N121" i="2" s="1"/>
  <c r="K123" i="2" l="1"/>
  <c r="M122" i="2"/>
  <c r="N122" i="2" s="1"/>
  <c r="E123" i="2"/>
  <c r="F123" i="2" s="1"/>
  <c r="C124" i="2"/>
  <c r="O121" i="2"/>
  <c r="G122" i="2"/>
  <c r="C125" i="2" l="1"/>
  <c r="E124" i="2"/>
  <c r="F124" i="2" s="1"/>
  <c r="M123" i="2"/>
  <c r="N123" i="2" s="1"/>
  <c r="K124" i="2"/>
  <c r="G123" i="2"/>
  <c r="O122" i="2"/>
  <c r="K125" i="2" l="1"/>
  <c r="M124" i="2"/>
  <c r="N124" i="2" s="1"/>
  <c r="E125" i="2"/>
  <c r="F125" i="2" s="1"/>
  <c r="C126" i="2"/>
  <c r="O123" i="2"/>
  <c r="G124" i="2"/>
  <c r="C127" i="2" l="1"/>
  <c r="E126" i="2"/>
  <c r="F126" i="2" s="1"/>
  <c r="K126" i="2"/>
  <c r="M125" i="2"/>
  <c r="N125" i="2" s="1"/>
  <c r="G125" i="2"/>
  <c r="G126" i="2" s="1"/>
  <c r="O124" i="2"/>
  <c r="O125" i="2" s="1"/>
  <c r="M126" i="2" l="1"/>
  <c r="N126" i="2" s="1"/>
  <c r="K127" i="2"/>
  <c r="E127" i="2"/>
  <c r="F127" i="2" s="1"/>
  <c r="C128" i="2"/>
  <c r="E128" i="2" l="1"/>
  <c r="F128" i="2" s="1"/>
  <c r="C129" i="2"/>
  <c r="K128" i="2"/>
  <c r="M127" i="2"/>
  <c r="N127" i="2" s="1"/>
  <c r="G127" i="2"/>
  <c r="G128" i="2" s="1"/>
  <c r="O126" i="2"/>
  <c r="O127" i="2" s="1"/>
  <c r="K129" i="2" l="1"/>
  <c r="M128" i="2"/>
  <c r="N128" i="2" s="1"/>
  <c r="C130" i="2"/>
  <c r="E129" i="2"/>
  <c r="F129" i="2" s="1"/>
  <c r="E130" i="2" l="1"/>
  <c r="F130" i="2" s="1"/>
  <c r="C131" i="2"/>
  <c r="K130" i="2"/>
  <c r="M129" i="2"/>
  <c r="N129" i="2" s="1"/>
  <c r="G129" i="2"/>
  <c r="G130" i="2" s="1"/>
  <c r="O128" i="2"/>
  <c r="O129" i="2" s="1"/>
  <c r="G131" i="2" l="1"/>
  <c r="M130" i="2"/>
  <c r="N130" i="2" s="1"/>
  <c r="K131" i="2"/>
  <c r="C132" i="2"/>
  <c r="E131" i="2"/>
  <c r="F131" i="2" s="1"/>
  <c r="M131" i="2" l="1"/>
  <c r="N131" i="2" s="1"/>
  <c r="K132" i="2"/>
  <c r="G132" i="2"/>
  <c r="O130" i="2"/>
  <c r="O131" i="2" s="1"/>
  <c r="E132" i="2"/>
  <c r="F132" i="2" s="1"/>
  <c r="C133" i="2"/>
  <c r="G133" i="2" l="1"/>
  <c r="M132" i="2"/>
  <c r="N132" i="2" s="1"/>
  <c r="K133" i="2"/>
  <c r="C134" i="2"/>
  <c r="E133" i="2"/>
  <c r="F133" i="2" s="1"/>
  <c r="M133" i="2" l="1"/>
  <c r="N133" i="2" s="1"/>
  <c r="K134" i="2"/>
  <c r="G134" i="2"/>
  <c r="O132" i="2"/>
  <c r="O133" i="2" s="1"/>
  <c r="C135" i="2"/>
  <c r="E134" i="2"/>
  <c r="F134" i="2" s="1"/>
  <c r="G135" i="2" l="1"/>
  <c r="M134" i="2"/>
  <c r="N134" i="2" s="1"/>
  <c r="K135" i="2"/>
  <c r="C136" i="2"/>
  <c r="E135" i="2"/>
  <c r="F135" i="2" s="1"/>
  <c r="K136" i="2" l="1"/>
  <c r="M135" i="2"/>
  <c r="N135" i="2" s="1"/>
  <c r="G136" i="2"/>
  <c r="O134" i="2"/>
  <c r="O135" i="2" s="1"/>
  <c r="E136" i="2"/>
  <c r="F136" i="2" s="1"/>
  <c r="C137" i="2"/>
  <c r="M136" i="2" l="1"/>
  <c r="N136" i="2" s="1"/>
  <c r="K137" i="2"/>
  <c r="C138" i="2"/>
  <c r="E137" i="2"/>
  <c r="F137" i="2" s="1"/>
  <c r="C139" i="2" l="1"/>
  <c r="E138" i="2"/>
  <c r="F138" i="2" s="1"/>
  <c r="M137" i="2"/>
  <c r="N137" i="2" s="1"/>
  <c r="K138" i="2"/>
  <c r="G137" i="2"/>
  <c r="G138" i="2" s="1"/>
  <c r="O136" i="2"/>
  <c r="O137" i="2" s="1"/>
  <c r="G139" i="2" l="1"/>
  <c r="K139" i="2"/>
  <c r="M138" i="2"/>
  <c r="N138" i="2" s="1"/>
  <c r="E139" i="2"/>
  <c r="F139" i="2" s="1"/>
  <c r="C140" i="2"/>
  <c r="M139" i="2" l="1"/>
  <c r="N139" i="2" s="1"/>
  <c r="K140" i="2"/>
  <c r="G140" i="2"/>
  <c r="O138" i="2"/>
  <c r="O139" i="2" s="1"/>
  <c r="E140" i="2"/>
  <c r="F140" i="2" s="1"/>
  <c r="C141" i="2"/>
  <c r="K141" i="2" l="1"/>
  <c r="M140" i="2"/>
  <c r="N140" i="2" s="1"/>
  <c r="E141" i="2"/>
  <c r="F141" i="2" s="1"/>
  <c r="C142" i="2"/>
  <c r="M141" i="2" l="1"/>
  <c r="N141" i="2" s="1"/>
  <c r="K142" i="2"/>
  <c r="G141" i="2"/>
  <c r="O140" i="2"/>
  <c r="O141" i="2" s="1"/>
  <c r="E142" i="2"/>
  <c r="F142" i="2" s="1"/>
  <c r="C143" i="2"/>
  <c r="E143" i="2" l="1"/>
  <c r="F143" i="2" s="1"/>
  <c r="C144" i="2"/>
  <c r="G142" i="2"/>
  <c r="G143" i="2" s="1"/>
  <c r="M142" i="2"/>
  <c r="N142" i="2" s="1"/>
  <c r="K143" i="2"/>
  <c r="M143" i="2" l="1"/>
  <c r="N143" i="2" s="1"/>
  <c r="K144" i="2"/>
  <c r="O142" i="2"/>
  <c r="O143" i="2" s="1"/>
  <c r="C145" i="2"/>
  <c r="E144" i="2"/>
  <c r="F144" i="2" s="1"/>
  <c r="E145" i="2" l="1"/>
  <c r="F145" i="2" s="1"/>
  <c r="C146" i="2"/>
  <c r="G144" i="2"/>
  <c r="G145" i="2" s="1"/>
  <c r="K145" i="2"/>
  <c r="M144" i="2"/>
  <c r="N144" i="2" s="1"/>
  <c r="M145" i="2" l="1"/>
  <c r="N145" i="2" s="1"/>
  <c r="K146" i="2"/>
  <c r="G146" i="2"/>
  <c r="O144" i="2"/>
  <c r="O145" i="2" s="1"/>
  <c r="C147" i="2"/>
  <c r="E146" i="2"/>
  <c r="F146" i="2" s="1"/>
  <c r="G147" i="2" l="1"/>
  <c r="M146" i="2"/>
  <c r="N146" i="2" s="1"/>
  <c r="K147" i="2"/>
  <c r="E147" i="2"/>
  <c r="F147" i="2" s="1"/>
  <c r="C148" i="2"/>
  <c r="K148" i="2" l="1"/>
  <c r="M147" i="2"/>
  <c r="N147" i="2" s="1"/>
  <c r="G148" i="2"/>
  <c r="O146" i="2"/>
  <c r="O147" i="2" s="1"/>
  <c r="E148" i="2"/>
  <c r="F148" i="2" s="1"/>
  <c r="C149" i="2"/>
  <c r="G149" i="2" l="1"/>
  <c r="K149" i="2"/>
  <c r="M148" i="2"/>
  <c r="N148" i="2" s="1"/>
  <c r="E149" i="2"/>
  <c r="F149" i="2" s="1"/>
  <c r="C150" i="2"/>
  <c r="M149" i="2" l="1"/>
  <c r="N149" i="2" s="1"/>
  <c r="K150" i="2"/>
  <c r="O148" i="2"/>
  <c r="O149" i="2" s="1"/>
  <c r="E150" i="2"/>
  <c r="F150" i="2" s="1"/>
  <c r="C151" i="2"/>
  <c r="C152" i="2" l="1"/>
  <c r="E151" i="2"/>
  <c r="F151" i="2" s="1"/>
  <c r="G150" i="2"/>
  <c r="G151" i="2" s="1"/>
  <c r="K151" i="2"/>
  <c r="M150" i="2"/>
  <c r="N150" i="2" s="1"/>
  <c r="M151" i="2" l="1"/>
  <c r="N151" i="2" s="1"/>
  <c r="K152" i="2"/>
  <c r="O150" i="2"/>
  <c r="O151" i="2" s="1"/>
  <c r="C153" i="2"/>
  <c r="E152" i="2"/>
  <c r="F152" i="2" s="1"/>
  <c r="E153" i="2" l="1"/>
  <c r="F153" i="2" s="1"/>
  <c r="C154" i="2"/>
  <c r="G152" i="2"/>
  <c r="G153" i="2" s="1"/>
  <c r="M152" i="2"/>
  <c r="N152" i="2" s="1"/>
  <c r="K153" i="2"/>
  <c r="K154" i="2" l="1"/>
  <c r="M153" i="2"/>
  <c r="N153" i="2" s="1"/>
  <c r="O152" i="2"/>
  <c r="O153" i="2" s="1"/>
  <c r="E154" i="2"/>
  <c r="F154" i="2" s="1"/>
  <c r="C155" i="2"/>
  <c r="C156" i="2" l="1"/>
  <c r="E155" i="2"/>
  <c r="F155" i="2" s="1"/>
  <c r="G154" i="2"/>
  <c r="G155" i="2" s="1"/>
  <c r="K155" i="2"/>
  <c r="M154" i="2"/>
  <c r="N154" i="2" s="1"/>
  <c r="M155" i="2" l="1"/>
  <c r="N155" i="2" s="1"/>
  <c r="K156" i="2"/>
  <c r="O154" i="2"/>
  <c r="O155" i="2" s="1"/>
  <c r="C157" i="2"/>
  <c r="E156" i="2"/>
  <c r="F156" i="2" s="1"/>
  <c r="C158" i="2" l="1"/>
  <c r="E157" i="2"/>
  <c r="F157" i="2" s="1"/>
  <c r="O156" i="2"/>
  <c r="G156" i="2"/>
  <c r="G157" i="2" s="1"/>
  <c r="M156" i="2"/>
  <c r="N156" i="2" s="1"/>
  <c r="K157" i="2"/>
  <c r="E158" i="2" l="1"/>
  <c r="F158" i="2" s="1"/>
  <c r="C159" i="2"/>
  <c r="K158" i="2"/>
  <c r="M157" i="2"/>
  <c r="N157" i="2" s="1"/>
  <c r="M158" i="2" l="1"/>
  <c r="N158" i="2" s="1"/>
  <c r="K159" i="2"/>
  <c r="C160" i="2"/>
  <c r="E159" i="2"/>
  <c r="F159" i="2" s="1"/>
  <c r="O157" i="2"/>
  <c r="G158" i="2"/>
  <c r="C161" i="2" l="1"/>
  <c r="E160" i="2"/>
  <c r="F160" i="2" s="1"/>
  <c r="K160" i="2"/>
  <c r="M159" i="2"/>
  <c r="N159" i="2" s="1"/>
  <c r="G159" i="2"/>
  <c r="G160" i="2" s="1"/>
  <c r="O158" i="2"/>
  <c r="O159" i="2" s="1"/>
  <c r="K161" i="2" l="1"/>
  <c r="M160" i="2"/>
  <c r="N160" i="2" s="1"/>
  <c r="C162" i="2"/>
  <c r="E161" i="2"/>
  <c r="F161" i="2" s="1"/>
  <c r="G161" i="2"/>
  <c r="C163" i="2" l="1"/>
  <c r="E162" i="2"/>
  <c r="F162" i="2" s="1"/>
  <c r="K162" i="2"/>
  <c r="M161" i="2"/>
  <c r="N161" i="2" s="1"/>
  <c r="O160" i="2"/>
  <c r="O161" i="2" s="1"/>
  <c r="K163" i="2" l="1"/>
  <c r="M162" i="2"/>
  <c r="N162" i="2" s="1"/>
  <c r="C164" i="2"/>
  <c r="E163" i="2"/>
  <c r="F163" i="2" s="1"/>
  <c r="G162" i="2"/>
  <c r="G163" i="2" s="1"/>
  <c r="C165" i="2" l="1"/>
  <c r="E164" i="2"/>
  <c r="F164" i="2" s="1"/>
  <c r="M163" i="2"/>
  <c r="N163" i="2" s="1"/>
  <c r="K164" i="2"/>
  <c r="O162" i="2"/>
  <c r="C166" i="2" l="1"/>
  <c r="E165" i="2"/>
  <c r="F165" i="2" s="1"/>
  <c r="G164" i="2"/>
  <c r="G165" i="2" s="1"/>
  <c r="O163" i="2"/>
  <c r="M164" i="2"/>
  <c r="N164" i="2" s="1"/>
  <c r="K165" i="2"/>
  <c r="O164" i="2" l="1"/>
  <c r="C167" i="2"/>
  <c r="E166" i="2"/>
  <c r="F166" i="2" s="1"/>
  <c r="M165" i="2"/>
  <c r="N165" i="2" s="1"/>
  <c r="K166" i="2"/>
  <c r="M166" i="2" l="1"/>
  <c r="N166" i="2" s="1"/>
  <c r="K167" i="2"/>
  <c r="E167" i="2"/>
  <c r="F167" i="2" s="1"/>
  <c r="C168" i="2"/>
  <c r="G166" i="2"/>
  <c r="G167" i="2" s="1"/>
  <c r="O165" i="2"/>
  <c r="O166" i="2" s="1"/>
  <c r="E168" i="2" l="1"/>
  <c r="F168" i="2" s="1"/>
  <c r="C169" i="2"/>
  <c r="K168" i="2"/>
  <c r="M167" i="2"/>
  <c r="N167" i="2" s="1"/>
  <c r="M168" i="2" l="1"/>
  <c r="N168" i="2" s="1"/>
  <c r="K169" i="2"/>
  <c r="E169" i="2"/>
  <c r="F169" i="2" s="1"/>
  <c r="C170" i="2"/>
  <c r="G168" i="2"/>
  <c r="O167" i="2"/>
  <c r="E170" i="2" l="1"/>
  <c r="F170" i="2" s="1"/>
  <c r="C171" i="2"/>
  <c r="K170" i="2"/>
  <c r="M169" i="2"/>
  <c r="N169" i="2" s="1"/>
  <c r="O168" i="2"/>
  <c r="O169" i="2" s="1"/>
  <c r="G169" i="2"/>
  <c r="G170" i="2" s="1"/>
  <c r="G171" i="2" l="1"/>
  <c r="K171" i="2"/>
  <c r="M170" i="2"/>
  <c r="N170" i="2" s="1"/>
  <c r="E171" i="2"/>
  <c r="F171" i="2" s="1"/>
  <c r="C172" i="2"/>
  <c r="K172" i="2" l="1"/>
  <c r="M171" i="2"/>
  <c r="N171" i="2" s="1"/>
  <c r="O170" i="2"/>
  <c r="O171" i="2" s="1"/>
  <c r="G172" i="2"/>
  <c r="E172" i="2"/>
  <c r="F172" i="2" s="1"/>
  <c r="C173" i="2"/>
  <c r="G173" i="2" l="1"/>
  <c r="M172" i="2"/>
  <c r="N172" i="2" s="1"/>
  <c r="K173" i="2"/>
  <c r="E173" i="2"/>
  <c r="F173" i="2" s="1"/>
  <c r="C174" i="2"/>
  <c r="K174" i="2" l="1"/>
  <c r="M173" i="2"/>
  <c r="N173" i="2" s="1"/>
  <c r="O172" i="2"/>
  <c r="O173" i="2" s="1"/>
  <c r="G174" i="2"/>
  <c r="E174" i="2"/>
  <c r="F174" i="2" s="1"/>
  <c r="C175" i="2"/>
  <c r="G175" i="2" l="1"/>
  <c r="M174" i="2"/>
  <c r="N174" i="2" s="1"/>
  <c r="K175" i="2"/>
  <c r="E175" i="2"/>
  <c r="F175" i="2" s="1"/>
  <c r="C176" i="2"/>
  <c r="M175" i="2" l="1"/>
  <c r="N175" i="2" s="1"/>
  <c r="K176" i="2"/>
  <c r="O174" i="2"/>
  <c r="O175" i="2" s="1"/>
  <c r="G176" i="2"/>
  <c r="E176" i="2"/>
  <c r="F176" i="2" s="1"/>
  <c r="C177" i="2"/>
  <c r="G177" i="2" l="1"/>
  <c r="K177" i="2"/>
  <c r="M176" i="2"/>
  <c r="N176" i="2" s="1"/>
  <c r="E177" i="2"/>
  <c r="F177" i="2" s="1"/>
  <c r="C178" i="2"/>
  <c r="K178" i="2" l="1"/>
  <c r="M177" i="2"/>
  <c r="N177" i="2" s="1"/>
  <c r="O176" i="2"/>
  <c r="O177" i="2" s="1"/>
  <c r="G178" i="2"/>
  <c r="C179" i="2"/>
  <c r="E178" i="2"/>
  <c r="F178" i="2" s="1"/>
  <c r="G179" i="2" l="1"/>
  <c r="K179" i="2"/>
  <c r="M178" i="2"/>
  <c r="N178" i="2" s="1"/>
  <c r="E179" i="2"/>
  <c r="F179" i="2" s="1"/>
  <c r="C180" i="2"/>
  <c r="M179" i="2" l="1"/>
  <c r="N179" i="2" s="1"/>
  <c r="K180" i="2"/>
  <c r="O178" i="2"/>
  <c r="O179" i="2" s="1"/>
  <c r="E180" i="2"/>
  <c r="F180" i="2" s="1"/>
  <c r="C181" i="2"/>
  <c r="G180" i="2" l="1"/>
  <c r="G181" i="2" s="1"/>
  <c r="K181" i="2"/>
  <c r="M180" i="2"/>
  <c r="N180" i="2" s="1"/>
  <c r="C182" i="2"/>
  <c r="E181" i="2"/>
  <c r="F181" i="2" s="1"/>
  <c r="C183" i="2" l="1"/>
  <c r="E182" i="2"/>
  <c r="F182" i="2" s="1"/>
  <c r="K182" i="2"/>
  <c r="M181" i="2"/>
  <c r="N181" i="2" s="1"/>
  <c r="O180" i="2"/>
  <c r="O181" i="2" s="1"/>
  <c r="K183" i="2" l="1"/>
  <c r="M182" i="2"/>
  <c r="N182" i="2" s="1"/>
  <c r="E183" i="2"/>
  <c r="F183" i="2" s="1"/>
  <c r="C184" i="2"/>
  <c r="G182" i="2"/>
  <c r="G183" i="2" s="1"/>
  <c r="C185" i="2" l="1"/>
  <c r="E184" i="2"/>
  <c r="F184" i="2" s="1"/>
  <c r="M183" i="2"/>
  <c r="N183" i="2" s="1"/>
  <c r="K184" i="2"/>
  <c r="O182" i="2"/>
  <c r="O183" i="2" s="1"/>
  <c r="G184" i="2"/>
  <c r="K185" i="2" l="1"/>
  <c r="M184" i="2"/>
  <c r="N184" i="2" s="1"/>
  <c r="E185" i="2"/>
  <c r="F185" i="2" s="1"/>
  <c r="C186" i="2"/>
  <c r="C187" i="2" l="1"/>
  <c r="E186" i="2"/>
  <c r="K186" i="2"/>
  <c r="M185" i="2"/>
  <c r="N185" i="2" s="1"/>
  <c r="O184" i="2"/>
  <c r="O185" i="2" s="1"/>
  <c r="G185" i="2"/>
  <c r="G186" i="2" s="1"/>
  <c r="M186" i="2" l="1"/>
  <c r="N186" i="2" s="1"/>
  <c r="K187" i="2"/>
  <c r="F186" i="2"/>
  <c r="E187" i="2"/>
  <c r="F187" i="2" s="1"/>
  <c r="C188" i="2"/>
  <c r="K188" i="2" l="1"/>
  <c r="M187" i="2"/>
  <c r="N187" i="2" s="1"/>
  <c r="O186" i="2"/>
  <c r="O187" i="2" s="1"/>
  <c r="G187" i="2"/>
  <c r="E188" i="2"/>
  <c r="F188" i="2" s="1"/>
  <c r="C189" i="2"/>
  <c r="K189" i="2" l="1"/>
  <c r="M188" i="2"/>
  <c r="N188" i="2" s="1"/>
  <c r="E189" i="2"/>
  <c r="C190" i="2"/>
  <c r="G188" i="2"/>
  <c r="G189" i="2" s="1"/>
  <c r="O188" i="2"/>
  <c r="O189" i="2" l="1"/>
  <c r="C191" i="2"/>
  <c r="E190" i="2"/>
  <c r="F190" i="2" s="1"/>
  <c r="F189" i="2"/>
  <c r="K190" i="2"/>
  <c r="M189" i="2"/>
  <c r="N189" i="2" s="1"/>
  <c r="M190" i="2" l="1"/>
  <c r="N190" i="2" s="1"/>
  <c r="K191" i="2"/>
  <c r="E191" i="2"/>
  <c r="C192" i="2"/>
  <c r="G190" i="2"/>
  <c r="G191" i="2" s="1"/>
  <c r="O190" i="2"/>
  <c r="O191" i="2" l="1"/>
  <c r="C193" i="2"/>
  <c r="E192" i="2"/>
  <c r="F192" i="2" s="1"/>
  <c r="F191" i="2"/>
  <c r="K192" i="2"/>
  <c r="M191" i="2"/>
  <c r="N191" i="2" s="1"/>
  <c r="K193" i="2" l="1"/>
  <c r="M192" i="2"/>
  <c r="N192" i="2" s="1"/>
  <c r="E193" i="2"/>
  <c r="C194" i="2"/>
  <c r="G192" i="2"/>
  <c r="G193" i="2" s="1"/>
  <c r="O192" i="2"/>
  <c r="O193" i="2" l="1"/>
  <c r="E194" i="2"/>
  <c r="F194" i="2" s="1"/>
  <c r="C195" i="2"/>
  <c r="F193" i="2"/>
  <c r="K194" i="2"/>
  <c r="M193" i="2"/>
  <c r="N193" i="2" s="1"/>
  <c r="M194" i="2" l="1"/>
  <c r="N194" i="2" s="1"/>
  <c r="K195" i="2"/>
  <c r="C196" i="2"/>
  <c r="E195" i="2"/>
  <c r="F195" i="2" s="1"/>
  <c r="G194" i="2"/>
  <c r="G195" i="2" s="1"/>
  <c r="O194" i="2"/>
  <c r="E196" i="2" l="1"/>
  <c r="F196" i="2" s="1"/>
  <c r="C197" i="2"/>
  <c r="M195" i="2"/>
  <c r="N195" i="2" s="1"/>
  <c r="K196" i="2"/>
  <c r="K197" i="2" l="1"/>
  <c r="M196" i="2"/>
  <c r="N196" i="2" s="1"/>
  <c r="E197" i="2"/>
  <c r="C198" i="2"/>
  <c r="G196" i="2"/>
  <c r="G197" i="2" s="1"/>
  <c r="O195" i="2"/>
  <c r="O196" i="2" s="1"/>
  <c r="C199" i="2" l="1"/>
  <c r="E198" i="2"/>
  <c r="F198" i="2" s="1"/>
  <c r="F197" i="2"/>
  <c r="A197" i="2" s="1"/>
  <c r="A198" i="2"/>
  <c r="M197" i="2"/>
  <c r="N197" i="2" s="1"/>
  <c r="K198" i="2"/>
  <c r="E199" i="2" l="1"/>
  <c r="F199" i="2" s="1"/>
  <c r="C200" i="2"/>
  <c r="G198" i="2"/>
  <c r="G199" i="2" s="1"/>
  <c r="O197" i="2"/>
  <c r="K199" i="2"/>
  <c r="M198" i="2"/>
  <c r="N198" i="2" s="1"/>
  <c r="K200" i="2" l="1"/>
  <c r="M199" i="2"/>
  <c r="N199" i="2" s="1"/>
  <c r="O198" i="2"/>
  <c r="O199" i="2" s="1"/>
  <c r="E200" i="2"/>
  <c r="F200" i="2" s="1"/>
  <c r="C201" i="2"/>
  <c r="C202" i="2" l="1"/>
  <c r="E201" i="2"/>
  <c r="F201" i="2" s="1"/>
  <c r="G200" i="2"/>
  <c r="G201" i="2" s="1"/>
  <c r="M200" i="2"/>
  <c r="N200" i="2" s="1"/>
  <c r="K201" i="2"/>
  <c r="K202" i="2" l="1"/>
  <c r="M201" i="2"/>
  <c r="N201" i="2" s="1"/>
  <c r="O200" i="2"/>
  <c r="O201" i="2" s="1"/>
  <c r="C203" i="2"/>
  <c r="E202" i="2"/>
  <c r="F202" i="2" s="1"/>
  <c r="C204" i="2" l="1"/>
  <c r="E203" i="2"/>
  <c r="F203" i="2" s="1"/>
  <c r="G202" i="2"/>
  <c r="G203" i="2" s="1"/>
  <c r="K203" i="2"/>
  <c r="M202" i="2"/>
  <c r="N202" i="2" s="1"/>
  <c r="M203" i="2" l="1"/>
  <c r="N203" i="2" s="1"/>
  <c r="K204" i="2"/>
  <c r="O202" i="2"/>
  <c r="O203" i="2" s="1"/>
  <c r="E204" i="2"/>
  <c r="F204" i="2" s="1"/>
  <c r="C205" i="2"/>
  <c r="C206" i="2" l="1"/>
  <c r="E205" i="2"/>
  <c r="F205" i="2" s="1"/>
  <c r="G204" i="2"/>
  <c r="G205" i="2" s="1"/>
  <c r="M204" i="2"/>
  <c r="N204" i="2" s="1"/>
  <c r="K205" i="2"/>
  <c r="K206" i="2" l="1"/>
  <c r="M205" i="2"/>
  <c r="N205" i="2" s="1"/>
  <c r="O204" i="2"/>
  <c r="O205" i="2" s="1"/>
  <c r="C207" i="2"/>
  <c r="E206" i="2"/>
  <c r="F206" i="2" s="1"/>
  <c r="E207" i="2" l="1"/>
  <c r="F207" i="2" s="1"/>
  <c r="C208" i="2"/>
  <c r="G206" i="2"/>
  <c r="G207" i="2" s="1"/>
  <c r="K207" i="2"/>
  <c r="M206" i="2"/>
  <c r="N206" i="2" s="1"/>
  <c r="M207" i="2" l="1"/>
  <c r="N207" i="2" s="1"/>
  <c r="K208" i="2"/>
  <c r="O206" i="2"/>
  <c r="O207" i="2" s="1"/>
  <c r="E208" i="2"/>
  <c r="F208" i="2" s="1"/>
  <c r="C209" i="2"/>
  <c r="M208" i="2" l="1"/>
  <c r="N208" i="2" s="1"/>
  <c r="K209" i="2"/>
  <c r="O208" i="2"/>
  <c r="C210" i="2"/>
  <c r="E209" i="2"/>
  <c r="F209" i="2" s="1"/>
  <c r="G208" i="2"/>
  <c r="G209" i="2" s="1"/>
  <c r="E210" i="2" l="1"/>
  <c r="F210" i="2" s="1"/>
  <c r="C211" i="2"/>
  <c r="K210" i="2"/>
  <c r="M209" i="2"/>
  <c r="N209" i="2" s="1"/>
  <c r="K211" i="2" l="1"/>
  <c r="M210" i="2"/>
  <c r="N210" i="2" s="1"/>
  <c r="O209" i="2"/>
  <c r="O210" i="2" s="1"/>
  <c r="E211" i="2"/>
  <c r="F211" i="2" s="1"/>
  <c r="C212" i="2"/>
  <c r="G210" i="2"/>
  <c r="G211" i="2" s="1"/>
  <c r="E212" i="2" l="1"/>
  <c r="F212" i="2" s="1"/>
  <c r="C213" i="2"/>
  <c r="K212" i="2"/>
  <c r="M211" i="2"/>
  <c r="N211" i="2" s="1"/>
  <c r="K213" i="2" l="1"/>
  <c r="M212" i="2"/>
  <c r="N212" i="2" s="1"/>
  <c r="O211" i="2"/>
  <c r="O212" i="2" s="1"/>
  <c r="C214" i="2"/>
  <c r="E213" i="2"/>
  <c r="F213" i="2" s="1"/>
  <c r="G212" i="2"/>
  <c r="G213" i="2" s="1"/>
  <c r="K214" i="2" l="1"/>
  <c r="M213" i="2"/>
  <c r="N213" i="2" s="1"/>
  <c r="E214" i="2"/>
  <c r="F214" i="2" s="1"/>
  <c r="C215" i="2"/>
  <c r="E215" i="2" l="1"/>
  <c r="F215" i="2" s="1"/>
  <c r="C216" i="2"/>
  <c r="G214" i="2"/>
  <c r="G215" i="2" s="1"/>
  <c r="K215" i="2"/>
  <c r="M214" i="2"/>
  <c r="N214" i="2" s="1"/>
  <c r="O213" i="2"/>
  <c r="O214" i="2" s="1"/>
  <c r="K216" i="2" l="1"/>
  <c r="M215" i="2"/>
  <c r="N215" i="2" s="1"/>
  <c r="C217" i="2"/>
  <c r="E216" i="2"/>
  <c r="F216" i="2" s="1"/>
  <c r="C218" i="2" l="1"/>
  <c r="E217" i="2"/>
  <c r="F217" i="2" s="1"/>
  <c r="G216" i="2"/>
  <c r="G217" i="2" s="1"/>
  <c r="M216" i="2"/>
  <c r="N216" i="2" s="1"/>
  <c r="K217" i="2"/>
  <c r="O215" i="2"/>
  <c r="O216" i="2" s="1"/>
  <c r="M217" i="2" l="1"/>
  <c r="N217" i="2" s="1"/>
  <c r="K218" i="2"/>
  <c r="C219" i="2"/>
  <c r="E218" i="2"/>
  <c r="F218" i="2" s="1"/>
  <c r="E219" i="2" l="1"/>
  <c r="F219" i="2" s="1"/>
  <c r="C220" i="2"/>
  <c r="G218" i="2"/>
  <c r="G219" i="2" s="1"/>
  <c r="K219" i="2"/>
  <c r="M218" i="2"/>
  <c r="N218" i="2" s="1"/>
  <c r="O217" i="2"/>
  <c r="O218" i="2" s="1"/>
  <c r="M219" i="2" l="1"/>
  <c r="N219" i="2" s="1"/>
  <c r="K220" i="2"/>
  <c r="C221" i="2"/>
  <c r="E220" i="2"/>
  <c r="F220" i="2" s="1"/>
  <c r="O219" i="2" l="1"/>
  <c r="O220" i="2" s="1"/>
  <c r="E221" i="2"/>
  <c r="F221" i="2" s="1"/>
  <c r="C222" i="2"/>
  <c r="G220" i="2"/>
  <c r="K221" i="2"/>
  <c r="M220" i="2"/>
  <c r="N220" i="2" s="1"/>
  <c r="E222" i="2" l="1"/>
  <c r="F222" i="2" s="1"/>
  <c r="C223" i="2"/>
  <c r="O221" i="2"/>
  <c r="K222" i="2"/>
  <c r="M221" i="2"/>
  <c r="N221" i="2" s="1"/>
  <c r="G221" i="2"/>
  <c r="O222" i="2" l="1"/>
  <c r="C224" i="2"/>
  <c r="E223" i="2"/>
  <c r="F223" i="2" s="1"/>
  <c r="G222" i="2"/>
  <c r="K223" i="2"/>
  <c r="M222" i="2"/>
  <c r="N222" i="2" s="1"/>
  <c r="C225" i="2" l="1"/>
  <c r="E224" i="2"/>
  <c r="F224" i="2" s="1"/>
  <c r="O223" i="2"/>
  <c r="K224" i="2"/>
  <c r="M223" i="2"/>
  <c r="N223" i="2" s="1"/>
  <c r="G223" i="2"/>
  <c r="O224" i="2" l="1"/>
  <c r="C226" i="2"/>
  <c r="E225" i="2"/>
  <c r="F225" i="2" s="1"/>
  <c r="G224" i="2"/>
  <c r="M224" i="2"/>
  <c r="N224" i="2" s="1"/>
  <c r="K225" i="2"/>
  <c r="E226" i="2" l="1"/>
  <c r="F226" i="2" s="1"/>
  <c r="C227" i="2"/>
  <c r="O225" i="2"/>
  <c r="M225" i="2"/>
  <c r="N225" i="2" s="1"/>
  <c r="K226" i="2"/>
  <c r="G225" i="2"/>
  <c r="O226" i="2" l="1"/>
  <c r="C228" i="2"/>
  <c r="E227" i="2"/>
  <c r="F227" i="2" s="1"/>
  <c r="G226" i="2"/>
  <c r="K227" i="2"/>
  <c r="M226" i="2"/>
  <c r="N226" i="2" s="1"/>
  <c r="C229" i="2" l="1"/>
  <c r="E228" i="2"/>
  <c r="F228" i="2" s="1"/>
  <c r="O227" i="2"/>
  <c r="M227" i="2"/>
  <c r="N227" i="2" s="1"/>
  <c r="K228" i="2"/>
  <c r="G227" i="2"/>
  <c r="O228" i="2" l="1"/>
  <c r="C230" i="2"/>
  <c r="E229" i="2"/>
  <c r="F229" i="2" s="1"/>
  <c r="G228" i="2"/>
  <c r="K229" i="2"/>
  <c r="M228" i="2"/>
  <c r="N228" i="2" s="1"/>
  <c r="E230" i="2" l="1"/>
  <c r="F230" i="2" s="1"/>
  <c r="C231" i="2"/>
  <c r="O229" i="2"/>
  <c r="M229" i="2"/>
  <c r="N229" i="2" s="1"/>
  <c r="K230" i="2"/>
  <c r="G229" i="2"/>
  <c r="O230" i="2" l="1"/>
  <c r="E231" i="2"/>
  <c r="F231" i="2" s="1"/>
  <c r="C232" i="2"/>
  <c r="G230" i="2"/>
  <c r="M230" i="2"/>
  <c r="N230" i="2" s="1"/>
  <c r="K231" i="2"/>
  <c r="C233" i="2" l="1"/>
  <c r="E232" i="2"/>
  <c r="F232" i="2" s="1"/>
  <c r="K232" i="2"/>
  <c r="M231" i="2"/>
  <c r="N231" i="2" s="1"/>
  <c r="G231" i="2"/>
  <c r="G232" i="2" s="1"/>
  <c r="K233" i="2" l="1"/>
  <c r="M232" i="2"/>
  <c r="N232" i="2" s="1"/>
  <c r="O231" i="2"/>
  <c r="O232" i="2" s="1"/>
  <c r="C234" i="2"/>
  <c r="E233" i="2"/>
  <c r="F233" i="2" s="1"/>
  <c r="C235" i="2" l="1"/>
  <c r="E234" i="2"/>
  <c r="F234" i="2" s="1"/>
  <c r="M233" i="2"/>
  <c r="N233" i="2" s="1"/>
  <c r="K234" i="2"/>
  <c r="G233" i="2"/>
  <c r="G234" i="2" s="1"/>
  <c r="K235" i="2" l="1"/>
  <c r="M234" i="2"/>
  <c r="N234" i="2" s="1"/>
  <c r="O233" i="2"/>
  <c r="O234" i="2" s="1"/>
  <c r="C236" i="2"/>
  <c r="E235" i="2"/>
  <c r="F235" i="2" s="1"/>
  <c r="C237" i="2" l="1"/>
  <c r="E236" i="2"/>
  <c r="F236" i="2" s="1"/>
  <c r="K236" i="2"/>
  <c r="M235" i="2"/>
  <c r="N235" i="2" s="1"/>
  <c r="G235" i="2"/>
  <c r="G236" i="2" l="1"/>
  <c r="K237" i="2"/>
  <c r="M236" i="2"/>
  <c r="N236" i="2" s="1"/>
  <c r="O235" i="2"/>
  <c r="O236" i="2" s="1"/>
  <c r="E237" i="2"/>
  <c r="F237" i="2" s="1"/>
  <c r="C238" i="2"/>
  <c r="C239" i="2" l="1"/>
  <c r="E238" i="2"/>
  <c r="F238" i="2" s="1"/>
  <c r="M237" i="2"/>
  <c r="N237" i="2" s="1"/>
  <c r="K238" i="2"/>
  <c r="G237" i="2"/>
  <c r="O237" i="2" l="1"/>
  <c r="O238" i="2" s="1"/>
  <c r="E239" i="2"/>
  <c r="F239" i="2" s="1"/>
  <c r="C240" i="2"/>
  <c r="G238" i="2"/>
  <c r="G239" i="2" s="1"/>
  <c r="M238" i="2"/>
  <c r="N238" i="2" s="1"/>
  <c r="K239" i="2"/>
  <c r="C241" i="2" l="1"/>
  <c r="E240" i="2"/>
  <c r="F240" i="2" s="1"/>
  <c r="O239" i="2"/>
  <c r="K240" i="2"/>
  <c r="M239" i="2"/>
  <c r="N239" i="2" s="1"/>
  <c r="O240" i="2" l="1"/>
  <c r="C242" i="2"/>
  <c r="E241" i="2"/>
  <c r="F241" i="2" s="1"/>
  <c r="G240" i="2"/>
  <c r="G241" i="2" s="1"/>
  <c r="M240" i="2"/>
  <c r="N240" i="2" s="1"/>
  <c r="K241" i="2"/>
  <c r="E242" i="2" l="1"/>
  <c r="F242" i="2" s="1"/>
  <c r="C243" i="2"/>
  <c r="O241" i="2"/>
  <c r="M241" i="2"/>
  <c r="N241" i="2" s="1"/>
  <c r="K242" i="2"/>
  <c r="O242" i="2" l="1"/>
  <c r="E243" i="2"/>
  <c r="F243" i="2" s="1"/>
  <c r="C244" i="2"/>
  <c r="G242" i="2"/>
  <c r="G243" i="2" s="1"/>
  <c r="K243" i="2"/>
  <c r="M242" i="2"/>
  <c r="N242" i="2" s="1"/>
  <c r="C245" i="2" l="1"/>
  <c r="E244" i="2"/>
  <c r="F244" i="2" s="1"/>
  <c r="O243" i="2"/>
  <c r="K244" i="2"/>
  <c r="M243" i="2"/>
  <c r="N243" i="2" s="1"/>
  <c r="O244" i="2" l="1"/>
  <c r="E245" i="2"/>
  <c r="F245" i="2" s="1"/>
  <c r="C246" i="2"/>
  <c r="G244" i="2"/>
  <c r="M244" i="2"/>
  <c r="N244" i="2" s="1"/>
  <c r="K245" i="2"/>
  <c r="E246" i="2" l="1"/>
  <c r="F246" i="2" s="1"/>
  <c r="C247" i="2"/>
  <c r="M245" i="2"/>
  <c r="N245" i="2" s="1"/>
  <c r="K246" i="2"/>
  <c r="G245" i="2"/>
  <c r="G246" i="2" s="1"/>
  <c r="M246" i="2" l="1"/>
  <c r="N246" i="2" s="1"/>
  <c r="K247" i="2"/>
  <c r="O245" i="2"/>
  <c r="O246" i="2" s="1"/>
  <c r="C248" i="2"/>
  <c r="E247" i="2"/>
  <c r="F247" i="2" s="1"/>
  <c r="C249" i="2" l="1"/>
  <c r="E248" i="2"/>
  <c r="F248" i="2" s="1"/>
  <c r="K248" i="2"/>
  <c r="M247" i="2"/>
  <c r="N247" i="2" s="1"/>
  <c r="G247" i="2"/>
  <c r="G248" i="2" s="1"/>
  <c r="M248" i="2" l="1"/>
  <c r="N248" i="2" s="1"/>
  <c r="K249" i="2"/>
  <c r="O247" i="2"/>
  <c r="O248" i="2" s="1"/>
  <c r="C250" i="2"/>
  <c r="E249" i="2"/>
  <c r="F249" i="2" s="1"/>
  <c r="E250" i="2" l="1"/>
  <c r="F250" i="2" s="1"/>
  <c r="C251" i="2"/>
  <c r="M249" i="2"/>
  <c r="N249" i="2" s="1"/>
  <c r="K250" i="2"/>
  <c r="G249" i="2"/>
  <c r="G250" i="2" s="1"/>
  <c r="K251" i="2" l="1"/>
  <c r="M250" i="2"/>
  <c r="N250" i="2" s="1"/>
  <c r="O249" i="2"/>
  <c r="O250" i="2" s="1"/>
  <c r="C252" i="2"/>
  <c r="E251" i="2"/>
  <c r="F251" i="2" s="1"/>
  <c r="E252" i="2" l="1"/>
  <c r="F252" i="2" s="1"/>
  <c r="C253" i="2"/>
  <c r="K252" i="2"/>
  <c r="M251" i="2"/>
  <c r="N251" i="2" s="1"/>
  <c r="G251" i="2"/>
  <c r="G252" i="2" s="1"/>
  <c r="G253" i="2" l="1"/>
  <c r="K253" i="2"/>
  <c r="M252" i="2"/>
  <c r="N252" i="2" s="1"/>
  <c r="O251" i="2"/>
  <c r="O252" i="2" s="1"/>
  <c r="E253" i="2"/>
  <c r="F253" i="2" s="1"/>
  <c r="C254" i="2"/>
  <c r="K254" i="2" l="1"/>
  <c r="M253" i="2"/>
  <c r="N253" i="2" s="1"/>
  <c r="E254" i="2"/>
  <c r="F254" i="2" s="1"/>
  <c r="C255" i="2"/>
  <c r="G254" i="2" l="1"/>
  <c r="G255" i="2" s="1"/>
  <c r="K255" i="2"/>
  <c r="M254" i="2"/>
  <c r="N254" i="2" s="1"/>
  <c r="O253" i="2"/>
  <c r="E255" i="2"/>
  <c r="F255" i="2" s="1"/>
  <c r="C256" i="2"/>
  <c r="O254" i="2" l="1"/>
  <c r="M255" i="2"/>
  <c r="N255" i="2" s="1"/>
  <c r="K256" i="2"/>
  <c r="E256" i="2"/>
  <c r="F256" i="2" s="1"/>
  <c r="C257" i="2"/>
  <c r="C258" i="2" l="1"/>
  <c r="E257" i="2"/>
  <c r="F257" i="2" s="1"/>
  <c r="G256" i="2"/>
  <c r="G257" i="2" s="1"/>
  <c r="K257" i="2"/>
  <c r="M256" i="2"/>
  <c r="N256" i="2" s="1"/>
  <c r="O255" i="2"/>
  <c r="O256" i="2" s="1"/>
  <c r="M257" i="2" l="1"/>
  <c r="N257" i="2" s="1"/>
  <c r="K258" i="2"/>
  <c r="C259" i="2"/>
  <c r="E258" i="2"/>
  <c r="F258" i="2" s="1"/>
  <c r="C260" i="2" l="1"/>
  <c r="E259" i="2"/>
  <c r="F259" i="2" s="1"/>
  <c r="G258" i="2"/>
  <c r="G259" i="2" s="1"/>
  <c r="K259" i="2"/>
  <c r="M258" i="2"/>
  <c r="N258" i="2" s="1"/>
  <c r="O257" i="2"/>
  <c r="O258" i="2" s="1"/>
  <c r="K260" i="2" l="1"/>
  <c r="M259" i="2"/>
  <c r="N259" i="2" s="1"/>
  <c r="E260" i="2"/>
  <c r="F260" i="2" s="1"/>
  <c r="C261" i="2"/>
  <c r="E261" i="2" l="1"/>
  <c r="F261" i="2" s="1"/>
  <c r="C262" i="2"/>
  <c r="G260" i="2"/>
  <c r="G261" i="2" s="1"/>
  <c r="K261" i="2"/>
  <c r="M260" i="2"/>
  <c r="N260" i="2" s="1"/>
  <c r="O259" i="2"/>
  <c r="O260" i="2" s="1"/>
  <c r="K262" i="2" l="1"/>
  <c r="M261" i="2"/>
  <c r="N261" i="2" s="1"/>
  <c r="E262" i="2"/>
  <c r="F262" i="2" s="1"/>
  <c r="C263" i="2"/>
  <c r="E263" i="2" l="1"/>
  <c r="F263" i="2" s="1"/>
  <c r="C264" i="2"/>
  <c r="G262" i="2"/>
  <c r="G263" i="2" s="1"/>
  <c r="K263" i="2"/>
  <c r="M262" i="2"/>
  <c r="N262" i="2" s="1"/>
  <c r="O261" i="2"/>
  <c r="O262" i="2" s="1"/>
  <c r="K264" i="2" l="1"/>
  <c r="M263" i="2"/>
  <c r="N263" i="2" s="1"/>
  <c r="C265" i="2"/>
  <c r="E264" i="2"/>
  <c r="F264" i="2" s="1"/>
  <c r="E265" i="2" l="1"/>
  <c r="F265" i="2" s="1"/>
  <c r="C266" i="2"/>
  <c r="G264" i="2"/>
  <c r="G265" i="2" s="1"/>
  <c r="K265" i="2"/>
  <c r="M264" i="2"/>
  <c r="N264" i="2" s="1"/>
  <c r="O263" i="2"/>
  <c r="O264" i="2" s="1"/>
  <c r="K266" i="2" l="1"/>
  <c r="M265" i="2"/>
  <c r="N265" i="2" s="1"/>
  <c r="C267" i="2"/>
  <c r="E266" i="2"/>
  <c r="F266" i="2" s="1"/>
  <c r="C268" i="2" l="1"/>
  <c r="E267" i="2"/>
  <c r="F267" i="2" s="1"/>
  <c r="G266" i="2"/>
  <c r="G267" i="2" s="1"/>
  <c r="M266" i="2"/>
  <c r="N266" i="2" s="1"/>
  <c r="K267" i="2"/>
  <c r="O265" i="2"/>
  <c r="O266" i="2" s="1"/>
  <c r="M267" i="2" l="1"/>
  <c r="N267" i="2" s="1"/>
  <c r="K268" i="2"/>
  <c r="E268" i="2"/>
  <c r="F268" i="2" s="1"/>
  <c r="C269" i="2"/>
  <c r="E269" i="2" l="1"/>
  <c r="F269" i="2" s="1"/>
  <c r="C270" i="2"/>
  <c r="G268" i="2"/>
  <c r="G269" i="2" s="1"/>
  <c r="M268" i="2"/>
  <c r="N268" i="2" s="1"/>
  <c r="K269" i="2"/>
  <c r="O267" i="2"/>
  <c r="O268" i="2" s="1"/>
  <c r="K270" i="2" l="1"/>
  <c r="M269" i="2"/>
  <c r="N269" i="2" s="1"/>
  <c r="E270" i="2"/>
  <c r="F270" i="2" s="1"/>
  <c r="C271" i="2"/>
  <c r="C272" i="2" l="1"/>
  <c r="E271" i="2"/>
  <c r="F271" i="2" s="1"/>
  <c r="G270" i="2"/>
  <c r="G271" i="2" s="1"/>
  <c r="K271" i="2"/>
  <c r="M270" i="2"/>
  <c r="N270" i="2" s="1"/>
  <c r="O269" i="2"/>
  <c r="O270" i="2" s="1"/>
  <c r="M271" i="2" l="1"/>
  <c r="N271" i="2" s="1"/>
  <c r="K272" i="2"/>
  <c r="E272" i="2"/>
  <c r="F272" i="2" s="1"/>
  <c r="C273" i="2"/>
  <c r="C274" i="2" l="1"/>
  <c r="E273" i="2"/>
  <c r="F273" i="2" s="1"/>
  <c r="G272" i="2"/>
  <c r="M272" i="2"/>
  <c r="N272" i="2" s="1"/>
  <c r="K273" i="2"/>
  <c r="O271" i="2"/>
  <c r="O272" i="2" s="1"/>
  <c r="M273" i="2" l="1"/>
  <c r="N273" i="2" s="1"/>
  <c r="K274" i="2"/>
  <c r="G273" i="2"/>
  <c r="C275" i="2"/>
  <c r="E274" i="2"/>
  <c r="F274" i="2" s="1"/>
  <c r="K275" i="2" l="1"/>
  <c r="M274" i="2"/>
  <c r="N274" i="2" s="1"/>
  <c r="O273" i="2"/>
  <c r="O274" i="2" s="1"/>
  <c r="C276" i="2"/>
  <c r="E275" i="2"/>
  <c r="F275" i="2" s="1"/>
  <c r="G274" i="2"/>
  <c r="G275" i="2" s="1"/>
  <c r="M275" i="2" l="1"/>
  <c r="N275" i="2" s="1"/>
  <c r="K276" i="2"/>
  <c r="C277" i="2"/>
  <c r="E276" i="2"/>
  <c r="F276" i="2" s="1"/>
  <c r="M276" i="2" l="1"/>
  <c r="N276" i="2" s="1"/>
  <c r="K277" i="2"/>
  <c r="O275" i="2"/>
  <c r="O276" i="2" s="1"/>
  <c r="E277" i="2"/>
  <c r="F277" i="2" s="1"/>
  <c r="C278" i="2"/>
  <c r="G276" i="2"/>
  <c r="G277" i="2" s="1"/>
  <c r="K278" i="2" l="1"/>
  <c r="M277" i="2"/>
  <c r="N277" i="2" s="1"/>
  <c r="E278" i="2"/>
  <c r="F278" i="2" s="1"/>
  <c r="C279" i="2"/>
  <c r="M278" i="2" l="1"/>
  <c r="N278" i="2" s="1"/>
  <c r="K279" i="2"/>
  <c r="O277" i="2"/>
  <c r="O278" i="2" s="1"/>
  <c r="C280" i="2"/>
  <c r="E279" i="2"/>
  <c r="F279" i="2" s="1"/>
  <c r="G278" i="2"/>
  <c r="G279" i="2" s="1"/>
  <c r="M279" i="2" l="1"/>
  <c r="N279" i="2" s="1"/>
  <c r="K280" i="2"/>
  <c r="E280" i="2"/>
  <c r="F280" i="2" s="1"/>
  <c r="C281" i="2"/>
  <c r="M280" i="2" l="1"/>
  <c r="N280" i="2" s="1"/>
  <c r="K281" i="2"/>
  <c r="O279" i="2"/>
  <c r="O280" i="2" s="1"/>
  <c r="E281" i="2"/>
  <c r="F281" i="2" s="1"/>
  <c r="C282" i="2"/>
  <c r="G280" i="2"/>
  <c r="G281" i="2" s="1"/>
  <c r="K282" i="2" l="1"/>
  <c r="M281" i="2"/>
  <c r="N281" i="2" s="1"/>
  <c r="C283" i="2"/>
  <c r="E282" i="2"/>
  <c r="F282" i="2" s="1"/>
  <c r="M282" i="2" l="1"/>
  <c r="N282" i="2" s="1"/>
  <c r="K283" i="2"/>
  <c r="O281" i="2"/>
  <c r="O282" i="2" s="1"/>
  <c r="C284" i="2"/>
  <c r="E283" i="2"/>
  <c r="F283" i="2" s="1"/>
  <c r="G282" i="2"/>
  <c r="G283" i="2" s="1"/>
  <c r="M283" i="2" l="1"/>
  <c r="N283" i="2" s="1"/>
  <c r="K284" i="2"/>
  <c r="E284" i="2"/>
  <c r="F284" i="2" s="1"/>
  <c r="C285" i="2"/>
  <c r="K285" i="2" l="1"/>
  <c r="M284" i="2"/>
  <c r="N284" i="2" s="1"/>
  <c r="O283" i="2"/>
  <c r="O284" i="2" s="1"/>
  <c r="E285" i="2"/>
  <c r="F285" i="2" s="1"/>
  <c r="C286" i="2"/>
  <c r="G284" i="2"/>
  <c r="G285" i="2" s="1"/>
  <c r="M285" i="2" l="1"/>
  <c r="N285" i="2" s="1"/>
  <c r="K286" i="2"/>
  <c r="C287" i="2"/>
  <c r="E286" i="2"/>
  <c r="F286" i="2" s="1"/>
  <c r="M286" i="2" l="1"/>
  <c r="N286" i="2" s="1"/>
  <c r="K287" i="2"/>
  <c r="O285" i="2"/>
  <c r="O286" i="2" s="1"/>
  <c r="E287" i="2"/>
  <c r="F287" i="2" s="1"/>
  <c r="C288" i="2"/>
  <c r="G286" i="2"/>
  <c r="G287" i="2" s="1"/>
  <c r="M287" i="2" l="1"/>
  <c r="N287" i="2" s="1"/>
  <c r="K288" i="2"/>
  <c r="E288" i="2"/>
  <c r="F288" i="2" s="1"/>
  <c r="C289" i="2"/>
  <c r="O287" i="2" l="1"/>
  <c r="E289" i="2"/>
  <c r="F289" i="2" s="1"/>
  <c r="C290" i="2"/>
  <c r="G288" i="2"/>
  <c r="M288" i="2"/>
  <c r="N288" i="2" s="1"/>
  <c r="K289" i="2"/>
  <c r="E290" i="2" l="1"/>
  <c r="F290" i="2" s="1"/>
  <c r="C291" i="2"/>
  <c r="M289" i="2"/>
  <c r="N289" i="2" s="1"/>
  <c r="K290" i="2"/>
  <c r="G289" i="2"/>
  <c r="O288" i="2"/>
  <c r="E291" i="2" l="1"/>
  <c r="F291" i="2" s="1"/>
  <c r="C292" i="2"/>
  <c r="O289" i="2"/>
  <c r="O290" i="2" s="1"/>
  <c r="G290" i="2"/>
  <c r="M290" i="2"/>
  <c r="N290" i="2" s="1"/>
  <c r="K291" i="2"/>
  <c r="O291" i="2" l="1"/>
  <c r="E292" i="2"/>
  <c r="F292" i="2" s="1"/>
  <c r="C293" i="2"/>
  <c r="M291" i="2"/>
  <c r="N291" i="2" s="1"/>
  <c r="K292" i="2"/>
  <c r="G291" i="2"/>
  <c r="E293" i="2" l="1"/>
  <c r="F293" i="2" s="1"/>
  <c r="C294" i="2"/>
  <c r="O292" i="2"/>
  <c r="G292" i="2"/>
  <c r="M292" i="2"/>
  <c r="N292" i="2" s="1"/>
  <c r="K293" i="2"/>
  <c r="O293" i="2" l="1"/>
  <c r="E294" i="2"/>
  <c r="F294" i="2" s="1"/>
  <c r="C295" i="2"/>
  <c r="M293" i="2"/>
  <c r="N293" i="2" s="1"/>
  <c r="K294" i="2"/>
  <c r="G293" i="2"/>
  <c r="E295" i="2" l="1"/>
  <c r="F295" i="2" s="1"/>
  <c r="C296" i="2"/>
  <c r="O294" i="2"/>
  <c r="G294" i="2"/>
  <c r="M294" i="2"/>
  <c r="N294" i="2" s="1"/>
  <c r="K295" i="2"/>
  <c r="M295" i="2" l="1"/>
  <c r="N295" i="2" s="1"/>
  <c r="K296" i="2"/>
  <c r="G295" i="2"/>
  <c r="G296" i="2" s="1"/>
  <c r="E296" i="2"/>
  <c r="F296" i="2" s="1"/>
  <c r="C297" i="2"/>
  <c r="G297" i="2" l="1"/>
  <c r="K297" i="2"/>
  <c r="M296" i="2"/>
  <c r="N296" i="2" s="1"/>
  <c r="O295" i="2"/>
  <c r="E297" i="2"/>
  <c r="F297" i="2" s="1"/>
  <c r="C298" i="2"/>
  <c r="M297" i="2" l="1"/>
  <c r="N297" i="2" s="1"/>
  <c r="K298" i="2"/>
  <c r="G298" i="2"/>
  <c r="C299" i="2"/>
  <c r="E298" i="2"/>
  <c r="F298" i="2" s="1"/>
  <c r="O296" i="2"/>
  <c r="G299" i="2" l="1"/>
  <c r="M298" i="2"/>
  <c r="N298" i="2" s="1"/>
  <c r="K299" i="2"/>
  <c r="O297" i="2"/>
  <c r="E299" i="2"/>
  <c r="F299" i="2" s="1"/>
  <c r="C300" i="2"/>
  <c r="K300" i="2" l="1"/>
  <c r="M299" i="2"/>
  <c r="N299" i="2" s="1"/>
  <c r="G300" i="2"/>
  <c r="E300" i="2"/>
  <c r="F300" i="2" s="1"/>
  <c r="C301" i="2"/>
  <c r="O298" i="2"/>
  <c r="K301" i="2" l="1"/>
  <c r="M300" i="2"/>
  <c r="N300" i="2" s="1"/>
  <c r="O299" i="2"/>
  <c r="E301" i="2"/>
  <c r="F301" i="2" s="1"/>
  <c r="C302" i="2"/>
  <c r="M301" i="2" l="1"/>
  <c r="N301" i="2" s="1"/>
  <c r="K302" i="2"/>
  <c r="G301" i="2"/>
  <c r="E302" i="2"/>
  <c r="F302" i="2" s="1"/>
  <c r="C303" i="2"/>
  <c r="O300" i="2"/>
  <c r="O301" i="2" s="1"/>
  <c r="E303" i="2" l="1"/>
  <c r="F303" i="2" s="1"/>
  <c r="C304" i="2"/>
  <c r="G302" i="2"/>
  <c r="G303" i="2" s="1"/>
  <c r="M302" i="2"/>
  <c r="N302" i="2" s="1"/>
  <c r="K303" i="2"/>
  <c r="M303" i="2" l="1"/>
  <c r="N303" i="2" s="1"/>
  <c r="K304" i="2"/>
  <c r="E304" i="2"/>
  <c r="F304" i="2" s="1"/>
  <c r="C305" i="2"/>
  <c r="O302" i="2"/>
  <c r="O303" i="2" s="1"/>
  <c r="C306" i="2" l="1"/>
  <c r="E305" i="2"/>
  <c r="F305" i="2" s="1"/>
  <c r="G304" i="2"/>
  <c r="G305" i="2" s="1"/>
  <c r="K305" i="2"/>
  <c r="M304" i="2"/>
  <c r="N304" i="2" s="1"/>
  <c r="M305" i="2" l="1"/>
  <c r="N305" i="2" s="1"/>
  <c r="K306" i="2"/>
  <c r="E306" i="2"/>
  <c r="F306" i="2" s="1"/>
  <c r="C307" i="2"/>
  <c r="O304" i="2"/>
  <c r="E307" i="2" l="1"/>
  <c r="F307" i="2" s="1"/>
  <c r="C308" i="2"/>
  <c r="G306" i="2"/>
  <c r="G307" i="2" s="1"/>
  <c r="O305" i="2"/>
  <c r="K307" i="2"/>
  <c r="M306" i="2"/>
  <c r="N306" i="2" s="1"/>
  <c r="M307" i="2" l="1"/>
  <c r="N307" i="2" s="1"/>
  <c r="K308" i="2"/>
  <c r="O306" i="2"/>
  <c r="O307" i="2" s="1"/>
  <c r="C309" i="2"/>
  <c r="E308" i="2"/>
  <c r="F308" i="2" s="1"/>
  <c r="M308" i="2" l="1"/>
  <c r="N308" i="2" s="1"/>
  <c r="K309" i="2"/>
  <c r="C310" i="2"/>
  <c r="E309" i="2"/>
  <c r="F309" i="2" s="1"/>
  <c r="G308" i="2"/>
  <c r="G309" i="2" s="1"/>
  <c r="E310" i="2" l="1"/>
  <c r="F310" i="2" s="1"/>
  <c r="C311" i="2"/>
  <c r="M309" i="2"/>
  <c r="N309" i="2" s="1"/>
  <c r="K310" i="2"/>
  <c r="O308" i="2"/>
  <c r="O309" i="2" s="1"/>
  <c r="K311" i="2" l="1"/>
  <c r="M310" i="2"/>
  <c r="N310" i="2" s="1"/>
  <c r="E311" i="2"/>
  <c r="F311" i="2" s="1"/>
  <c r="C312" i="2"/>
  <c r="G310" i="2"/>
  <c r="M311" i="2" l="1"/>
  <c r="N311" i="2" s="1"/>
  <c r="K312" i="2"/>
  <c r="O310" i="2"/>
  <c r="O311" i="2" s="1"/>
  <c r="G311" i="2"/>
  <c r="G312" i="2" s="1"/>
  <c r="C313" i="2"/>
  <c r="E312" i="2"/>
  <c r="F312" i="2" s="1"/>
  <c r="G313" i="2" l="1"/>
  <c r="M312" i="2"/>
  <c r="N312" i="2" s="1"/>
  <c r="K313" i="2"/>
  <c r="E313" i="2"/>
  <c r="F313" i="2" s="1"/>
  <c r="C314" i="2"/>
  <c r="M313" i="2" l="1"/>
  <c r="N313" i="2" s="1"/>
  <c r="K314" i="2"/>
  <c r="O312" i="2"/>
  <c r="O313" i="2" s="1"/>
  <c r="G314" i="2"/>
  <c r="E314" i="2"/>
  <c r="F314" i="2" s="1"/>
  <c r="C315" i="2"/>
  <c r="G315" i="2" l="1"/>
  <c r="K315" i="2"/>
  <c r="M314" i="2"/>
  <c r="N314" i="2" s="1"/>
  <c r="E315" i="2"/>
  <c r="F315" i="2" s="1"/>
  <c r="C316" i="2"/>
  <c r="M315" i="2" l="1"/>
  <c r="N315" i="2" s="1"/>
  <c r="K316" i="2"/>
  <c r="O314" i="2"/>
  <c r="O315" i="2" s="1"/>
  <c r="C317" i="2"/>
  <c r="E316" i="2"/>
  <c r="F316" i="2" s="1"/>
  <c r="C318" i="2" l="1"/>
  <c r="E317" i="2"/>
  <c r="F317" i="2" s="1"/>
  <c r="G316" i="2"/>
  <c r="G317" i="2" s="1"/>
  <c r="O316" i="2"/>
  <c r="M316" i="2"/>
  <c r="N316" i="2" s="1"/>
  <c r="K317" i="2"/>
  <c r="E318" i="2" l="1"/>
  <c r="F318" i="2" s="1"/>
  <c r="C319" i="2"/>
  <c r="K318" i="2"/>
  <c r="M317" i="2"/>
  <c r="N317" i="2" s="1"/>
  <c r="O317" i="2"/>
  <c r="K319" i="2" l="1"/>
  <c r="M318" i="2"/>
  <c r="N318" i="2" s="1"/>
  <c r="C320" i="2"/>
  <c r="E319" i="2"/>
  <c r="F319" i="2" s="1"/>
  <c r="G318" i="2"/>
  <c r="E320" i="2" l="1"/>
  <c r="F320" i="2" s="1"/>
  <c r="C321" i="2"/>
  <c r="M319" i="2"/>
  <c r="N319" i="2" s="1"/>
  <c r="K320" i="2"/>
  <c r="O318" i="2"/>
  <c r="O319" i="2" s="1"/>
  <c r="G319" i="2"/>
  <c r="G320" i="2" s="1"/>
  <c r="M320" i="2" l="1"/>
  <c r="N320" i="2" s="1"/>
  <c r="K321" i="2"/>
  <c r="E321" i="2"/>
  <c r="F321" i="2" s="1"/>
  <c r="C322" i="2"/>
  <c r="E322" i="2" l="1"/>
  <c r="F322" i="2" s="1"/>
  <c r="C323" i="2"/>
  <c r="M321" i="2"/>
  <c r="N321" i="2" s="1"/>
  <c r="K322" i="2"/>
  <c r="O320" i="2"/>
  <c r="O321" i="2" s="1"/>
  <c r="G321" i="2"/>
  <c r="G322" i="2" s="1"/>
  <c r="G323" i="2" l="1"/>
  <c r="M322" i="2"/>
  <c r="N322" i="2" s="1"/>
  <c r="K323" i="2"/>
  <c r="C324" i="2"/>
  <c r="E323" i="2"/>
  <c r="F323" i="2" s="1"/>
  <c r="K324" i="2" l="1"/>
  <c r="M323" i="2"/>
  <c r="N323" i="2" s="1"/>
  <c r="O322" i="2"/>
  <c r="O323" i="2" s="1"/>
  <c r="E324" i="2"/>
  <c r="F324" i="2" s="1"/>
  <c r="C325" i="2"/>
  <c r="E325" i="2" l="1"/>
  <c r="F325" i="2" s="1"/>
  <c r="C326" i="2"/>
  <c r="G324" i="2"/>
  <c r="G325" i="2" s="1"/>
  <c r="M324" i="2"/>
  <c r="N324" i="2" s="1"/>
  <c r="K325" i="2"/>
  <c r="M325" i="2" l="1"/>
  <c r="N325" i="2" s="1"/>
  <c r="K326" i="2"/>
  <c r="O324" i="2"/>
  <c r="O325" i="2" s="1"/>
  <c r="E326" i="2"/>
  <c r="F326" i="2" s="1"/>
  <c r="C327" i="2"/>
  <c r="E327" i="2" l="1"/>
  <c r="F327" i="2" s="1"/>
  <c r="C328" i="2"/>
  <c r="G326" i="2"/>
  <c r="G327" i="2" s="1"/>
  <c r="M326" i="2"/>
  <c r="N326" i="2" s="1"/>
  <c r="K327" i="2"/>
  <c r="E328" i="2" l="1"/>
  <c r="F328" i="2" s="1"/>
  <c r="C329" i="2"/>
  <c r="M327" i="2"/>
  <c r="N327" i="2" s="1"/>
  <c r="K328" i="2"/>
  <c r="O326" i="2"/>
  <c r="O327" i="2" s="1"/>
  <c r="M328" i="2" l="1"/>
  <c r="N328" i="2" s="1"/>
  <c r="K329" i="2"/>
  <c r="C330" i="2"/>
  <c r="E329" i="2"/>
  <c r="F329" i="2" s="1"/>
  <c r="G328" i="2"/>
  <c r="G329" i="2" s="1"/>
  <c r="C331" i="2" l="1"/>
  <c r="E330" i="2"/>
  <c r="F330" i="2" s="1"/>
  <c r="M329" i="2"/>
  <c r="N329" i="2" s="1"/>
  <c r="K330" i="2"/>
  <c r="O328" i="2"/>
  <c r="O329" i="2" s="1"/>
  <c r="M330" i="2" l="1"/>
  <c r="N330" i="2" s="1"/>
  <c r="K331" i="2"/>
  <c r="C332" i="2"/>
  <c r="E331" i="2"/>
  <c r="F331" i="2" s="1"/>
  <c r="G330" i="2"/>
  <c r="G331" i="2" s="1"/>
  <c r="M331" i="2" l="1"/>
  <c r="N331" i="2" s="1"/>
  <c r="K332" i="2"/>
  <c r="O330" i="2"/>
  <c r="O331" i="2" s="1"/>
  <c r="E332" i="2"/>
  <c r="F332" i="2" s="1"/>
  <c r="C333" i="2"/>
  <c r="K333" i="2" l="1"/>
  <c r="M332" i="2"/>
  <c r="N332" i="2" s="1"/>
  <c r="E333" i="2"/>
  <c r="F333" i="2" s="1"/>
  <c r="C334" i="2"/>
  <c r="G332" i="2"/>
  <c r="G333" i="2" s="1"/>
  <c r="K334" i="2" l="1"/>
  <c r="M333" i="2"/>
  <c r="N333" i="2" s="1"/>
  <c r="O332" i="2"/>
  <c r="O333" i="2" s="1"/>
  <c r="E334" i="2"/>
  <c r="F334" i="2" s="1"/>
  <c r="C335" i="2"/>
  <c r="E335" i="2" l="1"/>
  <c r="F335" i="2" s="1"/>
  <c r="C336" i="2"/>
  <c r="G334" i="2"/>
  <c r="G335" i="2" s="1"/>
  <c r="K335" i="2"/>
  <c r="M334" i="2"/>
  <c r="N334" i="2" s="1"/>
  <c r="M335" i="2" l="1"/>
  <c r="N335" i="2" s="1"/>
  <c r="K336" i="2"/>
  <c r="O334" i="2"/>
  <c r="O335" i="2" s="1"/>
  <c r="C337" i="2"/>
  <c r="E336" i="2"/>
  <c r="F336" i="2" s="1"/>
  <c r="K337" i="2" l="1"/>
  <c r="M336" i="2"/>
  <c r="N336" i="2" s="1"/>
  <c r="E337" i="2"/>
  <c r="F337" i="2" s="1"/>
  <c r="C338" i="2"/>
  <c r="G336" i="2"/>
  <c r="G337" i="2" s="1"/>
  <c r="K338" i="2" l="1"/>
  <c r="M337" i="2"/>
  <c r="N337" i="2" s="1"/>
  <c r="O336" i="2"/>
  <c r="O337" i="2" s="1"/>
  <c r="E338" i="2"/>
  <c r="F338" i="2" s="1"/>
  <c r="C339" i="2"/>
  <c r="M338" i="2" l="1"/>
  <c r="N338" i="2" s="1"/>
  <c r="K339" i="2"/>
  <c r="E339" i="2"/>
  <c r="F339" i="2" s="1"/>
  <c r="C340" i="2"/>
  <c r="G338" i="2"/>
  <c r="G339" i="2" s="1"/>
  <c r="G340" i="2" l="1"/>
  <c r="G341" i="2" s="1"/>
  <c r="O338" i="2"/>
  <c r="E340" i="2"/>
  <c r="F340" i="2" s="1"/>
  <c r="C341" i="2"/>
  <c r="E341" i="2" s="1"/>
  <c r="F341" i="2" s="1"/>
  <c r="M339" i="2"/>
  <c r="N339" i="2" s="1"/>
  <c r="K340" i="2"/>
  <c r="M340" i="2" l="1"/>
  <c r="N340" i="2" s="1"/>
  <c r="K341" i="2"/>
  <c r="M341" i="2" s="1"/>
  <c r="N341" i="2" s="1"/>
  <c r="O339" i="2"/>
  <c r="O340" i="2" s="1"/>
  <c r="O341" i="2" l="1"/>
</calcChain>
</file>

<file path=xl/sharedStrings.xml><?xml version="1.0" encoding="utf-8"?>
<sst xmlns="http://schemas.openxmlformats.org/spreadsheetml/2006/main" count="158" uniqueCount="125">
  <si>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</si>
  <si>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</si>
  <si>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</si>
  <si>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</si>
  <si>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</si>
  <si>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</si>
  <si>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</si>
  <si>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</si>
  <si>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</si>
  <si>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</si>
  <si>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</si>
  <si>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</si>
  <si>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</si>
  <si>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</si>
  <si>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</si>
  <si>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</si>
  <si>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</si>
  <si>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</si>
  <si>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</si>
  <si>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</si>
  <si>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</si>
  <si>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</si>
  <si>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</si>
  <si>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</si>
  <si>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</si>
  <si>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</si>
  <si>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</si>
  <si>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</si>
  <si>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</si>
  <si>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</si>
  <si>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</si>
  <si>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</si>
  <si>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</si>
  <si>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</si>
  <si>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</si>
  <si>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</si>
  <si>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</si>
  <si>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</si>
  <si>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</si>
  <si>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</si>
  <si>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</si>
  <si>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</si>
  <si>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</si>
  <si>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</si>
  <si>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</si>
  <si>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</si>
  <si>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</si>
  <si>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</si>
  <si>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</si>
  <si>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</si>
  <si>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</si>
  <si>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</si>
  <si>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</si>
  <si>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</si>
  <si>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</si>
  <si>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</si>
  <si>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</si>
  <si>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</si>
  <si>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</si>
  <si>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</si>
  <si>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</si>
  <si>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</si>
  <si>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</si>
  <si>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</si>
  <si>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</si>
  <si>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</si>
  <si>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</si>
  <si>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</si>
  <si>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</si>
  <si>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</si>
  <si>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</si>
  <si>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</si>
  <si>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</si>
  <si>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</si>
  <si>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</si>
  <si>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</si>
  <si>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</si>
  <si>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</si>
  <si>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</si>
  <si>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</si>
  <si>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</si>
  <si>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</si>
  <si>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</si>
  <si>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</si>
  <si>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</si>
  <si>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</si>
  <si>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</si>
  <si>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</si>
  <si>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</si>
  <si>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</si>
  <si>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</si>
  <si>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</si>
  <si>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</si>
  <si>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</si>
  <si>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</si>
  <si>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</si>
  <si>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</si>
  <si>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</si>
  <si>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</si>
  <si>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</si>
  <si>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</si>
  <si>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</si>
  <si>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</si>
  <si>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</si>
  <si>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</si>
  <si>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</si>
  <si>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</si>
  <si>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Sea Breeze Apartments</t>
  </si>
  <si>
    <t>A.1 Flat</t>
  </si>
  <si>
    <t>A.2 Flat</t>
  </si>
  <si>
    <t>B.1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</si>
  <si>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</si>
  <si>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</si>
  <si>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</si>
  <si>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</si>
  <si>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</si>
  <si>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</si>
  <si>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</si>
  <si>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</si>
  <si>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</si>
  <si>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</si>
  <si>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</si>
  <si>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</si>
  <si>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</si>
  <si>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Vacancy and Lease Loss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</si>
</sst>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2" borderId="0" xfId="0" applyNumberFormat="1" applyFill="1" applyBorder="1"/>
    <xf numFmtId="9" fontId="0" fillId="2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selection activeCell="A12" sqref="A12"/>
    </sheetView>
  </sheetViews>
  <sheetFormatPr defaultRowHeight="12.75" x14ac:dyDescent="0.2"/>
  <cols>
    <col min="1" max="1" width="32" customWidth="1"/>
    <col min="2" max="2" width="13.85546875" customWidth="1"/>
    <col min="3" max="3" width="13.140625" customWidth="1"/>
    <col min="4" max="4" width="12.7109375" customWidth="1"/>
    <col min="5" max="5" width="9.85546875" customWidth="1"/>
    <col min="6" max="6" width="14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0" width="8.85546875" style="5" customWidth="1"/>
  </cols>
  <sheetData>
    <row r="1" spans="1:18" ht="23.25" x14ac:dyDescent="0.35">
      <c r="A1" s="125" t="s">
        <v>1</v>
      </c>
      <c r="B1" s="126" t="s">
        <v>107</v>
      </c>
      <c r="C1" s="126"/>
      <c r="D1" s="126"/>
      <c r="E1" s="127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72</v>
      </c>
      <c r="B3" s="31">
        <v>3250000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23"/>
    </row>
    <row r="4" spans="1:18" ht="13.5" thickBot="1" x14ac:dyDescent="0.25">
      <c r="A4" s="4" t="s">
        <v>84</v>
      </c>
      <c r="B4" s="13">
        <v>1550000</v>
      </c>
      <c r="C4" s="5"/>
      <c r="D4" s="66">
        <f ca="1">NOW()</f>
        <v>41887.52756678241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23"/>
    </row>
    <row r="5" spans="1:18" ht="13.5" thickBot="1" x14ac:dyDescent="0.25">
      <c r="A5" s="4" t="s">
        <v>73</v>
      </c>
      <c r="B5" s="64">
        <v>1963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3"/>
    </row>
    <row r="6" spans="1:18" x14ac:dyDescent="0.2">
      <c r="A6" s="4" t="s">
        <v>74</v>
      </c>
      <c r="B6" s="65">
        <v>38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23"/>
    </row>
    <row r="7" spans="1:18" ht="13.5" thickBot="1" x14ac:dyDescent="0.25">
      <c r="A7" s="4" t="s">
        <v>0</v>
      </c>
      <c r="B7" s="7">
        <v>78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23"/>
    </row>
    <row r="8" spans="1:18" ht="13.5" thickBot="1" x14ac:dyDescent="0.25">
      <c r="A8" s="14" t="s">
        <v>2</v>
      </c>
      <c r="B8" s="28">
        <v>57920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83</v>
      </c>
      <c r="C9" s="74" t="s">
        <v>59</v>
      </c>
      <c r="D9" s="75" t="s">
        <v>82</v>
      </c>
      <c r="E9" s="5" t="s">
        <v>108</v>
      </c>
      <c r="F9" s="5">
        <v>4</v>
      </c>
      <c r="G9" s="7">
        <v>600</v>
      </c>
      <c r="H9" s="8">
        <f>F9/F19</f>
        <v>5.128205128205128E-2</v>
      </c>
      <c r="I9" s="100">
        <f>H9</f>
        <v>5.128205128205128E-2</v>
      </c>
      <c r="J9" s="5" t="s">
        <v>20</v>
      </c>
      <c r="K9" s="5"/>
      <c r="L9" s="10">
        <f>SUM(O9/M9)</f>
        <v>0.97083333333333333</v>
      </c>
      <c r="M9" s="7">
        <f>SUM(F9*G9)</f>
        <v>2400</v>
      </c>
      <c r="N9" s="11">
        <v>582.5</v>
      </c>
      <c r="O9" s="12">
        <f>SUM(F9*N9)</f>
        <v>2330</v>
      </c>
      <c r="R9" s="124"/>
    </row>
    <row r="10" spans="1:18" x14ac:dyDescent="0.2">
      <c r="A10" s="73" t="s">
        <v>78</v>
      </c>
      <c r="B10" s="13">
        <f>O21*12</f>
        <v>597390</v>
      </c>
      <c r="C10" s="13">
        <f>B10/$B$7</f>
        <v>7658.8461538461543</v>
      </c>
      <c r="D10" s="39">
        <f>B10/$B$8</f>
        <v>10.314053867403315</v>
      </c>
      <c r="E10" s="5" t="s">
        <v>109</v>
      </c>
      <c r="F10" s="5">
        <v>20</v>
      </c>
      <c r="G10" s="7">
        <v>680</v>
      </c>
      <c r="H10" s="8">
        <f>F10/F19</f>
        <v>0.25641025641025639</v>
      </c>
      <c r="I10" s="68">
        <f>H9+H10</f>
        <v>0.30769230769230765</v>
      </c>
      <c r="J10" s="5" t="s">
        <v>20</v>
      </c>
      <c r="K10" s="5"/>
      <c r="L10" s="10">
        <f>SUM(O10/M10)</f>
        <v>0.82352941176470584</v>
      </c>
      <c r="M10" s="7">
        <f>SUM(F10*G10)</f>
        <v>13600</v>
      </c>
      <c r="N10" s="11">
        <v>560</v>
      </c>
      <c r="O10" s="12">
        <f>SUM(F10*N10)</f>
        <v>11200</v>
      </c>
    </row>
    <row r="11" spans="1:18" x14ac:dyDescent="0.2">
      <c r="A11" s="73" t="s">
        <v>124</v>
      </c>
      <c r="B11" s="13">
        <f>B36</f>
        <v>-29869.5</v>
      </c>
      <c r="C11" s="13">
        <f t="shared" ref="C11:C18" si="0">B11/$B$7</f>
        <v>-382.94230769230768</v>
      </c>
      <c r="D11" s="39">
        <f t="shared" ref="D11:D18" si="1">B11/$B$8</f>
        <v>-0.51570269337016572</v>
      </c>
      <c r="E11" s="5" t="s">
        <v>110</v>
      </c>
      <c r="F11" s="5">
        <v>18</v>
      </c>
      <c r="G11" s="7">
        <v>750</v>
      </c>
      <c r="H11" s="8">
        <f>F11/F19</f>
        <v>0.23076923076923078</v>
      </c>
      <c r="I11" s="9"/>
      <c r="J11" s="5" t="s">
        <v>112</v>
      </c>
      <c r="K11" s="5"/>
      <c r="L11" s="10">
        <f>SUM(O11/M11)</f>
        <v>0.87666666666666671</v>
      </c>
      <c r="M11" s="7">
        <f>SUM(F11*G11)</f>
        <v>13500</v>
      </c>
      <c r="N11" s="11">
        <v>657.5</v>
      </c>
      <c r="O11" s="12">
        <f>SUM(F11*N11)</f>
        <v>11835</v>
      </c>
      <c r="R11" s="29"/>
    </row>
    <row r="12" spans="1:18" x14ac:dyDescent="0.2">
      <c r="A12" s="73" t="s">
        <v>79</v>
      </c>
      <c r="B12" s="29">
        <f>B10+B11</f>
        <v>567520.5</v>
      </c>
      <c r="C12" s="13">
        <f t="shared" si="0"/>
        <v>7275.9038461538457</v>
      </c>
      <c r="D12" s="39">
        <f t="shared" si="1"/>
        <v>9.798351174033149</v>
      </c>
      <c r="E12" s="5" t="s">
        <v>75</v>
      </c>
      <c r="F12" s="5">
        <v>19</v>
      </c>
      <c r="G12" s="7">
        <v>780</v>
      </c>
      <c r="H12" s="8">
        <f>F12/F19</f>
        <v>0.24358974358974358</v>
      </c>
      <c r="I12" s="101">
        <f>H11+H12</f>
        <v>0.47435897435897434</v>
      </c>
      <c r="J12" s="5" t="s">
        <v>112</v>
      </c>
      <c r="K12" s="5"/>
      <c r="L12" s="10">
        <f>SUM(O12/M12)</f>
        <v>0.85897435897435892</v>
      </c>
      <c r="M12" s="7">
        <f>SUM(F12*G12)</f>
        <v>14820</v>
      </c>
      <c r="N12" s="11">
        <v>670</v>
      </c>
      <c r="O12" s="12">
        <f>SUM(F12*N12)</f>
        <v>12730</v>
      </c>
    </row>
    <row r="13" spans="1:18" ht="13.5" thickBot="1" x14ac:dyDescent="0.25">
      <c r="A13" s="73" t="s">
        <v>37</v>
      </c>
      <c r="B13" s="13">
        <f>O28*12</f>
        <v>32760</v>
      </c>
      <c r="C13" s="13">
        <f t="shared" si="0"/>
        <v>420</v>
      </c>
      <c r="D13" s="39">
        <f t="shared" si="1"/>
        <v>0.56560773480662985</v>
      </c>
      <c r="E13" s="5" t="s">
        <v>111</v>
      </c>
      <c r="F13" s="5">
        <v>17</v>
      </c>
      <c r="G13" s="7">
        <v>800</v>
      </c>
      <c r="H13" s="8">
        <f>F13/F19</f>
        <v>0.21794871794871795</v>
      </c>
      <c r="I13" s="67">
        <f>H11+H12+H13</f>
        <v>0.69230769230769229</v>
      </c>
      <c r="J13" s="5" t="s">
        <v>112</v>
      </c>
      <c r="K13" s="5"/>
      <c r="L13" s="10">
        <f>SUM(O13/M13)</f>
        <v>0.859375</v>
      </c>
      <c r="M13" s="7">
        <f>SUM(F13*G13)</f>
        <v>13600</v>
      </c>
      <c r="N13" s="11">
        <v>687.5</v>
      </c>
      <c r="O13" s="12">
        <f>SUM(F13*N13)</f>
        <v>11687.5</v>
      </c>
    </row>
    <row r="14" spans="1:18" ht="13.5" thickBot="1" x14ac:dyDescent="0.25">
      <c r="A14" s="102" t="s">
        <v>38</v>
      </c>
      <c r="B14" s="103">
        <f>B12+B13</f>
        <v>600280.5</v>
      </c>
      <c r="C14" s="103">
        <f t="shared" si="0"/>
        <v>7695.9038461538457</v>
      </c>
      <c r="D14" s="35">
        <f>B14/$B$8</f>
        <v>10.363958908839779</v>
      </c>
      <c r="E14" s="5"/>
      <c r="F14" s="5"/>
      <c r="G14" s="7"/>
      <c r="H14" s="8"/>
      <c r="I14" s="67"/>
      <c r="J14" s="5"/>
      <c r="K14" s="5"/>
      <c r="L14" s="10"/>
      <c r="M14" s="7"/>
      <c r="N14" s="11"/>
      <c r="O14" s="12"/>
    </row>
    <row r="15" spans="1:18" ht="13.5" thickBot="1" x14ac:dyDescent="0.25">
      <c r="A15" s="73" t="s">
        <v>80</v>
      </c>
      <c r="B15" s="72">
        <f>B48</f>
        <v>321671</v>
      </c>
      <c r="C15" s="13">
        <f t="shared" si="0"/>
        <v>4123.9871794871797</v>
      </c>
      <c r="D15" s="39">
        <f t="shared" si="1"/>
        <v>5.5537120165745852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8" ht="13.5" thickBot="1" x14ac:dyDescent="0.25">
      <c r="A16" s="102" t="s">
        <v>49</v>
      </c>
      <c r="B16" s="34">
        <f>B50</f>
        <v>278609.5</v>
      </c>
      <c r="C16" s="103">
        <f t="shared" si="0"/>
        <v>3571.9166666666665</v>
      </c>
      <c r="D16" s="35">
        <f t="shared" si="1"/>
        <v>4.8102468922651935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ht="13.5" thickBot="1" x14ac:dyDescent="0.25">
      <c r="A17" s="73" t="s">
        <v>81</v>
      </c>
      <c r="B17" s="29">
        <f>B53</f>
        <v>-144433.86226126191</v>
      </c>
      <c r="C17" s="13">
        <f t="shared" si="0"/>
        <v>-1851.7161828366911</v>
      </c>
      <c r="D17" s="39">
        <f t="shared" si="1"/>
        <v>-2.4936785611405714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2" t="s">
        <v>52</v>
      </c>
      <c r="B18" s="34">
        <f>B16+B17</f>
        <v>134175.63773873809</v>
      </c>
      <c r="C18" s="103">
        <f t="shared" si="0"/>
        <v>1720.2004838299756</v>
      </c>
      <c r="D18" s="35">
        <f t="shared" si="1"/>
        <v>2.3165683311246217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SUM(F9:F13)</f>
        <v>78</v>
      </c>
      <c r="G19" s="20">
        <f>SUM(M19/F19)</f>
        <v>742.56410256410254</v>
      </c>
      <c r="H19" s="17"/>
      <c r="I19" s="18">
        <v>1</v>
      </c>
      <c r="J19" s="17"/>
      <c r="K19" s="17"/>
      <c r="L19" s="19">
        <f>SUM(O21/M19)</f>
        <v>0.8595044889502762</v>
      </c>
      <c r="M19" s="20">
        <f>SUM(M9:M18)</f>
        <v>57920</v>
      </c>
      <c r="N19" s="21">
        <f>SUM(O21/F19)</f>
        <v>638.23717948717945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34</v>
      </c>
      <c r="B21" s="11">
        <f>B3/B7</f>
        <v>41666.666666666664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SUM(O9:O20)</f>
        <v>49782.5</v>
      </c>
    </row>
    <row r="22" spans="1:15" ht="13.5" thickBot="1" x14ac:dyDescent="0.25">
      <c r="A22" s="4" t="s">
        <v>87</v>
      </c>
      <c r="B22" s="11">
        <f>B3/B8</f>
        <v>56.111878453038671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1550000</v>
      </c>
      <c r="C24" s="104">
        <f>B24/B3</f>
        <v>0.47692307692307695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1700000</v>
      </c>
      <c r="C25" s="105">
        <f>B25/B3</f>
        <v>0.52307692307692311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">
      <c r="A26" s="4" t="s">
        <v>71</v>
      </c>
      <c r="B26" s="57">
        <v>8.09E-2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5" thickBot="1" x14ac:dyDescent="0.25">
      <c r="A27" s="14" t="s">
        <v>54</v>
      </c>
      <c r="B27" s="15">
        <f>SUM(C27*12)</f>
        <v>420</v>
      </c>
      <c r="C27" s="15">
        <v>35</v>
      </c>
      <c r="D27" s="30" t="s">
        <v>55</v>
      </c>
      <c r="E27" s="15" t="s">
        <v>25</v>
      </c>
      <c r="F27" s="15">
        <f>F19</f>
        <v>78</v>
      </c>
      <c r="G27" s="15" t="s">
        <v>21</v>
      </c>
      <c r="H27" s="24">
        <v>35</v>
      </c>
      <c r="I27" s="15"/>
      <c r="J27" s="15" t="s">
        <v>53</v>
      </c>
      <c r="K27" s="25">
        <f>SUM(F27*H27)</f>
        <v>2730</v>
      </c>
      <c r="L27" s="15" t="s">
        <v>26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2730</v>
      </c>
    </row>
    <row r="29" spans="1:15" ht="13.5" thickBot="1" x14ac:dyDescent="0.25">
      <c r="A29" s="4"/>
      <c r="B29" s="5"/>
      <c r="C29" s="5"/>
      <c r="D29" s="6"/>
      <c r="E29" s="5"/>
      <c r="F29" s="5" t="s">
        <v>76</v>
      </c>
      <c r="G29" s="5"/>
      <c r="H29" s="70">
        <v>0.03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52512.5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35</v>
      </c>
      <c r="B35" s="45">
        <f>B10</f>
        <v>597390</v>
      </c>
      <c r="C35" s="39">
        <f>SUM(B35/$M$19)</f>
        <v>10.314053867403315</v>
      </c>
      <c r="D35" s="45">
        <f>B35*(1+$H$29)</f>
        <v>615311.70000000007</v>
      </c>
      <c r="E35" s="39">
        <f>SUM(D35/B8)</f>
        <v>10.623475483425416</v>
      </c>
      <c r="F35" s="45">
        <f>D35*(1+$H$29)</f>
        <v>633771.05100000009</v>
      </c>
      <c r="G35" s="11">
        <f>SUM(F35/$B$8)</f>
        <v>10.942179747928179</v>
      </c>
      <c r="H35" s="45">
        <f>F35*(1+$H$29)</f>
        <v>652784.18253000011</v>
      </c>
      <c r="I35" s="39">
        <f>SUM(H35/B8)</f>
        <v>11.270445140366023</v>
      </c>
      <c r="J35" s="45">
        <f>H35*(1+$H$29)</f>
        <v>672367.70800590015</v>
      </c>
      <c r="K35" s="11">
        <f>SUM(J35/$B$8)</f>
        <v>11.608558494577006</v>
      </c>
      <c r="L35" s="45">
        <f>J35*(1+$H$29)</f>
        <v>692538.73924607714</v>
      </c>
      <c r="M35" s="39">
        <f>SUM(L35/$B$8)</f>
        <v>11.956815249414316</v>
      </c>
      <c r="N35" s="45">
        <f>L35*(1+$H$29)</f>
        <v>713314.90142345952</v>
      </c>
      <c r="O35" s="39">
        <f>SUM(N35/$B$8)</f>
        <v>12.315519706896746</v>
      </c>
    </row>
    <row r="36" spans="1:15" x14ac:dyDescent="0.2">
      <c r="A36" s="4" t="s">
        <v>36</v>
      </c>
      <c r="B36" s="46">
        <f>B10*C36</f>
        <v>-29869.5</v>
      </c>
      <c r="C36" s="40">
        <v>-0.05</v>
      </c>
      <c r="D36" s="46">
        <f>D35*E36</f>
        <v>-30765.585000000006</v>
      </c>
      <c r="E36" s="40">
        <f>C36</f>
        <v>-0.05</v>
      </c>
      <c r="F36" s="46">
        <f>F35*G36</f>
        <v>-31688.552550000008</v>
      </c>
      <c r="G36" s="8">
        <f>E36</f>
        <v>-0.05</v>
      </c>
      <c r="H36" s="46">
        <f>H35*I36</f>
        <v>-32639.209126500005</v>
      </c>
      <c r="I36" s="8">
        <f>G36</f>
        <v>-0.05</v>
      </c>
      <c r="J36" s="46">
        <f>J35*K36</f>
        <v>-33618.38540029501</v>
      </c>
      <c r="K36" s="8">
        <f>I36</f>
        <v>-0.05</v>
      </c>
      <c r="L36" s="46">
        <f>L35*M36</f>
        <v>-34626.936962303858</v>
      </c>
      <c r="M36" s="8">
        <f>K36</f>
        <v>-0.05</v>
      </c>
      <c r="N36" s="46">
        <f>N35*O36</f>
        <v>-35665.745071172976</v>
      </c>
      <c r="O36" s="40">
        <f>M36</f>
        <v>-0.05</v>
      </c>
    </row>
    <row r="37" spans="1:15" ht="13.5" thickBot="1" x14ac:dyDescent="0.25">
      <c r="A37" s="4" t="s">
        <v>37</v>
      </c>
      <c r="B37" s="45">
        <f>B13</f>
        <v>32760</v>
      </c>
      <c r="C37" s="39">
        <f>SUM(B37/$M$19)</f>
        <v>0.56560773480662985</v>
      </c>
      <c r="D37" s="45">
        <f>B37*(1+$H$29)</f>
        <v>33742.800000000003</v>
      </c>
      <c r="E37" s="39">
        <f>SUM(D37/B8)</f>
        <v>0.5825759668508288</v>
      </c>
      <c r="F37" s="45">
        <f>D37*(1+$H$29)</f>
        <v>34755.084000000003</v>
      </c>
      <c r="G37" s="11">
        <f>SUM(F37/$B$8)</f>
        <v>0.60005324585635367</v>
      </c>
      <c r="H37" s="45">
        <f>F37*(1+$H$29)</f>
        <v>35797.736520000006</v>
      </c>
      <c r="I37" s="39">
        <f>SUM(H37/B8)</f>
        <v>0.61805484323204429</v>
      </c>
      <c r="J37" s="45">
        <f>H37*(1+$H$29)</f>
        <v>36871.668615600007</v>
      </c>
      <c r="K37" s="11">
        <f>SUM(J37/$B$8)</f>
        <v>0.63659648852900563</v>
      </c>
      <c r="L37" s="45">
        <f>J37*(1+$H$29)</f>
        <v>37977.81867406801</v>
      </c>
      <c r="M37" s="39">
        <f>SUM(L37/$B$8)</f>
        <v>0.65569438318487583</v>
      </c>
      <c r="N37" s="45">
        <f>L37*(1+$H$29)</f>
        <v>39117.153234290054</v>
      </c>
      <c r="O37" s="39">
        <f>SUM(N37/$B$8)</f>
        <v>0.67536521468042221</v>
      </c>
    </row>
    <row r="38" spans="1:15" ht="13.5" thickBot="1" x14ac:dyDescent="0.25">
      <c r="A38" s="16" t="s">
        <v>38</v>
      </c>
      <c r="B38" s="47">
        <f>SUM(B35:B37)</f>
        <v>600280.5</v>
      </c>
      <c r="C38" s="35">
        <f>SUM(B38/$B$8)</f>
        <v>10.363958908839779</v>
      </c>
      <c r="D38" s="47">
        <f>SUM(D35:D37)</f>
        <v>618288.91500000015</v>
      </c>
      <c r="E38" s="35">
        <f>SUM(D38/$B$8)</f>
        <v>10.674877676104975</v>
      </c>
      <c r="F38" s="34">
        <f>SUM(F35:F37)</f>
        <v>636837.5824500001</v>
      </c>
      <c r="G38" s="21">
        <f>SUM(F38/$B$8)</f>
        <v>10.995124006388123</v>
      </c>
      <c r="H38" s="47">
        <f>SUM(H35:H37)</f>
        <v>655942.7099235002</v>
      </c>
      <c r="I38" s="35">
        <f>SUM(H38/$B$8)</f>
        <v>11.324977726579769</v>
      </c>
      <c r="J38" s="34">
        <f>SUM(J35:J37)</f>
        <v>675620.9912212051</v>
      </c>
      <c r="K38" s="21">
        <f>SUM(J38/$B$8)</f>
        <v>11.66472705837716</v>
      </c>
      <c r="L38" s="47">
        <f>SUM(L35:L37)</f>
        <v>695889.62095784128</v>
      </c>
      <c r="M38" s="35">
        <f>SUM(L38/$B$8)</f>
        <v>12.014668870128475</v>
      </c>
      <c r="N38" s="34">
        <f>SUM(N35:N37)</f>
        <v>716766.30958657665</v>
      </c>
      <c r="O38" s="35">
        <f>SUM(N38/$B$8)</f>
        <v>12.375108936232332</v>
      </c>
    </row>
    <row r="39" spans="1:15" x14ac:dyDescent="0.2">
      <c r="A39" s="4" t="s">
        <v>39</v>
      </c>
      <c r="B39" s="46">
        <v>91397</v>
      </c>
      <c r="C39" s="39">
        <f t="shared" ref="C39:C47" si="2">SUM(B39/$M$19)</f>
        <v>1.5779868784530386</v>
      </c>
      <c r="D39" s="45">
        <f>B39*(1+$H$30)</f>
        <v>93224.94</v>
      </c>
      <c r="E39" s="39">
        <f t="shared" ref="E39:E47" si="3">SUM(D39/$M$19)</f>
        <v>1.6095466160220995</v>
      </c>
      <c r="F39" s="45">
        <f t="shared" ref="F39:F47" si="4">D39*(1+$H$30)</f>
        <v>95089.438800000004</v>
      </c>
      <c r="G39" s="41">
        <f>SUM(F39/$M$19)</f>
        <v>1.6417375483425416</v>
      </c>
      <c r="H39" s="45">
        <f t="shared" ref="H39:H47" si="5">F39*(1+$H$30)</f>
        <v>96991.227576000005</v>
      </c>
      <c r="I39" s="41">
        <f>SUM(G39*1.03)</f>
        <v>1.6909896747928179</v>
      </c>
      <c r="J39" s="45">
        <f t="shared" ref="J39:J47" si="6">H39*(1+$H$30)</f>
        <v>98931.052127520001</v>
      </c>
      <c r="K39" s="41">
        <f>SUM(I39*1.03)</f>
        <v>1.7417193650366025</v>
      </c>
      <c r="L39" s="45">
        <f t="shared" ref="L39:L47" si="7">J39*(1+$H$30)</f>
        <v>100909.6731700704</v>
      </c>
      <c r="M39" s="42">
        <f>SUM(K39*1.03)</f>
        <v>1.7939709459877007</v>
      </c>
      <c r="N39" s="45">
        <f t="shared" ref="N39:N47" si="8">L39*(1+$H$30)</f>
        <v>102927.8666334718</v>
      </c>
      <c r="O39" s="42">
        <f>SUM(M39*1.03)</f>
        <v>1.8477900743673317</v>
      </c>
    </row>
    <row r="40" spans="1:15" x14ac:dyDescent="0.2">
      <c r="A40" s="4" t="s">
        <v>40</v>
      </c>
      <c r="B40" s="46">
        <v>6000</v>
      </c>
      <c r="C40" s="39">
        <f t="shared" si="2"/>
        <v>0.10359116022099447</v>
      </c>
      <c r="D40" s="45">
        <f t="shared" ref="D40:D47" si="9">B40*(1+$H$30)</f>
        <v>6120</v>
      </c>
      <c r="E40" s="39">
        <f t="shared" si="3"/>
        <v>0.10566298342541436</v>
      </c>
      <c r="F40" s="45">
        <f t="shared" si="4"/>
        <v>6242.4000000000005</v>
      </c>
      <c r="G40" s="41">
        <f t="shared" ref="G40:G47" si="10">SUM(F40/$M$19)</f>
        <v>0.10777624309392266</v>
      </c>
      <c r="H40" s="45">
        <f t="shared" si="5"/>
        <v>6367.2480000000005</v>
      </c>
      <c r="I40" s="41">
        <f t="shared" ref="I40:K46" si="11">SUM(G40*1.03)</f>
        <v>0.11100953038674034</v>
      </c>
      <c r="J40" s="45">
        <f t="shared" si="6"/>
        <v>6494.5929600000009</v>
      </c>
      <c r="K40" s="41">
        <f t="shared" si="11"/>
        <v>0.11433981629834256</v>
      </c>
      <c r="L40" s="45">
        <f t="shared" si="7"/>
        <v>6624.4848192000009</v>
      </c>
      <c r="M40" s="42">
        <f t="shared" ref="M40:M46" si="12">SUM(K40*1.03)</f>
        <v>0.11777001078729284</v>
      </c>
      <c r="N40" s="45">
        <f t="shared" si="8"/>
        <v>6756.974515584001</v>
      </c>
      <c r="O40" s="42">
        <f t="shared" ref="O40:O46" si="13">SUM(M40*1.03)</f>
        <v>0.12130311111091162</v>
      </c>
    </row>
    <row r="41" spans="1:15" x14ac:dyDescent="0.2">
      <c r="A41" s="4" t="s">
        <v>41</v>
      </c>
      <c r="B41" s="46">
        <v>26000</v>
      </c>
      <c r="C41" s="39">
        <f t="shared" si="2"/>
        <v>0.44889502762430938</v>
      </c>
      <c r="D41" s="45">
        <f t="shared" si="9"/>
        <v>26520</v>
      </c>
      <c r="E41" s="39">
        <f t="shared" si="3"/>
        <v>0.45787292817679559</v>
      </c>
      <c r="F41" s="45">
        <f t="shared" si="4"/>
        <v>27050.400000000001</v>
      </c>
      <c r="G41" s="41">
        <f t="shared" si="10"/>
        <v>0.46703038674033154</v>
      </c>
      <c r="H41" s="45">
        <f t="shared" si="5"/>
        <v>27591.408000000003</v>
      </c>
      <c r="I41" s="41">
        <f t="shared" si="11"/>
        <v>0.4810412983425415</v>
      </c>
      <c r="J41" s="45">
        <f t="shared" si="6"/>
        <v>28143.236160000004</v>
      </c>
      <c r="K41" s="41">
        <f t="shared" si="11"/>
        <v>0.49547253729281776</v>
      </c>
      <c r="L41" s="45">
        <f t="shared" si="7"/>
        <v>28706.100883200004</v>
      </c>
      <c r="M41" s="42">
        <f t="shared" si="12"/>
        <v>0.51033671341160236</v>
      </c>
      <c r="N41" s="45">
        <f t="shared" si="8"/>
        <v>29280.222900864006</v>
      </c>
      <c r="O41" s="42">
        <f t="shared" si="13"/>
        <v>0.52564681481395048</v>
      </c>
    </row>
    <row r="42" spans="1:15" x14ac:dyDescent="0.2">
      <c r="A42" s="4" t="s">
        <v>42</v>
      </c>
      <c r="B42" s="46">
        <v>77129</v>
      </c>
      <c r="C42" s="39">
        <f t="shared" si="2"/>
        <v>1.3316470994475138</v>
      </c>
      <c r="D42" s="45">
        <f t="shared" si="9"/>
        <v>78671.58</v>
      </c>
      <c r="E42" s="39">
        <f t="shared" si="3"/>
        <v>1.3582800414364642</v>
      </c>
      <c r="F42" s="45">
        <f t="shared" si="4"/>
        <v>80245.011599999998</v>
      </c>
      <c r="G42" s="41">
        <f t="shared" si="10"/>
        <v>1.3854456422651933</v>
      </c>
      <c r="H42" s="45">
        <f t="shared" si="5"/>
        <v>81849.911831999998</v>
      </c>
      <c r="I42" s="41">
        <f t="shared" si="11"/>
        <v>1.4270090115331491</v>
      </c>
      <c r="J42" s="45">
        <f t="shared" si="6"/>
        <v>83486.910068640005</v>
      </c>
      <c r="K42" s="41">
        <f t="shared" si="11"/>
        <v>1.4698192818791436</v>
      </c>
      <c r="L42" s="45">
        <f t="shared" si="7"/>
        <v>85156.648270012811</v>
      </c>
      <c r="M42" s="42">
        <f t="shared" si="12"/>
        <v>1.513913860335518</v>
      </c>
      <c r="N42" s="45">
        <f t="shared" si="8"/>
        <v>86859.781235413073</v>
      </c>
      <c r="O42" s="42">
        <f t="shared" si="13"/>
        <v>1.5593312761455835</v>
      </c>
    </row>
    <row r="43" spans="1:15" x14ac:dyDescent="0.2">
      <c r="A43" s="4" t="s">
        <v>43</v>
      </c>
      <c r="B43" s="46">
        <v>7500</v>
      </c>
      <c r="C43" s="39">
        <f t="shared" si="2"/>
        <v>0.1294889502762431</v>
      </c>
      <c r="D43" s="45">
        <f t="shared" si="9"/>
        <v>7650</v>
      </c>
      <c r="E43" s="39">
        <f t="shared" si="3"/>
        <v>0.13207872928176795</v>
      </c>
      <c r="F43" s="45">
        <f t="shared" si="4"/>
        <v>7803</v>
      </c>
      <c r="G43" s="41">
        <f t="shared" si="10"/>
        <v>0.1347203038674033</v>
      </c>
      <c r="H43" s="45">
        <f t="shared" si="5"/>
        <v>7959.06</v>
      </c>
      <c r="I43" s="41">
        <f t="shared" si="11"/>
        <v>0.13876191298342541</v>
      </c>
      <c r="J43" s="45">
        <f t="shared" si="6"/>
        <v>8118.2412000000004</v>
      </c>
      <c r="K43" s="41">
        <f t="shared" si="11"/>
        <v>0.14292477037292817</v>
      </c>
      <c r="L43" s="45">
        <f t="shared" si="7"/>
        <v>8280.6060240000006</v>
      </c>
      <c r="M43" s="42">
        <f t="shared" si="12"/>
        <v>0.14721251348411601</v>
      </c>
      <c r="N43" s="45">
        <f t="shared" si="8"/>
        <v>8446.2181444800008</v>
      </c>
      <c r="O43" s="42">
        <f t="shared" si="13"/>
        <v>0.15162888888863951</v>
      </c>
    </row>
    <row r="44" spans="1:15" x14ac:dyDescent="0.2">
      <c r="A44" s="4" t="s">
        <v>85</v>
      </c>
      <c r="B44" s="46">
        <v>23841</v>
      </c>
      <c r="C44" s="39">
        <f t="shared" si="2"/>
        <v>0.41161947513812153</v>
      </c>
      <c r="D44" s="45">
        <f t="shared" si="9"/>
        <v>24317.82</v>
      </c>
      <c r="E44" s="39">
        <f t="shared" si="3"/>
        <v>0.41985186464088398</v>
      </c>
      <c r="F44" s="45">
        <f t="shared" si="4"/>
        <v>24804.1764</v>
      </c>
      <c r="G44" s="39">
        <f>SUM(F44/$M$19)</f>
        <v>0.42824890193370169</v>
      </c>
      <c r="H44" s="45">
        <f t="shared" si="5"/>
        <v>25300.259927999999</v>
      </c>
      <c r="I44" s="39">
        <f>SUM(H44/$M$19)</f>
        <v>0.4368138799723757</v>
      </c>
      <c r="J44" s="45">
        <f t="shared" si="6"/>
        <v>25806.26512656</v>
      </c>
      <c r="K44" s="39">
        <f>SUM(J44/$M$19)</f>
        <v>0.4455501575718232</v>
      </c>
      <c r="L44" s="45">
        <f t="shared" si="7"/>
        <v>26322.3904290912</v>
      </c>
      <c r="M44" s="39">
        <f>SUM(L44/$M$19)</f>
        <v>0.45446116072325965</v>
      </c>
      <c r="N44" s="45">
        <f t="shared" si="8"/>
        <v>26848.838237673022</v>
      </c>
      <c r="O44" s="39">
        <f>SUM(N44/$M$19)</f>
        <v>0.46355038393772485</v>
      </c>
    </row>
    <row r="45" spans="1:15" x14ac:dyDescent="0.2">
      <c r="A45" s="4" t="s">
        <v>47</v>
      </c>
      <c r="B45" s="46">
        <v>16404</v>
      </c>
      <c r="C45" s="39">
        <f t="shared" si="2"/>
        <v>0.28321823204419888</v>
      </c>
      <c r="D45" s="45">
        <f t="shared" si="9"/>
        <v>16732.080000000002</v>
      </c>
      <c r="E45" s="39">
        <f t="shared" si="3"/>
        <v>0.28888259668508293</v>
      </c>
      <c r="F45" s="45">
        <f t="shared" si="4"/>
        <v>17066.721600000001</v>
      </c>
      <c r="G45" s="41">
        <f t="shared" si="10"/>
        <v>0.29466024861878454</v>
      </c>
      <c r="H45" s="45">
        <f t="shared" si="5"/>
        <v>17408.056032</v>
      </c>
      <c r="I45" s="41">
        <f t="shared" si="11"/>
        <v>0.30350005607734809</v>
      </c>
      <c r="J45" s="45">
        <f t="shared" si="6"/>
        <v>17756.217152640002</v>
      </c>
      <c r="K45" s="41">
        <f t="shared" si="11"/>
        <v>0.31260505775966851</v>
      </c>
      <c r="L45" s="45">
        <f t="shared" si="7"/>
        <v>18111.341495692803</v>
      </c>
      <c r="M45" s="42">
        <f t="shared" si="12"/>
        <v>0.32198320949245857</v>
      </c>
      <c r="N45" s="45">
        <f t="shared" si="8"/>
        <v>18473.568325606659</v>
      </c>
      <c r="O45" s="42">
        <f t="shared" si="13"/>
        <v>0.33164270577723232</v>
      </c>
    </row>
    <row r="46" spans="1:15" x14ac:dyDescent="0.2">
      <c r="A46" s="4" t="s">
        <v>48</v>
      </c>
      <c r="B46" s="46">
        <v>50000</v>
      </c>
      <c r="C46" s="39">
        <f t="shared" si="2"/>
        <v>0.86325966850828728</v>
      </c>
      <c r="D46" s="45">
        <f t="shared" si="9"/>
        <v>51000</v>
      </c>
      <c r="E46" s="39">
        <f t="shared" si="3"/>
        <v>0.88052486187845302</v>
      </c>
      <c r="F46" s="45">
        <f t="shared" si="4"/>
        <v>52020</v>
      </c>
      <c r="G46" s="41">
        <f t="shared" si="10"/>
        <v>0.89813535911602205</v>
      </c>
      <c r="H46" s="45">
        <f t="shared" si="5"/>
        <v>53060.4</v>
      </c>
      <c r="I46" s="41">
        <f t="shared" si="11"/>
        <v>0.92507941988950271</v>
      </c>
      <c r="J46" s="45">
        <f t="shared" si="6"/>
        <v>54121.608</v>
      </c>
      <c r="K46" s="41">
        <f t="shared" si="11"/>
        <v>0.95283180248618782</v>
      </c>
      <c r="L46" s="45">
        <f t="shared" si="7"/>
        <v>55204.040160000004</v>
      </c>
      <c r="M46" s="42">
        <f t="shared" si="12"/>
        <v>0.98141675656077343</v>
      </c>
      <c r="N46" s="45">
        <f t="shared" si="8"/>
        <v>56308.120963200003</v>
      </c>
      <c r="O46" s="42">
        <f t="shared" si="13"/>
        <v>1.0108592592575967</v>
      </c>
    </row>
    <row r="47" spans="1:15" ht="13.5" thickBot="1" x14ac:dyDescent="0.25">
      <c r="A47" s="4" t="s">
        <v>50</v>
      </c>
      <c r="B47" s="46">
        <f>F27*300</f>
        <v>23400</v>
      </c>
      <c r="C47" s="39">
        <f t="shared" si="2"/>
        <v>0.40400552486187846</v>
      </c>
      <c r="D47" s="45">
        <f t="shared" si="9"/>
        <v>23868</v>
      </c>
      <c r="E47" s="39">
        <f t="shared" si="3"/>
        <v>0.41208563535911602</v>
      </c>
      <c r="F47" s="45">
        <f t="shared" si="4"/>
        <v>24345.360000000001</v>
      </c>
      <c r="G47" s="41">
        <f t="shared" si="10"/>
        <v>0.42032734806629835</v>
      </c>
      <c r="H47" s="45">
        <f t="shared" si="5"/>
        <v>24832.267200000002</v>
      </c>
      <c r="I47" s="11">
        <f>SUM(H47/$B$8)</f>
        <v>0.42873389502762432</v>
      </c>
      <c r="J47" s="45">
        <f t="shared" si="6"/>
        <v>25328.912544000003</v>
      </c>
      <c r="K47" s="11">
        <f>SUM(J47/$B$8)</f>
        <v>0.43730857292817682</v>
      </c>
      <c r="L47" s="45">
        <f t="shared" si="7"/>
        <v>25835.490794880003</v>
      </c>
      <c r="M47" s="39">
        <f>SUM(L47/$B$8)</f>
        <v>0.44605474438674036</v>
      </c>
      <c r="N47" s="45">
        <f t="shared" si="8"/>
        <v>26352.200610777603</v>
      </c>
      <c r="O47" s="39">
        <f>SUM(N47/$B$8)</f>
        <v>0.45497583927447521</v>
      </c>
    </row>
    <row r="48" spans="1:15" ht="13.5" thickBot="1" x14ac:dyDescent="0.25">
      <c r="A48" s="16" t="s">
        <v>44</v>
      </c>
      <c r="B48" s="47">
        <f t="shared" ref="B48:O48" si="14">SUM(B39:B47)</f>
        <v>321671</v>
      </c>
      <c r="C48" s="35">
        <f t="shared" si="14"/>
        <v>5.5537120165745852</v>
      </c>
      <c r="D48" s="47">
        <f t="shared" si="14"/>
        <v>328104.42000000004</v>
      </c>
      <c r="E48" s="35">
        <f t="shared" si="14"/>
        <v>5.6647862569060772</v>
      </c>
      <c r="F48" s="47">
        <f t="shared" si="14"/>
        <v>334666.50839999993</v>
      </c>
      <c r="G48" s="21">
        <f t="shared" si="14"/>
        <v>5.7780819820441991</v>
      </c>
      <c r="H48" s="47">
        <f t="shared" si="14"/>
        <v>341359.83856800001</v>
      </c>
      <c r="I48" s="35">
        <f t="shared" si="14"/>
        <v>5.9429386790055254</v>
      </c>
      <c r="J48" s="47">
        <f t="shared" si="14"/>
        <v>348187.03533936001</v>
      </c>
      <c r="K48" s="35">
        <f t="shared" si="14"/>
        <v>6.1125713616256903</v>
      </c>
      <c r="L48" s="47">
        <f t="shared" si="14"/>
        <v>355150.77604614728</v>
      </c>
      <c r="M48" s="35">
        <f t="shared" si="14"/>
        <v>6.2871199151694617</v>
      </c>
      <c r="N48" s="47">
        <f t="shared" si="14"/>
        <v>362253.79156707012</v>
      </c>
      <c r="O48" s="35">
        <f t="shared" si="14"/>
        <v>6.4667283535734459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49</v>
      </c>
      <c r="B50" s="47">
        <f>SUM(B38-B48)</f>
        <v>278609.5</v>
      </c>
      <c r="C50" s="35">
        <f>SUM(B50/$B$8)</f>
        <v>4.8102468922651935</v>
      </c>
      <c r="D50" s="47">
        <f>SUM(D38-D48)</f>
        <v>290184.49500000011</v>
      </c>
      <c r="E50" s="35">
        <f>SUM(D50/$B$8)</f>
        <v>5.010091419198897</v>
      </c>
      <c r="F50" s="34">
        <f>SUM(F38-F48)</f>
        <v>302171.07405000017</v>
      </c>
      <c r="G50" s="21">
        <f>SUM(F50/$B$8)</f>
        <v>5.2170420243439253</v>
      </c>
      <c r="H50" s="47">
        <f>SUM(H38-H48)</f>
        <v>314582.87135550019</v>
      </c>
      <c r="I50" s="35">
        <f>SUM(H50/$B$8)</f>
        <v>5.4313341048946855</v>
      </c>
      <c r="J50" s="34">
        <f>SUM(J38-J48)</f>
        <v>327433.95588184509</v>
      </c>
      <c r="K50" s="21">
        <f>SUM(J50/$B$8)</f>
        <v>5.6532105642583748</v>
      </c>
      <c r="L50" s="47">
        <f>SUM(L38-L48)</f>
        <v>340738.844911694</v>
      </c>
      <c r="M50" s="35">
        <f>SUM(L50/$B$8)</f>
        <v>5.8829220461273133</v>
      </c>
      <c r="N50" s="34">
        <f>SUM(N38-N48)</f>
        <v>354512.51801950653</v>
      </c>
      <c r="O50" s="35">
        <f>SUM(N50/$B$8)</f>
        <v>6.1207271757511483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60</v>
      </c>
      <c r="B52" s="45">
        <v>15000</v>
      </c>
      <c r="C52" s="39">
        <f>SUM(B52/$B$8)</f>
        <v>0.25897790055248621</v>
      </c>
      <c r="D52" s="45">
        <v>15000</v>
      </c>
      <c r="E52" s="39">
        <f>SUM(D52/$B$8)</f>
        <v>0.25897790055248621</v>
      </c>
      <c r="F52" s="29">
        <v>15000</v>
      </c>
      <c r="G52" s="39">
        <f>SUM(F52/$B$8)</f>
        <v>0.25897790055248621</v>
      </c>
      <c r="H52" s="45">
        <v>15000</v>
      </c>
      <c r="I52" s="39">
        <f>SUM(H52/$B$8)</f>
        <v>0.25897790055248621</v>
      </c>
      <c r="J52" s="29">
        <v>15000</v>
      </c>
      <c r="K52" s="39">
        <f>SUM(J52/$B$8)</f>
        <v>0.25897790055248621</v>
      </c>
      <c r="L52" s="45">
        <v>15000</v>
      </c>
      <c r="M52" s="39">
        <f>SUM(L52/$B$8)</f>
        <v>0.25897790055248621</v>
      </c>
      <c r="N52" s="29">
        <v>15000</v>
      </c>
      <c r="O52" s="39">
        <f>SUM(N52/$B$8)</f>
        <v>0.25897790055248621</v>
      </c>
    </row>
    <row r="53" spans="1:15" x14ac:dyDescent="0.2">
      <c r="A53" s="4" t="s">
        <v>51</v>
      </c>
      <c r="B53" s="46">
        <f>Sheet2!B17</f>
        <v>-144433.86226126191</v>
      </c>
      <c r="C53" s="39">
        <f>SUM(B53/$B$8)</f>
        <v>-2.4936785611405714</v>
      </c>
      <c r="D53" s="46">
        <f>Sheet2!J17</f>
        <v>-221751.17406865818</v>
      </c>
      <c r="E53" s="39">
        <f>SUM(D53/$B$8)</f>
        <v>-3.8285769003566674</v>
      </c>
      <c r="F53" s="46">
        <f>D53</f>
        <v>-221751.17406865818</v>
      </c>
      <c r="G53" s="11">
        <f>SUM(F53/$B$8)</f>
        <v>-3.8285769003566674</v>
      </c>
      <c r="H53" s="46">
        <f>F53</f>
        <v>-221751.17406865818</v>
      </c>
      <c r="I53" s="39">
        <f>SUM(H53/$B$8)</f>
        <v>-3.8285769003566674</v>
      </c>
      <c r="J53" s="46">
        <f>H53</f>
        <v>-221751.17406865818</v>
      </c>
      <c r="K53" s="11">
        <f>SUM(J53/$B$8)</f>
        <v>-3.8285769003566674</v>
      </c>
      <c r="L53" s="46">
        <f>J53</f>
        <v>-221751.17406865818</v>
      </c>
      <c r="M53" s="39">
        <f>SUM(L53/$B$8)</f>
        <v>-3.8285769003566674</v>
      </c>
      <c r="N53" s="46">
        <f>L53</f>
        <v>-221751.17406865818</v>
      </c>
      <c r="O53" s="39">
        <f>SUM(N53/$B$8)</f>
        <v>-3.8285769003566674</v>
      </c>
    </row>
    <row r="54" spans="1:15" x14ac:dyDescent="0.2">
      <c r="A54" s="4" t="s">
        <v>99</v>
      </c>
      <c r="B54" s="46"/>
      <c r="C54" s="39"/>
      <c r="D54" s="46">
        <f>B3-G75</f>
        <v>670582.26666666567</v>
      </c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52</v>
      </c>
      <c r="B56" s="47">
        <f>B50-B52+B53+B54</f>
        <v>119175.63773873809</v>
      </c>
      <c r="C56" s="35">
        <f>SUM(B56/$B$8)</f>
        <v>2.0575904305721355</v>
      </c>
      <c r="D56" s="47">
        <f>D50-D52+D53+D54</f>
        <v>724015.58759800764</v>
      </c>
      <c r="E56" s="35">
        <f>SUM(D56/$B$8)</f>
        <v>12.500269122893778</v>
      </c>
      <c r="F56" s="47">
        <f>F50-F52+F53+F54</f>
        <v>65419.899981341994</v>
      </c>
      <c r="G56" s="21">
        <f>SUM(F56/$B$8)</f>
        <v>1.1294872234347719</v>
      </c>
      <c r="H56" s="47">
        <f>H50-H52+H53+H54</f>
        <v>77831.697286842013</v>
      </c>
      <c r="I56" s="35">
        <f>SUM(H56/$B$8)</f>
        <v>1.3437793039855319</v>
      </c>
      <c r="J56" s="47">
        <f>J50-J52+J53+J54</f>
        <v>90682.781813186913</v>
      </c>
      <c r="K56" s="21">
        <f>SUM(J56/$B$8)</f>
        <v>1.5656557633492216</v>
      </c>
      <c r="L56" s="47">
        <f>L50-L52+L53+L54</f>
        <v>103987.67084303583</v>
      </c>
      <c r="M56" s="35">
        <f>SUM(L56/$B$8)</f>
        <v>1.7953672452181599</v>
      </c>
      <c r="N56" s="47">
        <f>N50-N52+N53+N54</f>
        <v>117761.34395084836</v>
      </c>
      <c r="O56" s="35">
        <f>SUM(N56/$B$8)</f>
        <v>2.0331723748419952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86</v>
      </c>
      <c r="B58" s="48">
        <f>B50/$B$3</f>
        <v>8.5725999999999997E-2</v>
      </c>
      <c r="C58" s="33"/>
      <c r="D58" s="48">
        <f>D50/$B$3</f>
        <v>8.9287536923076963E-2</v>
      </c>
      <c r="E58" s="33"/>
      <c r="F58" s="48">
        <f>F50/$B$3</f>
        <v>9.2975715092307745E-2</v>
      </c>
      <c r="G58" s="17"/>
      <c r="H58" s="48">
        <f>H50/$B$3</f>
        <v>9.6794729647846217E-2</v>
      </c>
      <c r="I58" s="33"/>
      <c r="J58" s="48">
        <f>J50/$B$3</f>
        <v>0.10074890950210619</v>
      </c>
      <c r="K58" s="17"/>
      <c r="L58" s="48">
        <f>L50/$B$3</f>
        <v>0.10484272151129047</v>
      </c>
      <c r="M58" s="33"/>
      <c r="N58" s="48">
        <f>N50/$B$3</f>
        <v>0.10908077477523279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58</v>
      </c>
      <c r="B60" s="48">
        <f>B56/$B$25</f>
        <v>7.0103316316904765E-2</v>
      </c>
      <c r="C60" s="33"/>
      <c r="D60" s="48">
        <f>D56/$B$25</f>
        <v>0.42589152211647507</v>
      </c>
      <c r="E60" s="33"/>
      <c r="F60" s="48">
        <f>F56/$B$25</f>
        <v>3.8482294106671762E-2</v>
      </c>
      <c r="G60" s="17"/>
      <c r="H60" s="48">
        <f>H56/$B$25</f>
        <v>4.5783351345201187E-2</v>
      </c>
      <c r="I60" s="33"/>
      <c r="J60" s="48">
        <f>J56/$B$25</f>
        <v>5.3342812831286418E-2</v>
      </c>
      <c r="K60" s="17"/>
      <c r="L60" s="48">
        <f>L56/$B$25</f>
        <v>6.1169218142962251E-2</v>
      </c>
      <c r="M60" s="33"/>
      <c r="N60" s="48">
        <f>N56/$B$25</f>
        <v>6.9271378794616686E-2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56</v>
      </c>
      <c r="B62" s="49">
        <f>B50/C62</f>
        <v>3095661.111111111</v>
      </c>
      <c r="C62" s="38">
        <v>0.09</v>
      </c>
      <c r="D62" s="49">
        <f>D50/E62</f>
        <v>3224272.1666666679</v>
      </c>
      <c r="E62" s="38">
        <v>0.09</v>
      </c>
      <c r="F62" s="49">
        <f>F50/G62</f>
        <v>3357456.3783333353</v>
      </c>
      <c r="G62" s="37">
        <v>0.09</v>
      </c>
      <c r="H62" s="49">
        <f>H50/I62</f>
        <v>3495365.2372833355</v>
      </c>
      <c r="I62" s="38">
        <v>0.09</v>
      </c>
      <c r="J62" s="49">
        <f>J50/K62</f>
        <v>3638155.0653538345</v>
      </c>
      <c r="K62" s="37">
        <v>0.09</v>
      </c>
      <c r="L62" s="49">
        <f>L50/M62</f>
        <v>3785987.1656854888</v>
      </c>
      <c r="M62" s="38">
        <v>0.09</v>
      </c>
      <c r="N62" s="49">
        <f>N50/O62</f>
        <v>3939027.977994517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70</v>
      </c>
      <c r="C65" s="114" t="s">
        <v>113</v>
      </c>
      <c r="D65" s="114" t="s">
        <v>114</v>
      </c>
      <c r="F65" s="1" t="s">
        <v>96</v>
      </c>
      <c r="G65" s="89">
        <f>IRR(B66:B74)</f>
        <v>0.14224169980740986</v>
      </c>
    </row>
    <row r="66" spans="1:7" x14ac:dyDescent="0.2">
      <c r="A66" s="1" t="s">
        <v>61</v>
      </c>
      <c r="B66" s="106">
        <f>SUM(-$B$25+-$D$52)</f>
        <v>-1715000</v>
      </c>
      <c r="C66" s="108">
        <v>0</v>
      </c>
      <c r="D66" s="113">
        <f>C66</f>
        <v>0</v>
      </c>
      <c r="F66" s="4" t="s">
        <v>97</v>
      </c>
      <c r="G66" s="90">
        <f>NPV(0.07,B66,B67:B74)</f>
        <v>693752.35859035642</v>
      </c>
    </row>
    <row r="67" spans="1:7" x14ac:dyDescent="0.2">
      <c r="A67" s="4" t="s">
        <v>62</v>
      </c>
      <c r="B67" s="45">
        <f>B56</f>
        <v>119175.63773873809</v>
      </c>
      <c r="C67" s="109">
        <f>B60</f>
        <v>7.0103316316904765E-2</v>
      </c>
      <c r="D67" s="109">
        <f>C67+C66</f>
        <v>7.0103316316904765E-2</v>
      </c>
      <c r="F67" s="4" t="s">
        <v>98</v>
      </c>
      <c r="G67" s="91">
        <f>B3/B38</f>
        <v>5.4141355582931645</v>
      </c>
    </row>
    <row r="68" spans="1:7" ht="13.5" thickBot="1" x14ac:dyDescent="0.25">
      <c r="A68" s="4" t="s">
        <v>63</v>
      </c>
      <c r="B68" s="45">
        <f>D56</f>
        <v>724015.58759800764</v>
      </c>
      <c r="C68" s="109">
        <f>D60</f>
        <v>0.42589152211647507</v>
      </c>
      <c r="D68" s="109">
        <f>C68+C67</f>
        <v>0.49599483843337983</v>
      </c>
      <c r="F68" s="14" t="s">
        <v>106</v>
      </c>
      <c r="G68" s="97">
        <f>B58</f>
        <v>8.5725999999999997E-2</v>
      </c>
    </row>
    <row r="69" spans="1:7" ht="13.5" thickBot="1" x14ac:dyDescent="0.25">
      <c r="A69" s="4" t="s">
        <v>64</v>
      </c>
      <c r="B69" s="45">
        <f>F56</f>
        <v>65419.899981341994</v>
      </c>
      <c r="C69" s="109">
        <f>F60</f>
        <v>3.8482294106671762E-2</v>
      </c>
      <c r="D69" s="109">
        <f t="shared" ref="D69:D74" si="15">D68+C69</f>
        <v>0.53447713254005158</v>
      </c>
      <c r="G69" s="88"/>
    </row>
    <row r="70" spans="1:7" ht="13.5" thickBot="1" x14ac:dyDescent="0.25">
      <c r="A70" s="4" t="s">
        <v>65</v>
      </c>
      <c r="B70" s="45">
        <f>H56</f>
        <v>77831.697286842013</v>
      </c>
      <c r="C70" s="110">
        <f>H60</f>
        <v>4.5783351345201187E-2</v>
      </c>
      <c r="D70" s="109">
        <f t="shared" si="15"/>
        <v>0.58026048388525275</v>
      </c>
      <c r="F70" s="99" t="s">
        <v>100</v>
      </c>
      <c r="G70" s="98" t="s">
        <v>63</v>
      </c>
    </row>
    <row r="71" spans="1:7" x14ac:dyDescent="0.2">
      <c r="A71" s="4" t="s">
        <v>66</v>
      </c>
      <c r="B71" s="45">
        <f>J56</f>
        <v>90682.781813186913</v>
      </c>
      <c r="C71" s="110">
        <f>J60</f>
        <v>5.3342812831286418E-2</v>
      </c>
      <c r="D71" s="109">
        <f t="shared" si="15"/>
        <v>0.63360329671653914</v>
      </c>
      <c r="F71" s="4" t="s">
        <v>101</v>
      </c>
      <c r="G71" s="92">
        <f>D62</f>
        <v>3224272.1666666679</v>
      </c>
    </row>
    <row r="72" spans="1:7" x14ac:dyDescent="0.2">
      <c r="A72" s="4" t="s">
        <v>68</v>
      </c>
      <c r="B72" s="45">
        <f>L56</f>
        <v>103987.67084303583</v>
      </c>
      <c r="C72" s="110">
        <f>L60</f>
        <v>6.1169218142962251E-2</v>
      </c>
      <c r="D72" s="109">
        <f t="shared" si="15"/>
        <v>0.69477251485950142</v>
      </c>
      <c r="F72" s="4" t="s">
        <v>102</v>
      </c>
      <c r="G72" s="93">
        <v>0.8</v>
      </c>
    </row>
    <row r="73" spans="1:7" x14ac:dyDescent="0.2">
      <c r="A73" s="4" t="s">
        <v>69</v>
      </c>
      <c r="B73" s="45">
        <f>N56</f>
        <v>117761.34395084836</v>
      </c>
      <c r="C73" s="110">
        <f>N60</f>
        <v>6.9271378794616686E-2</v>
      </c>
      <c r="D73" s="109">
        <f t="shared" si="15"/>
        <v>0.76404389365411807</v>
      </c>
      <c r="F73" s="4" t="s">
        <v>104</v>
      </c>
      <c r="G73" s="94">
        <v>7.7499999999999999E-2</v>
      </c>
    </row>
    <row r="74" spans="1:7" x14ac:dyDescent="0.2">
      <c r="A74" s="4" t="s">
        <v>115</v>
      </c>
      <c r="B74" s="45">
        <f>(N62*0.95)-Sheet2!O89</f>
        <v>2394275.8124993639</v>
      </c>
      <c r="C74" s="110">
        <f>-B66/B74</f>
        <v>0.71629174510589333</v>
      </c>
      <c r="D74" s="109">
        <f t="shared" si="15"/>
        <v>1.4803356387600113</v>
      </c>
      <c r="F74" s="4" t="s">
        <v>105</v>
      </c>
      <c r="G74" s="95">
        <v>30</v>
      </c>
    </row>
    <row r="75" spans="1:7" ht="13.5" thickBot="1" x14ac:dyDescent="0.25">
      <c r="A75" s="4"/>
      <c r="B75" s="46"/>
      <c r="C75" s="111"/>
      <c r="D75" s="110"/>
      <c r="F75" s="14" t="s">
        <v>103</v>
      </c>
      <c r="G75" s="96">
        <f>G71*G72</f>
        <v>2579417.7333333343</v>
      </c>
    </row>
    <row r="76" spans="1:7" ht="13.5" thickBot="1" x14ac:dyDescent="0.25">
      <c r="A76" s="16" t="s">
        <v>95</v>
      </c>
      <c r="B76" s="47">
        <f>SUM(B66:B75)</f>
        <v>1978150.431711365</v>
      </c>
      <c r="C76" s="107"/>
      <c r="D76" s="112"/>
    </row>
    <row r="77" spans="1:7" ht="13.5" thickBot="1" x14ac:dyDescent="0.25"/>
    <row r="78" spans="1:7" ht="13.5" hidden="1" thickBot="1" x14ac:dyDescent="0.25">
      <c r="A78" t="s">
        <v>67</v>
      </c>
      <c r="B78" s="60">
        <f>IRR(B66:B74)</f>
        <v>0.14224169980740986</v>
      </c>
    </row>
    <row r="79" spans="1:7" ht="13.5" thickBot="1" x14ac:dyDescent="0.25">
      <c r="A79" s="16"/>
      <c r="B79" s="32" t="s">
        <v>118</v>
      </c>
      <c r="C79" s="32" t="s">
        <v>119</v>
      </c>
      <c r="D79" s="44" t="s">
        <v>120</v>
      </c>
      <c r="E79" s="115"/>
      <c r="F79" s="1" t="s">
        <v>121</v>
      </c>
      <c r="G79" s="3">
        <v>60</v>
      </c>
    </row>
    <row r="80" spans="1:7" x14ac:dyDescent="0.2">
      <c r="A80" s="4"/>
      <c r="B80" s="116"/>
      <c r="C80" s="116"/>
      <c r="D80" s="117"/>
      <c r="F80" s="4" t="s">
        <v>74</v>
      </c>
      <c r="G80" s="121">
        <f>B6</f>
        <v>38</v>
      </c>
    </row>
    <row r="81" spans="1:7" x14ac:dyDescent="0.2">
      <c r="A81" s="4" t="s">
        <v>116</v>
      </c>
      <c r="B81" s="13">
        <f>N62/B7</f>
        <v>50500.358692237394</v>
      </c>
      <c r="C81" s="29">
        <f>B21</f>
        <v>41666.666666666664</v>
      </c>
      <c r="D81" s="118">
        <f>((B81-C81)/C81)/7</f>
        <v>3.0286944087671075E-2</v>
      </c>
      <c r="E81" s="87"/>
      <c r="F81" s="4" t="s">
        <v>122</v>
      </c>
      <c r="G81" s="122">
        <f>(B3/(G79-G80)*(G79-G80)+B3)/B7</f>
        <v>83333.333333333328</v>
      </c>
    </row>
    <row r="82" spans="1:7" ht="13.5" thickBot="1" x14ac:dyDescent="0.25">
      <c r="A82" s="14" t="s">
        <v>117</v>
      </c>
      <c r="B82" s="24">
        <f>N62/B8</f>
        <v>68.008079730568312</v>
      </c>
      <c r="C82" s="119">
        <f>B22</f>
        <v>56.111878453038671</v>
      </c>
      <c r="D82" s="120">
        <f>((B82-C82)/C82)/7</f>
        <v>3.0286944087671071E-2</v>
      </c>
      <c r="E82" s="87"/>
      <c r="F82" s="14" t="s">
        <v>123</v>
      </c>
      <c r="G82" s="26">
        <f>(B3-(B3/(G79-G80)*7))/B7</f>
        <v>28409.090909090908</v>
      </c>
    </row>
    <row r="107" spans="2:2" x14ac:dyDescent="0.2">
      <c r="B107" s="58"/>
    </row>
  </sheetData>
  <phoneticPr fontId="0" type="noConversion"/>
  <pageMargins left="0.73" right="0.35" top="0.44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H1" workbookViewId="0">
      <selection activeCell="I65" sqref="I65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88</v>
      </c>
      <c r="B1" s="77">
        <f>Sheet1!B24</f>
        <v>1550000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2579417.7333333343</v>
      </c>
      <c r="K1" s="78"/>
      <c r="L1" s="79"/>
      <c r="M1" s="76"/>
      <c r="N1" s="76"/>
      <c r="O1" s="76"/>
    </row>
    <row r="2" spans="1:15" x14ac:dyDescent="0.2">
      <c r="A2" s="76" t="s">
        <v>89</v>
      </c>
      <c r="B2" s="81">
        <f>Sheet1!B27</f>
        <v>420</v>
      </c>
      <c r="C2" s="76"/>
      <c r="D2" s="82"/>
      <c r="E2" s="76"/>
      <c r="F2" s="76"/>
      <c r="G2" s="76"/>
      <c r="H2" s="80"/>
      <c r="I2" s="76" t="s">
        <v>89</v>
      </c>
      <c r="J2" s="81">
        <f>Sheet1!G74*12</f>
        <v>360</v>
      </c>
      <c r="K2" s="76"/>
      <c r="L2" s="82"/>
      <c r="M2" s="76"/>
      <c r="N2" s="76"/>
      <c r="O2" s="76"/>
    </row>
    <row r="3" spans="1:15" x14ac:dyDescent="0.2">
      <c r="A3" s="76" t="s">
        <v>90</v>
      </c>
      <c r="B3" s="83">
        <v>8.8999999999999996E-2</v>
      </c>
      <c r="C3" s="76"/>
      <c r="D3" s="84"/>
      <c r="E3" s="85"/>
      <c r="F3" s="76"/>
      <c r="G3" s="76"/>
      <c r="H3" s="80"/>
      <c r="I3" s="76" t="s">
        <v>90</v>
      </c>
      <c r="J3" s="83">
        <f>Sheet1!G73</f>
        <v>7.7499999999999999E-2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">
      <c r="A6" s="76"/>
      <c r="B6" s="81"/>
      <c r="C6" s="76">
        <v>1</v>
      </c>
      <c r="D6" s="85">
        <f>PMT($B$3/12,$B$2,$B$1)</f>
        <v>-12036.155188438492</v>
      </c>
      <c r="E6" s="85">
        <f>PPMT($B$3/12,C6,$B$2,$B$1)</f>
        <v>-540.32185510515899</v>
      </c>
      <c r="F6" s="85">
        <f>SUM(D6-E6)</f>
        <v>-11495.833333333332</v>
      </c>
      <c r="G6" s="86">
        <f>SUM($B$1+E6)</f>
        <v>1549459.6781448948</v>
      </c>
      <c r="H6" s="80"/>
      <c r="I6" s="76"/>
      <c r="J6" s="81"/>
      <c r="K6" s="76">
        <v>1</v>
      </c>
      <c r="L6" s="85">
        <f>PMT($J$3/12,$J$2,$J$1)</f>
        <v>-18479.264505721516</v>
      </c>
      <c r="M6" s="85">
        <f>PPMT($J$3/12,K6,$J$2,$J$1)</f>
        <v>-1820.5249779437308</v>
      </c>
      <c r="N6" s="85">
        <f>SUM(L6-M6)</f>
        <v>-16658.739527777783</v>
      </c>
      <c r="O6" s="86">
        <f>SUM($B$1+M6)</f>
        <v>1548179.4750220564</v>
      </c>
    </row>
    <row r="7" spans="1:15" x14ac:dyDescent="0.2">
      <c r="A7" s="76"/>
      <c r="B7" s="81"/>
      <c r="C7" s="76">
        <f>SUM(C6+1)</f>
        <v>2</v>
      </c>
      <c r="D7" s="85">
        <f>PMT($B$3/12,$B$2,$B$1)</f>
        <v>-12036.155188438492</v>
      </c>
      <c r="E7" s="85">
        <f>PPMT($B$3/12,C7,$B$2,$B$1)</f>
        <v>-544.32924219718882</v>
      </c>
      <c r="F7" s="85">
        <f t="shared" ref="F7:F40" si="0">SUM(D7-E7)</f>
        <v>-11491.825946241303</v>
      </c>
      <c r="G7" s="86">
        <f>SUM(G6+E7)</f>
        <v>1548915.3489026977</v>
      </c>
      <c r="H7" s="80"/>
      <c r="I7" s="85">
        <f>D7-L7</f>
        <v>6443.1093172830242</v>
      </c>
      <c r="J7" s="81"/>
      <c r="K7" s="76">
        <f>SUM(K6+1)</f>
        <v>2</v>
      </c>
      <c r="L7" s="85">
        <f>PMT($J$3/12,$J$2,$J$1)</f>
        <v>-18479.264505721516</v>
      </c>
      <c r="M7" s="85">
        <f>PPMT($J$3/12,K7,$J$2,$J$1)</f>
        <v>-1832.2825350929506</v>
      </c>
      <c r="N7" s="85">
        <f>SUM(L7-M7)</f>
        <v>-16646.981970628563</v>
      </c>
      <c r="O7" s="86">
        <f>SUM(O6+M7)</f>
        <v>1546347.1924869635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-12036.155188438492</v>
      </c>
      <c r="E8" s="85">
        <f>PPMT($B$3/12,C8,$B$2,$B$1)</f>
        <v>-548.36635074348465</v>
      </c>
      <c r="F8" s="85">
        <f t="shared" si="0"/>
        <v>-11487.788837695007</v>
      </c>
      <c r="G8" s="86">
        <f t="shared" ref="G8:G40" si="3">SUM(G7+E8)</f>
        <v>1548366.9825519542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-18479.264505721516</v>
      </c>
      <c r="M8" s="85">
        <f t="shared" ref="M8:M71" si="6">PPMT($J$3/12,K8,$J$2,$J$1)</f>
        <v>-1844.1160264654259</v>
      </c>
      <c r="N8" s="85">
        <f t="shared" ref="N8:N71" si="7">SUM(L8-M8)</f>
        <v>-16635.148479256091</v>
      </c>
      <c r="O8" s="86">
        <f t="shared" ref="O8:O40" si="8">SUM(O7+M8)</f>
        <v>1544503.0764604982</v>
      </c>
    </row>
    <row r="9" spans="1:15" x14ac:dyDescent="0.2">
      <c r="A9" s="76"/>
      <c r="B9" s="81"/>
      <c r="C9" s="76">
        <f t="shared" si="1"/>
        <v>4</v>
      </c>
      <c r="D9" s="85">
        <f t="shared" si="2"/>
        <v>-12036.155188438492</v>
      </c>
      <c r="E9" s="85">
        <f t="shared" ref="E9:E40" si="9">PPMT($B$3/12,C9,$B$2,$B$1)</f>
        <v>-552.4334011781657</v>
      </c>
      <c r="F9" s="85">
        <f t="shared" si="0"/>
        <v>-11483.721787260325</v>
      </c>
      <c r="G9" s="86">
        <f t="shared" si="3"/>
        <v>1547814.5491507761</v>
      </c>
      <c r="H9" s="80"/>
      <c r="I9" s="76"/>
      <c r="J9" s="81"/>
      <c r="K9" s="76">
        <f t="shared" si="4"/>
        <v>4</v>
      </c>
      <c r="L9" s="85">
        <f t="shared" si="5"/>
        <v>-18479.264505721516</v>
      </c>
      <c r="M9" s="85">
        <f t="shared" si="6"/>
        <v>-1856.0259424696815</v>
      </c>
      <c r="N9" s="85">
        <f t="shared" si="7"/>
        <v>-16623.238563251834</v>
      </c>
      <c r="O9" s="86">
        <f t="shared" si="8"/>
        <v>1542647.0505180284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-12036.155188438492</v>
      </c>
      <c r="E10" s="85">
        <f t="shared" si="9"/>
        <v>-556.53061557023705</v>
      </c>
      <c r="F10" s="85">
        <f t="shared" si="0"/>
        <v>-11479.624572868255</v>
      </c>
      <c r="G10" s="86">
        <f t="shared" si="3"/>
        <v>1547258.0185352059</v>
      </c>
      <c r="H10" s="80"/>
      <c r="I10" s="76"/>
      <c r="J10" s="81"/>
      <c r="K10" s="76">
        <f t="shared" si="4"/>
        <v>5</v>
      </c>
      <c r="L10" s="85">
        <f t="shared" si="5"/>
        <v>-18479.264505721516</v>
      </c>
      <c r="M10" s="85">
        <f t="shared" si="6"/>
        <v>-1868.0127766814646</v>
      </c>
      <c r="N10" s="85">
        <f t="shared" si="7"/>
        <v>-16611.25172904005</v>
      </c>
      <c r="O10" s="86">
        <f t="shared" si="8"/>
        <v>1540779.037741347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-12036.155188438492</v>
      </c>
      <c r="E11" s="85">
        <f t="shared" si="9"/>
        <v>-560.65821763571626</v>
      </c>
      <c r="F11" s="85">
        <f t="shared" si="0"/>
        <v>-11475.496970802775</v>
      </c>
      <c r="G11" s="86">
        <f t="shared" si="3"/>
        <v>1546697.3603175702</v>
      </c>
      <c r="H11" s="80"/>
      <c r="I11" s="76"/>
      <c r="J11" s="81"/>
      <c r="K11" s="76">
        <f t="shared" si="4"/>
        <v>6</v>
      </c>
      <c r="L11" s="85">
        <f t="shared" si="5"/>
        <v>-18479.264505721516</v>
      </c>
      <c r="M11" s="85">
        <f t="shared" si="6"/>
        <v>-1880.0770258641999</v>
      </c>
      <c r="N11" s="85">
        <f t="shared" si="7"/>
        <v>-16599.187479857315</v>
      </c>
      <c r="O11" s="86">
        <f t="shared" si="8"/>
        <v>1538898.9607154827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-12036.155188438492</v>
      </c>
      <c r="E12" s="85">
        <f t="shared" si="9"/>
        <v>-564.81643274984776</v>
      </c>
      <c r="F12" s="85">
        <f t="shared" si="0"/>
        <v>-11471.338755688645</v>
      </c>
      <c r="G12" s="86">
        <f t="shared" si="3"/>
        <v>1546132.5438848203</v>
      </c>
      <c r="H12" s="80"/>
      <c r="I12" s="76"/>
      <c r="J12" s="81"/>
      <c r="K12" s="76">
        <f t="shared" si="4"/>
        <v>7</v>
      </c>
      <c r="L12" s="85">
        <f t="shared" si="5"/>
        <v>-18479.264505721516</v>
      </c>
      <c r="M12" s="85">
        <f t="shared" si="6"/>
        <v>-1892.2191899895724</v>
      </c>
      <c r="N12" s="85">
        <f t="shared" si="7"/>
        <v>-16587.045315731943</v>
      </c>
      <c r="O12" s="86">
        <f t="shared" si="8"/>
        <v>1537006.7415254931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-12036.155188438492</v>
      </c>
      <c r="E13" s="85">
        <f t="shared" si="9"/>
        <v>-569.00548795940915</v>
      </c>
      <c r="F13" s="85">
        <f t="shared" si="0"/>
        <v>-11467.149700479082</v>
      </c>
      <c r="G13" s="86">
        <f t="shared" si="3"/>
        <v>1545563.5383968609</v>
      </c>
      <c r="H13" s="80"/>
      <c r="I13" s="76"/>
      <c r="J13" s="81"/>
      <c r="K13" s="76">
        <f t="shared" si="4"/>
        <v>8</v>
      </c>
      <c r="L13" s="85">
        <f t="shared" si="5"/>
        <v>-18479.264505721516</v>
      </c>
      <c r="M13" s="85">
        <f t="shared" si="6"/>
        <v>-1904.4397722582555</v>
      </c>
      <c r="N13" s="85">
        <f t="shared" si="7"/>
        <v>-16574.824733463262</v>
      </c>
      <c r="O13" s="86">
        <f t="shared" si="8"/>
        <v>1535102.3017532348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-12036.155188438492</v>
      </c>
      <c r="E14" s="85">
        <f t="shared" si="9"/>
        <v>-573.22561199510824</v>
      </c>
      <c r="F14" s="85">
        <f t="shared" si="0"/>
        <v>-11462.929576443383</v>
      </c>
      <c r="G14" s="86">
        <f t="shared" si="3"/>
        <v>1544990.3127848657</v>
      </c>
      <c r="H14" s="80"/>
      <c r="I14" s="76"/>
      <c r="J14" s="81"/>
      <c r="K14" s="76">
        <f t="shared" si="4"/>
        <v>9</v>
      </c>
      <c r="L14" s="85">
        <f t="shared" si="5"/>
        <v>-18479.264505721516</v>
      </c>
      <c r="M14" s="85">
        <f t="shared" si="6"/>
        <v>-1916.7392791207565</v>
      </c>
      <c r="N14" s="85">
        <f t="shared" si="7"/>
        <v>-16562.525226600759</v>
      </c>
      <c r="O14" s="86">
        <f t="shared" si="8"/>
        <v>1533185.5624741141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-12036.155188438492</v>
      </c>
      <c r="E15" s="85">
        <f t="shared" si="9"/>
        <v>-577.47703528407169</v>
      </c>
      <c r="F15" s="85">
        <f t="shared" si="0"/>
        <v>-11458.67815315442</v>
      </c>
      <c r="G15" s="86">
        <f t="shared" si="3"/>
        <v>1544412.8357495817</v>
      </c>
      <c r="H15" s="80"/>
      <c r="I15" s="76"/>
      <c r="J15" s="81"/>
      <c r="K15" s="76">
        <f t="shared" si="4"/>
        <v>10</v>
      </c>
      <c r="L15" s="85">
        <f t="shared" si="5"/>
        <v>-18479.264505721516</v>
      </c>
      <c r="M15" s="85">
        <f t="shared" si="6"/>
        <v>-1929.118220298411</v>
      </c>
      <c r="N15" s="85">
        <f t="shared" si="7"/>
        <v>-16550.146285423107</v>
      </c>
      <c r="O15" s="86">
        <f t="shared" si="8"/>
        <v>1531256.4442538158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-12036.155188438492</v>
      </c>
      <c r="E16" s="85">
        <f t="shared" si="9"/>
        <v>-581.75998996242856</v>
      </c>
      <c r="F16" s="85">
        <f t="shared" si="0"/>
        <v>-11454.395198476062</v>
      </c>
      <c r="G16" s="86">
        <f t="shared" si="3"/>
        <v>1543831.0757596192</v>
      </c>
      <c r="H16" s="80"/>
      <c r="I16" s="76"/>
      <c r="J16" s="81"/>
      <c r="K16" s="76">
        <f t="shared" si="4"/>
        <v>11</v>
      </c>
      <c r="L16" s="85">
        <f t="shared" si="5"/>
        <v>-18479.264505721516</v>
      </c>
      <c r="M16" s="85">
        <f t="shared" si="6"/>
        <v>-1941.5771088045051</v>
      </c>
      <c r="N16" s="85">
        <f t="shared" si="7"/>
        <v>-16537.687396917012</v>
      </c>
      <c r="O16" s="86">
        <f t="shared" si="8"/>
        <v>1529314.8671450112</v>
      </c>
    </row>
    <row r="17" spans="1:15" x14ac:dyDescent="0.2">
      <c r="A17" s="85">
        <f>SUM(F6:F17)</f>
        <v>-137678.8633109931</v>
      </c>
      <c r="B17" s="81">
        <f>SUM(D6:D17)</f>
        <v>-144433.86226126191</v>
      </c>
      <c r="C17" s="76">
        <f t="shared" si="1"/>
        <v>12</v>
      </c>
      <c r="D17" s="85">
        <f t="shared" si="2"/>
        <v>-12036.155188438492</v>
      </c>
      <c r="E17" s="85">
        <f t="shared" si="9"/>
        <v>-586.07470988798343</v>
      </c>
      <c r="F17" s="85">
        <f t="shared" si="0"/>
        <v>-11450.080478550508</v>
      </c>
      <c r="G17" s="86">
        <f t="shared" si="3"/>
        <v>1543245.0010497312</v>
      </c>
      <c r="H17" s="80"/>
      <c r="I17" s="76"/>
      <c r="J17" s="81">
        <f>SUM(L6:L17)</f>
        <v>-221751.17406865818</v>
      </c>
      <c r="K17" s="76">
        <f t="shared" si="4"/>
        <v>12</v>
      </c>
      <c r="L17" s="85">
        <f t="shared" si="5"/>
        <v>-18479.264505721516</v>
      </c>
      <c r="M17" s="85">
        <f t="shared" si="6"/>
        <v>-1954.1164609655348</v>
      </c>
      <c r="N17" s="85">
        <f t="shared" si="7"/>
        <v>-16525.148044755981</v>
      </c>
      <c r="O17" s="86">
        <f t="shared" si="8"/>
        <v>1527360.7506840457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-12036.155188438492</v>
      </c>
      <c r="E18" s="85">
        <f t="shared" si="9"/>
        <v>-590.42143065298592</v>
      </c>
      <c r="F18" s="85">
        <f t="shared" si="0"/>
        <v>-11445.733757785505</v>
      </c>
      <c r="G18" s="86">
        <f t="shared" si="3"/>
        <v>1542654.5796190782</v>
      </c>
      <c r="H18" s="80"/>
      <c r="I18" s="76"/>
      <c r="J18" s="81"/>
      <c r="K18" s="76">
        <f t="shared" si="4"/>
        <v>13</v>
      </c>
      <c r="L18" s="85">
        <f t="shared" si="5"/>
        <v>-18479.264505721516</v>
      </c>
      <c r="M18" s="85">
        <f t="shared" si="6"/>
        <v>-1966.7367964426039</v>
      </c>
      <c r="N18" s="85">
        <f t="shared" si="7"/>
        <v>-16512.527709278911</v>
      </c>
      <c r="O18" s="86">
        <f t="shared" si="8"/>
        <v>1525394.0138876031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-12036.155188438492</v>
      </c>
      <c r="E19" s="85">
        <f t="shared" si="9"/>
        <v>-594.80038959699539</v>
      </c>
      <c r="F19" s="85">
        <f t="shared" si="0"/>
        <v>-11441.354798841496</v>
      </c>
      <c r="G19" s="86">
        <f t="shared" si="3"/>
        <v>1542059.7792294812</v>
      </c>
      <c r="H19" s="80"/>
      <c r="I19" s="76"/>
      <c r="J19" s="81"/>
      <c r="K19" s="76">
        <f t="shared" si="4"/>
        <v>14</v>
      </c>
      <c r="L19" s="85">
        <f t="shared" si="5"/>
        <v>-18479.264505721516</v>
      </c>
      <c r="M19" s="85">
        <f t="shared" si="6"/>
        <v>-1979.4386382529619</v>
      </c>
      <c r="N19" s="85">
        <f t="shared" si="7"/>
        <v>-16499.825867468553</v>
      </c>
      <c r="O19" s="86">
        <f t="shared" si="8"/>
        <v>1523414.5752493502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-12036.155188438492</v>
      </c>
      <c r="E20" s="85">
        <f t="shared" si="9"/>
        <v>-599.21182581983999</v>
      </c>
      <c r="F20" s="85">
        <f t="shared" si="0"/>
        <v>-11436.943362618651</v>
      </c>
      <c r="G20" s="86">
        <f t="shared" si="3"/>
        <v>1541460.5674036613</v>
      </c>
      <c r="H20" s="80"/>
      <c r="I20" s="76"/>
      <c r="J20" s="81"/>
      <c r="K20" s="76">
        <f t="shared" si="4"/>
        <v>15</v>
      </c>
      <c r="L20" s="85">
        <f t="shared" si="5"/>
        <v>-18479.264505721516</v>
      </c>
      <c r="M20" s="85">
        <f t="shared" si="6"/>
        <v>-1992.2225127916786</v>
      </c>
      <c r="N20" s="85">
        <f t="shared" si="7"/>
        <v>-16487.041992929837</v>
      </c>
      <c r="O20" s="86">
        <f t="shared" si="8"/>
        <v>1521422.3527365585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-12036.155188438492</v>
      </c>
      <c r="E21" s="85">
        <f t="shared" si="9"/>
        <v>-603.65598019467041</v>
      </c>
      <c r="F21" s="85">
        <f t="shared" si="0"/>
        <v>-11432.499208243822</v>
      </c>
      <c r="G21" s="86">
        <f t="shared" si="3"/>
        <v>1540856.9114234666</v>
      </c>
      <c r="H21" s="80"/>
      <c r="I21" s="76"/>
      <c r="J21" s="81"/>
      <c r="K21" s="76">
        <f t="shared" si="4"/>
        <v>16</v>
      </c>
      <c r="L21" s="85">
        <f t="shared" si="5"/>
        <v>-18479.264505721516</v>
      </c>
      <c r="M21" s="85">
        <f t="shared" si="6"/>
        <v>-2005.0889498534582</v>
      </c>
      <c r="N21" s="85">
        <f t="shared" si="7"/>
        <v>-16474.175555868056</v>
      </c>
      <c r="O21" s="86">
        <f t="shared" si="8"/>
        <v>1519417.263786705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-12036.155188438492</v>
      </c>
      <c r="E22" s="85">
        <f t="shared" si="9"/>
        <v>-608.13309538111423</v>
      </c>
      <c r="F22" s="85">
        <f t="shared" si="0"/>
        <v>-11428.022093057378</v>
      </c>
      <c r="G22" s="86">
        <f t="shared" si="3"/>
        <v>1540248.7783280856</v>
      </c>
      <c r="H22" s="80"/>
      <c r="I22" s="76"/>
      <c r="J22" s="81"/>
      <c r="K22" s="76">
        <f t="shared" si="4"/>
        <v>17</v>
      </c>
      <c r="L22" s="85">
        <f t="shared" si="5"/>
        <v>-18479.264505721516</v>
      </c>
      <c r="M22" s="85">
        <f t="shared" si="6"/>
        <v>-2018.0384826545958</v>
      </c>
      <c r="N22" s="85">
        <f t="shared" si="7"/>
        <v>-16461.22602306692</v>
      </c>
      <c r="O22" s="86">
        <f t="shared" si="8"/>
        <v>1517399.2253040504</v>
      </c>
    </row>
    <row r="23" spans="1:15" x14ac:dyDescent="0.2">
      <c r="A23" s="76"/>
      <c r="B23" s="81">
        <f>SUM(D6:D23)</f>
        <v>-216650.7933918928</v>
      </c>
      <c r="C23" s="76">
        <f t="shared" si="1"/>
        <v>18</v>
      </c>
      <c r="D23" s="85">
        <f t="shared" si="2"/>
        <v>-12036.155188438492</v>
      </c>
      <c r="E23" s="85">
        <f t="shared" si="9"/>
        <v>-612.64341583852399</v>
      </c>
      <c r="F23" s="85">
        <f t="shared" si="0"/>
        <v>-11423.511772599968</v>
      </c>
      <c r="G23" s="86">
        <f t="shared" si="3"/>
        <v>1539636.1349122471</v>
      </c>
      <c r="H23" s="80"/>
      <c r="I23" s="76"/>
      <c r="J23" s="81">
        <f>SUM(L6:L23)</f>
        <v>-332626.76110298728</v>
      </c>
      <c r="K23" s="76">
        <f t="shared" si="4"/>
        <v>18</v>
      </c>
      <c r="L23" s="85">
        <f t="shared" si="5"/>
        <v>-18479.264505721516</v>
      </c>
      <c r="M23" s="85">
        <f t="shared" si="6"/>
        <v>-2031.0716478550735</v>
      </c>
      <c r="N23" s="85">
        <f t="shared" si="7"/>
        <v>-16448.192857866441</v>
      </c>
      <c r="O23" s="86">
        <f t="shared" si="8"/>
        <v>1515368.1536561954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-12036.155188438492</v>
      </c>
      <c r="E24" s="85">
        <f t="shared" si="9"/>
        <v>-617.1871878393265</v>
      </c>
      <c r="F24" s="85">
        <f t="shared" si="0"/>
        <v>-11418.968000599165</v>
      </c>
      <c r="G24" s="86">
        <f t="shared" si="3"/>
        <v>1539018.9477244078</v>
      </c>
      <c r="H24" s="80"/>
      <c r="I24" s="76"/>
      <c r="J24" s="81"/>
      <c r="K24" s="76">
        <f t="shared" si="4"/>
        <v>19</v>
      </c>
      <c r="L24" s="85">
        <f t="shared" si="5"/>
        <v>-18479.264505721516</v>
      </c>
      <c r="M24" s="85">
        <f t="shared" si="6"/>
        <v>-2044.188985580804</v>
      </c>
      <c r="N24" s="85">
        <f t="shared" si="7"/>
        <v>-16435.075520140712</v>
      </c>
      <c r="O24" s="86">
        <f t="shared" si="8"/>
        <v>1513323.9646706146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-12036.155188438492</v>
      </c>
      <c r="E25" s="85">
        <f t="shared" si="9"/>
        <v>-621.76465948246812</v>
      </c>
      <c r="F25" s="85">
        <f t="shared" si="0"/>
        <v>-11414.390528956024</v>
      </c>
      <c r="G25" s="86">
        <f t="shared" si="3"/>
        <v>1538397.1830649253</v>
      </c>
      <c r="H25" s="80"/>
      <c r="I25" s="76"/>
      <c r="J25" s="81"/>
      <c r="K25" s="76">
        <f t="shared" si="4"/>
        <v>20</v>
      </c>
      <c r="L25" s="85">
        <f t="shared" si="5"/>
        <v>-18479.264505721516</v>
      </c>
      <c r="M25" s="85">
        <f t="shared" si="6"/>
        <v>-2057.3910394460131</v>
      </c>
      <c r="N25" s="85">
        <f t="shared" si="7"/>
        <v>-16421.873466275501</v>
      </c>
      <c r="O25" s="86">
        <f t="shared" si="8"/>
        <v>1511266.5736311686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-12036.155188438492</v>
      </c>
      <c r="E26" s="85">
        <f t="shared" si="9"/>
        <v>-626.37608070696319</v>
      </c>
      <c r="F26" s="85">
        <f t="shared" si="0"/>
        <v>-11409.779107731529</v>
      </c>
      <c r="G26" s="86">
        <f t="shared" si="3"/>
        <v>1537770.8069842183</v>
      </c>
      <c r="H26" s="80"/>
      <c r="I26" s="76"/>
      <c r="J26" s="81"/>
      <c r="K26" s="76">
        <f t="shared" si="4"/>
        <v>21</v>
      </c>
      <c r="L26" s="85">
        <f t="shared" si="5"/>
        <v>-18479.264505721516</v>
      </c>
      <c r="M26" s="85">
        <f t="shared" si="6"/>
        <v>-2070.6783565757682</v>
      </c>
      <c r="N26" s="85">
        <f t="shared" si="7"/>
        <v>-16408.586149145747</v>
      </c>
      <c r="O26" s="86">
        <f t="shared" si="8"/>
        <v>1509195.8952745928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-12036.155188438492</v>
      </c>
      <c r="E27" s="85">
        <f t="shared" si="9"/>
        <v>-631.02170330553963</v>
      </c>
      <c r="F27" s="85">
        <f t="shared" si="0"/>
        <v>-11405.133485132952</v>
      </c>
      <c r="G27" s="86">
        <f t="shared" si="3"/>
        <v>1537139.7852809126</v>
      </c>
      <c r="H27" s="80"/>
      <c r="I27" s="76"/>
      <c r="J27" s="81"/>
      <c r="K27" s="76">
        <f t="shared" si="4"/>
        <v>22</v>
      </c>
      <c r="L27" s="85">
        <f t="shared" si="5"/>
        <v>-18479.264505721516</v>
      </c>
      <c r="M27" s="85">
        <f t="shared" si="6"/>
        <v>-2084.0514876286534</v>
      </c>
      <c r="N27" s="85">
        <f t="shared" si="7"/>
        <v>-16395.213018092862</v>
      </c>
      <c r="O27" s="86">
        <f t="shared" si="8"/>
        <v>1507111.8437869642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-12036.155188438492</v>
      </c>
      <c r="E28" s="85">
        <f t="shared" si="9"/>
        <v>-635.70178093838922</v>
      </c>
      <c r="F28" s="85">
        <f t="shared" si="0"/>
        <v>-11400.453407500103</v>
      </c>
      <c r="G28" s="86">
        <f t="shared" si="3"/>
        <v>1536504.0834999743</v>
      </c>
      <c r="H28" s="80"/>
      <c r="I28" s="76"/>
      <c r="J28" s="81"/>
      <c r="K28" s="76">
        <f t="shared" si="4"/>
        <v>23</v>
      </c>
      <c r="L28" s="85">
        <f t="shared" si="5"/>
        <v>-18479.264505721516</v>
      </c>
      <c r="M28" s="85">
        <f t="shared" si="6"/>
        <v>-2097.5109868195891</v>
      </c>
      <c r="N28" s="85">
        <f t="shared" si="7"/>
        <v>-16381.753518901927</v>
      </c>
      <c r="O28" s="86">
        <f t="shared" si="8"/>
        <v>1505014.3328001446</v>
      </c>
    </row>
    <row r="29" spans="1:15" x14ac:dyDescent="0.2">
      <c r="A29" s="76"/>
      <c r="B29" s="81">
        <f>SUM(D18:D29)</f>
        <v>-144433.86226126191</v>
      </c>
      <c r="C29" s="76">
        <f t="shared" si="1"/>
        <v>24</v>
      </c>
      <c r="D29" s="85">
        <f t="shared" si="2"/>
        <v>-12036.155188438492</v>
      </c>
      <c r="E29" s="85">
        <f t="shared" si="9"/>
        <v>-640.41656914701559</v>
      </c>
      <c r="F29" s="85">
        <f t="shared" si="0"/>
        <v>-11395.738619291476</v>
      </c>
      <c r="G29" s="86">
        <f t="shared" si="3"/>
        <v>1535863.6669308273</v>
      </c>
      <c r="H29" s="80"/>
      <c r="I29" s="76"/>
      <c r="J29" s="81">
        <f>SUM(L18:L29)</f>
        <v>-221751.17406865818</v>
      </c>
      <c r="K29" s="76">
        <f t="shared" si="4"/>
        <v>24</v>
      </c>
      <c r="L29" s="85">
        <f t="shared" si="5"/>
        <v>-18479.264505721516</v>
      </c>
      <c r="M29" s="85">
        <f t="shared" si="6"/>
        <v>-2111.0574119427988</v>
      </c>
      <c r="N29" s="85">
        <f t="shared" si="7"/>
        <v>-16368.207093778718</v>
      </c>
      <c r="O29" s="86">
        <f t="shared" si="8"/>
        <v>1502903.2753882017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-12036.155188438492</v>
      </c>
      <c r="E30" s="85">
        <f t="shared" si="9"/>
        <v>-645.1663253681894</v>
      </c>
      <c r="F30" s="85">
        <f t="shared" si="0"/>
        <v>-11390.988863070303</v>
      </c>
      <c r="G30" s="86">
        <f t="shared" si="3"/>
        <v>1535218.5006054591</v>
      </c>
      <c r="H30" s="80"/>
      <c r="I30" s="76"/>
      <c r="J30" s="81"/>
      <c r="K30" s="76">
        <f t="shared" si="4"/>
        <v>25</v>
      </c>
      <c r="L30" s="85">
        <f t="shared" si="5"/>
        <v>-18479.264505721516</v>
      </c>
      <c r="M30" s="85">
        <f t="shared" si="6"/>
        <v>-2124.6913243949293</v>
      </c>
      <c r="N30" s="85">
        <f t="shared" si="7"/>
        <v>-16354.573181326587</v>
      </c>
      <c r="O30" s="86">
        <f t="shared" si="8"/>
        <v>1500778.5840638068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-12036.155188438492</v>
      </c>
      <c r="E31" s="85">
        <f t="shared" si="9"/>
        <v>-649.9513089480032</v>
      </c>
      <c r="F31" s="85">
        <f t="shared" si="0"/>
        <v>-11386.203879490489</v>
      </c>
      <c r="G31" s="86">
        <f t="shared" si="3"/>
        <v>1534568.5492965111</v>
      </c>
      <c r="H31" s="80"/>
      <c r="I31" s="76"/>
      <c r="J31" s="81"/>
      <c r="K31" s="76">
        <f t="shared" si="4"/>
        <v>26</v>
      </c>
      <c r="L31" s="85">
        <f t="shared" si="5"/>
        <v>-18479.264505721516</v>
      </c>
      <c r="M31" s="85">
        <f t="shared" si="6"/>
        <v>-2138.4132891983131</v>
      </c>
      <c r="N31" s="85">
        <f t="shared" si="7"/>
        <v>-16340.851216523202</v>
      </c>
      <c r="O31" s="86">
        <f t="shared" si="8"/>
        <v>1498640.1707746084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-12036.155188438492</v>
      </c>
      <c r="E32" s="85">
        <f t="shared" si="9"/>
        <v>-654.77178115603431</v>
      </c>
      <c r="F32" s="85">
        <f t="shared" si="0"/>
        <v>-11381.383407282457</v>
      </c>
      <c r="G32" s="86">
        <f t="shared" si="3"/>
        <v>1533913.777515355</v>
      </c>
      <c r="H32" s="80"/>
      <c r="I32" s="76"/>
      <c r="J32" s="81"/>
      <c r="K32" s="76">
        <f t="shared" si="4"/>
        <v>27</v>
      </c>
      <c r="L32" s="85">
        <f t="shared" si="5"/>
        <v>-18479.264505721516</v>
      </c>
      <c r="M32" s="85">
        <f t="shared" si="6"/>
        <v>-2152.2238750243855</v>
      </c>
      <c r="N32" s="85">
        <f t="shared" si="7"/>
        <v>-16327.040630697131</v>
      </c>
      <c r="O32" s="86">
        <f t="shared" si="8"/>
        <v>1496487.946899584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-12036.155188438492</v>
      </c>
      <c r="E33" s="85">
        <f t="shared" si="9"/>
        <v>-659.62800519960831</v>
      </c>
      <c r="F33" s="85">
        <f t="shared" si="0"/>
        <v>-11376.527183238883</v>
      </c>
      <c r="G33" s="86">
        <f t="shared" si="3"/>
        <v>1533254.1495101554</v>
      </c>
      <c r="H33" s="80"/>
      <c r="I33" s="76"/>
      <c r="J33" s="81"/>
      <c r="K33" s="76">
        <f t="shared" si="4"/>
        <v>28</v>
      </c>
      <c r="L33" s="85">
        <f t="shared" si="5"/>
        <v>-18479.264505721516</v>
      </c>
      <c r="M33" s="85">
        <f t="shared" si="6"/>
        <v>-2166.1236542172505</v>
      </c>
      <c r="N33" s="85">
        <f t="shared" si="7"/>
        <v>-16313.140851504266</v>
      </c>
      <c r="O33" s="86">
        <f t="shared" si="8"/>
        <v>1494321.8232453668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-12036.155188438492</v>
      </c>
      <c r="E34" s="85">
        <f t="shared" si="9"/>
        <v>-664.52024623817215</v>
      </c>
      <c r="F34" s="85">
        <f t="shared" si="0"/>
        <v>-11371.634942200319</v>
      </c>
      <c r="G34" s="86">
        <f t="shared" si="3"/>
        <v>1532589.6292639172</v>
      </c>
      <c r="H34" s="80"/>
      <c r="I34" s="76"/>
      <c r="J34" s="81"/>
      <c r="K34" s="76">
        <f t="shared" si="4"/>
        <v>29</v>
      </c>
      <c r="L34" s="85">
        <f t="shared" si="5"/>
        <v>-18479.264505721516</v>
      </c>
      <c r="M34" s="85">
        <f t="shared" si="6"/>
        <v>-2180.1132028174047</v>
      </c>
      <c r="N34" s="85">
        <f t="shared" si="7"/>
        <v>-16299.151302904111</v>
      </c>
      <c r="O34" s="86">
        <f t="shared" si="8"/>
        <v>1492141.7100425493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-12036.155188438492</v>
      </c>
      <c r="E35" s="85">
        <f t="shared" si="9"/>
        <v>-669.44877139777168</v>
      </c>
      <c r="F35" s="85">
        <f t="shared" si="0"/>
        <v>-11366.706417040719</v>
      </c>
      <c r="G35" s="86">
        <f t="shared" si="3"/>
        <v>1531920.1804925194</v>
      </c>
      <c r="H35" s="80"/>
      <c r="I35" s="76"/>
      <c r="J35" s="81"/>
      <c r="K35" s="76">
        <f t="shared" si="4"/>
        <v>30</v>
      </c>
      <c r="L35" s="85">
        <f t="shared" si="5"/>
        <v>-18479.264505721516</v>
      </c>
      <c r="M35" s="85">
        <f t="shared" si="6"/>
        <v>-2194.1931005856004</v>
      </c>
      <c r="N35" s="85">
        <f t="shared" si="7"/>
        <v>-16285.071405135915</v>
      </c>
      <c r="O35" s="86">
        <f t="shared" si="8"/>
        <v>1489947.5169419637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-12036.155188438492</v>
      </c>
      <c r="E36" s="85">
        <f t="shared" si="9"/>
        <v>-674.4138497856386</v>
      </c>
      <c r="F36" s="85">
        <f t="shared" si="0"/>
        <v>-11361.741338652853</v>
      </c>
      <c r="G36" s="86">
        <f t="shared" si="3"/>
        <v>1531245.7666427337</v>
      </c>
      <c r="H36" s="80"/>
      <c r="I36" s="76"/>
      <c r="J36" s="81"/>
      <c r="K36" s="76">
        <f t="shared" si="4"/>
        <v>31</v>
      </c>
      <c r="L36" s="85">
        <f t="shared" si="5"/>
        <v>-18479.264505721516</v>
      </c>
      <c r="M36" s="85">
        <f t="shared" si="6"/>
        <v>-2208.3639310268823</v>
      </c>
      <c r="N36" s="85">
        <f t="shared" si="7"/>
        <v>-16270.900574694633</v>
      </c>
      <c r="O36" s="86">
        <f t="shared" si="8"/>
        <v>1487739.1530109369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-12036.155188438492</v>
      </c>
      <c r="E37" s="85">
        <f t="shared" si="9"/>
        <v>-679.41575250488222</v>
      </c>
      <c r="F37" s="85">
        <f t="shared" si="0"/>
        <v>-11356.73943593361</v>
      </c>
      <c r="G37" s="86">
        <f t="shared" si="3"/>
        <v>1530566.3508902288</v>
      </c>
      <c r="H37" s="80"/>
      <c r="I37" s="76"/>
      <c r="J37" s="81"/>
      <c r="K37" s="76">
        <f t="shared" si="4"/>
        <v>32</v>
      </c>
      <c r="L37" s="85">
        <f t="shared" si="5"/>
        <v>-18479.264505721516</v>
      </c>
      <c r="M37" s="85">
        <f t="shared" si="6"/>
        <v>-2222.626281414764</v>
      </c>
      <c r="N37" s="85">
        <f t="shared" si="7"/>
        <v>-16256.638224306753</v>
      </c>
      <c r="O37" s="86">
        <f t="shared" si="8"/>
        <v>1485516.526729522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-12036.155188438492</v>
      </c>
      <c r="E38" s="85">
        <f t="shared" si="9"/>
        <v>-684.4547526692935</v>
      </c>
      <c r="F38" s="85">
        <f t="shared" si="0"/>
        <v>-11351.700435769199</v>
      </c>
      <c r="G38" s="86">
        <f t="shared" si="3"/>
        <v>1529881.8961375596</v>
      </c>
      <c r="H38" s="80"/>
      <c r="I38" s="76"/>
      <c r="J38" s="81"/>
      <c r="K38" s="76">
        <f t="shared" si="4"/>
        <v>33</v>
      </c>
      <c r="L38" s="85">
        <f t="shared" si="5"/>
        <v>-18479.264505721516</v>
      </c>
      <c r="M38" s="85">
        <f t="shared" si="6"/>
        <v>-2236.9807428155673</v>
      </c>
      <c r="N38" s="85">
        <f t="shared" si="7"/>
        <v>-16242.283762905949</v>
      </c>
      <c r="O38" s="86">
        <f t="shared" si="8"/>
        <v>1483279.5459867064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-12036.155188438492</v>
      </c>
      <c r="E39" s="85">
        <f t="shared" si="9"/>
        <v>-689.53112541825715</v>
      </c>
      <c r="F39" s="85">
        <f t="shared" si="0"/>
        <v>-11346.624063020234</v>
      </c>
      <c r="G39" s="86">
        <f t="shared" si="3"/>
        <v>1529192.3650121414</v>
      </c>
      <c r="H39" s="80"/>
      <c r="I39" s="76"/>
      <c r="J39" s="81"/>
      <c r="K39" s="76">
        <f t="shared" si="4"/>
        <v>34</v>
      </c>
      <c r="L39" s="85">
        <f t="shared" si="5"/>
        <v>-18479.264505721516</v>
      </c>
      <c r="M39" s="85">
        <f t="shared" si="6"/>
        <v>-2251.4279101129187</v>
      </c>
      <c r="N39" s="85">
        <f t="shared" si="7"/>
        <v>-16227.836595608598</v>
      </c>
      <c r="O39" s="86">
        <f t="shared" si="8"/>
        <v>1481028.1180765934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-12036.155188438492</v>
      </c>
      <c r="E40" s="85">
        <f t="shared" si="9"/>
        <v>-694.64514793177591</v>
      </c>
      <c r="F40" s="85">
        <f t="shared" si="0"/>
        <v>-11341.510040506715</v>
      </c>
      <c r="G40" s="86">
        <f t="shared" si="3"/>
        <v>1528497.7198642096</v>
      </c>
      <c r="H40" s="80"/>
      <c r="I40" s="76"/>
      <c r="J40" s="81"/>
      <c r="K40" s="76">
        <f t="shared" si="4"/>
        <v>35</v>
      </c>
      <c r="L40" s="85">
        <f t="shared" si="5"/>
        <v>-18479.264505721516</v>
      </c>
      <c r="M40" s="85">
        <f t="shared" si="6"/>
        <v>-2265.968382032398</v>
      </c>
      <c r="N40" s="85">
        <f t="shared" si="7"/>
        <v>-16213.296123689117</v>
      </c>
      <c r="O40" s="86">
        <f t="shared" si="8"/>
        <v>1478762.149694561</v>
      </c>
    </row>
    <row r="41" spans="1:15" x14ac:dyDescent="0.2">
      <c r="A41" s="76"/>
      <c r="B41" s="81">
        <f>SUM(D30:D41)</f>
        <v>-144433.86226126191</v>
      </c>
      <c r="C41" s="76">
        <f t="shared" si="1"/>
        <v>36</v>
      </c>
      <c r="D41" s="85">
        <f t="shared" si="2"/>
        <v>-12036.155188438492</v>
      </c>
      <c r="E41" s="85">
        <f>PPMT($B$3/12,C41,$B$2,$B$1)</f>
        <v>-699.79709944560341</v>
      </c>
      <c r="F41" s="85">
        <f>SUM(D41-E41)</f>
        <v>-11336.358088992889</v>
      </c>
      <c r="G41" s="86">
        <f>SUM(G40+E41)</f>
        <v>1527797.9227647639</v>
      </c>
      <c r="H41" s="80"/>
      <c r="I41" s="76"/>
      <c r="J41" s="81">
        <f>SUM(L30:L41)</f>
        <v>-221751.17406865818</v>
      </c>
      <c r="K41" s="76">
        <f t="shared" si="4"/>
        <v>36</v>
      </c>
      <c r="L41" s="85">
        <f t="shared" si="5"/>
        <v>-18479.264505721516</v>
      </c>
      <c r="M41" s="85">
        <f t="shared" si="6"/>
        <v>-2280.6027611663567</v>
      </c>
      <c r="N41" s="85">
        <f t="shared" si="7"/>
        <v>-16198.66174455516</v>
      </c>
      <c r="O41" s="86">
        <f>SUM(O40+M41)</f>
        <v>1476481.5469333946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-12036.155188438492</v>
      </c>
      <c r="E42" s="85">
        <f t="shared" ref="E42:E105" si="10">PPMT($B$3/12,C42,$B$2,$B$1)</f>
        <v>-704.9872612664916</v>
      </c>
      <c r="F42" s="85">
        <f t="shared" ref="F42:F105" si="11">SUM(D42-E42)</f>
        <v>-11331.167927172</v>
      </c>
      <c r="G42" s="86">
        <f t="shared" ref="G42:G105" si="12">SUM(G41+E42)</f>
        <v>1527092.9355034975</v>
      </c>
      <c r="H42" s="80"/>
      <c r="I42" s="76"/>
      <c r="J42" s="81"/>
      <c r="K42" s="76">
        <f t="shared" si="4"/>
        <v>37</v>
      </c>
      <c r="L42" s="85">
        <f t="shared" si="5"/>
        <v>-18479.264505721516</v>
      </c>
      <c r="M42" s="85">
        <f t="shared" si="6"/>
        <v>-2295.3316539988896</v>
      </c>
      <c r="N42" s="85">
        <f t="shared" si="7"/>
        <v>-16183.932851722626</v>
      </c>
      <c r="O42" s="86">
        <f t="shared" ref="O42:O105" si="13">SUM(O41+M42)</f>
        <v>1474186.2152793957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-12036.155188438492</v>
      </c>
      <c r="E43" s="85">
        <f t="shared" si="10"/>
        <v>-710.21591678755158</v>
      </c>
      <c r="F43" s="85">
        <f t="shared" si="11"/>
        <v>-11325.939271650939</v>
      </c>
      <c r="G43" s="86">
        <f t="shared" si="12"/>
        <v>1526382.71958671</v>
      </c>
      <c r="H43" s="80"/>
      <c r="I43" s="76"/>
      <c r="J43" s="81"/>
      <c r="K43" s="76">
        <f t="shared" si="4"/>
        <v>38</v>
      </c>
      <c r="L43" s="85">
        <f t="shared" si="5"/>
        <v>-18479.264505721516</v>
      </c>
      <c r="M43" s="85">
        <f t="shared" si="6"/>
        <v>-2310.1556709309662</v>
      </c>
      <c r="N43" s="85">
        <f t="shared" si="7"/>
        <v>-16169.10883479055</v>
      </c>
      <c r="O43" s="86">
        <f t="shared" si="13"/>
        <v>1471876.0596084648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-12036.155188438492</v>
      </c>
      <c r="E44" s="85">
        <f t="shared" si="10"/>
        <v>-715.48335150372554</v>
      </c>
      <c r="F44" s="85">
        <f t="shared" si="11"/>
        <v>-11320.671836934765</v>
      </c>
      <c r="G44" s="86">
        <f t="shared" si="12"/>
        <v>1525667.2362352062</v>
      </c>
      <c r="H44" s="80"/>
      <c r="I44" s="76"/>
      <c r="J44" s="81"/>
      <c r="K44" s="76">
        <f t="shared" si="4"/>
        <v>39</v>
      </c>
      <c r="L44" s="85">
        <f t="shared" si="5"/>
        <v>-18479.264505721516</v>
      </c>
      <c r="M44" s="85">
        <f t="shared" si="6"/>
        <v>-2325.0754263057283</v>
      </c>
      <c r="N44" s="85">
        <f t="shared" si="7"/>
        <v>-16154.189079415788</v>
      </c>
      <c r="O44" s="86">
        <f t="shared" si="13"/>
        <v>1469550.9841821592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-12036.155188438492</v>
      </c>
      <c r="E45" s="85">
        <f t="shared" si="10"/>
        <v>-720.7898530273784</v>
      </c>
      <c r="F45" s="85">
        <f t="shared" si="11"/>
        <v>-11315.365335411114</v>
      </c>
      <c r="G45" s="86">
        <f t="shared" si="12"/>
        <v>1524946.4463821789</v>
      </c>
      <c r="H45" s="80"/>
      <c r="I45" s="76"/>
      <c r="J45" s="81"/>
      <c r="K45" s="76">
        <f t="shared" si="4"/>
        <v>40</v>
      </c>
      <c r="L45" s="85">
        <f t="shared" si="5"/>
        <v>-18479.264505721516</v>
      </c>
      <c r="M45" s="85">
        <f t="shared" si="6"/>
        <v>-2340.0915384339528</v>
      </c>
      <c r="N45" s="85">
        <f t="shared" si="7"/>
        <v>-16139.172967287563</v>
      </c>
      <c r="O45" s="86">
        <f t="shared" si="13"/>
        <v>1467210.8926437253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-12036.155188438492</v>
      </c>
      <c r="E46" s="85">
        <f t="shared" si="10"/>
        <v>-726.13571110399812</v>
      </c>
      <c r="F46" s="85">
        <f t="shared" si="11"/>
        <v>-11310.019477334494</v>
      </c>
      <c r="G46" s="86">
        <f t="shared" si="12"/>
        <v>1524220.310671075</v>
      </c>
      <c r="H46" s="80"/>
      <c r="I46" s="76"/>
      <c r="J46" s="81"/>
      <c r="K46" s="76">
        <f t="shared" si="4"/>
        <v>41</v>
      </c>
      <c r="L46" s="85">
        <f t="shared" si="5"/>
        <v>-18479.264505721516</v>
      </c>
      <c r="M46" s="85">
        <f t="shared" si="6"/>
        <v>-2355.2046296196722</v>
      </c>
      <c r="N46" s="85">
        <f t="shared" si="7"/>
        <v>-16124.059876101845</v>
      </c>
      <c r="O46" s="86">
        <f t="shared" si="13"/>
        <v>1464855.6880141057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-12036.155188438492</v>
      </c>
      <c r="E47" s="85">
        <f t="shared" si="10"/>
        <v>-731.52121762801949</v>
      </c>
      <c r="F47" s="85">
        <f t="shared" si="11"/>
        <v>-11304.633970810472</v>
      </c>
      <c r="G47" s="86">
        <f t="shared" si="12"/>
        <v>1523488.7894534471</v>
      </c>
      <c r="H47" s="80"/>
      <c r="I47" s="76"/>
      <c r="J47" s="81"/>
      <c r="K47" s="76">
        <f t="shared" si="4"/>
        <v>42</v>
      </c>
      <c r="L47" s="85">
        <f t="shared" si="5"/>
        <v>-18479.264505721516</v>
      </c>
      <c r="M47" s="85">
        <f t="shared" si="6"/>
        <v>-2370.415326185966</v>
      </c>
      <c r="N47" s="85">
        <f t="shared" si="7"/>
        <v>-16108.849179535549</v>
      </c>
      <c r="O47" s="86">
        <f t="shared" si="13"/>
        <v>1462485.2726879197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-12036.155188438492</v>
      </c>
      <c r="E48" s="85">
        <f t="shared" si="10"/>
        <v>-736.94666665876048</v>
      </c>
      <c r="F48" s="85">
        <f t="shared" si="11"/>
        <v>-11299.208521779732</v>
      </c>
      <c r="G48" s="86">
        <f t="shared" si="12"/>
        <v>1522751.8427867882</v>
      </c>
      <c r="H48" s="80"/>
      <c r="I48" s="76"/>
      <c r="J48" s="81"/>
      <c r="K48" s="76">
        <f t="shared" si="4"/>
        <v>43</v>
      </c>
      <c r="L48" s="85">
        <f t="shared" si="5"/>
        <v>-18479.264505721516</v>
      </c>
      <c r="M48" s="85">
        <f t="shared" si="6"/>
        <v>-2385.7242585009167</v>
      </c>
      <c r="N48" s="85">
        <f t="shared" si="7"/>
        <v>-16093.540247220599</v>
      </c>
      <c r="O48" s="86">
        <f t="shared" si="13"/>
        <v>1460099.5484294188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-12036.155188438492</v>
      </c>
      <c r="E49" s="85">
        <f t="shared" si="10"/>
        <v>-742.41235443647963</v>
      </c>
      <c r="F49" s="85">
        <f t="shared" si="11"/>
        <v>-11293.742834002012</v>
      </c>
      <c r="G49" s="86">
        <f t="shared" si="12"/>
        <v>1522009.4304323518</v>
      </c>
      <c r="H49" s="80"/>
      <c r="I49" s="76"/>
      <c r="J49" s="81"/>
      <c r="K49" s="76">
        <f t="shared" si="4"/>
        <v>44</v>
      </c>
      <c r="L49" s="85">
        <f t="shared" si="5"/>
        <v>-18479.264505721516</v>
      </c>
      <c r="M49" s="85">
        <f t="shared" si="6"/>
        <v>-2401.1320610037346</v>
      </c>
      <c r="N49" s="85">
        <f t="shared" si="7"/>
        <v>-16078.132444717781</v>
      </c>
      <c r="O49" s="86">
        <f t="shared" si="13"/>
        <v>1457698.4163684151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-12036.155188438492</v>
      </c>
      <c r="E50" s="85">
        <f t="shared" si="10"/>
        <v>-747.91857939855038</v>
      </c>
      <c r="F50" s="85">
        <f t="shared" si="11"/>
        <v>-11288.236609039941</v>
      </c>
      <c r="G50" s="86">
        <f t="shared" si="12"/>
        <v>1521261.5118529531</v>
      </c>
      <c r="H50" s="80"/>
      <c r="I50" s="76"/>
      <c r="J50" s="81"/>
      <c r="K50" s="76">
        <f t="shared" si="4"/>
        <v>45</v>
      </c>
      <c r="L50" s="85">
        <f t="shared" si="5"/>
        <v>-18479.264505721516</v>
      </c>
      <c r="M50" s="85">
        <f t="shared" si="6"/>
        <v>-2416.6393722310509</v>
      </c>
      <c r="N50" s="85">
        <f t="shared" si="7"/>
        <v>-16062.625133490465</v>
      </c>
      <c r="O50" s="86">
        <f t="shared" si="13"/>
        <v>1455281.7769961841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-12036.155188438492</v>
      </c>
      <c r="E51" s="85">
        <f t="shared" si="10"/>
        <v>-753.46564219575635</v>
      </c>
      <c r="F51" s="85">
        <f t="shared" si="11"/>
        <v>-11282.689546242735</v>
      </c>
      <c r="G51" s="86">
        <f t="shared" si="12"/>
        <v>1520508.0462107575</v>
      </c>
      <c r="H51" s="80"/>
      <c r="I51" s="76"/>
      <c r="J51" s="81"/>
      <c r="K51" s="76">
        <f t="shared" si="4"/>
        <v>46</v>
      </c>
      <c r="L51" s="85">
        <f t="shared" si="5"/>
        <v>-18479.264505721516</v>
      </c>
      <c r="M51" s="85">
        <f t="shared" si="6"/>
        <v>-2432.2468348433767</v>
      </c>
      <c r="N51" s="85">
        <f t="shared" si="7"/>
        <v>-16047.01767087814</v>
      </c>
      <c r="O51" s="86">
        <f t="shared" si="13"/>
        <v>1452849.5301613407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-12036.155188438492</v>
      </c>
      <c r="E52" s="85">
        <f t="shared" si="10"/>
        <v>-759.05384570870797</v>
      </c>
      <c r="F52" s="85">
        <f t="shared" si="11"/>
        <v>-11277.101342729784</v>
      </c>
      <c r="G52" s="86">
        <f t="shared" si="12"/>
        <v>1519748.9923650487</v>
      </c>
      <c r="H52" s="80"/>
      <c r="I52" s="76"/>
      <c r="J52" s="81"/>
      <c r="K52" s="76">
        <f t="shared" si="4"/>
        <v>47</v>
      </c>
      <c r="L52" s="85">
        <f t="shared" si="5"/>
        <v>-18479.264505721516</v>
      </c>
      <c r="M52" s="85">
        <f t="shared" si="6"/>
        <v>-2447.9550956517401</v>
      </c>
      <c r="N52" s="85">
        <f t="shared" si="7"/>
        <v>-16031.309410069776</v>
      </c>
      <c r="O52" s="86">
        <f t="shared" si="13"/>
        <v>1450401.5750656889</v>
      </c>
    </row>
    <row r="53" spans="1:15" x14ac:dyDescent="0.2">
      <c r="A53" s="76"/>
      <c r="B53" s="81">
        <f>SUM(D42:D53)</f>
        <v>-144433.86226126191</v>
      </c>
      <c r="C53" s="76">
        <f t="shared" si="1"/>
        <v>48</v>
      </c>
      <c r="D53" s="85">
        <f t="shared" si="2"/>
        <v>-12036.155188438492</v>
      </c>
      <c r="E53" s="85">
        <f t="shared" si="10"/>
        <v>-764.68349506438096</v>
      </c>
      <c r="F53" s="85">
        <f t="shared" si="11"/>
        <v>-11271.471693374111</v>
      </c>
      <c r="G53" s="86">
        <f t="shared" si="12"/>
        <v>1518984.3088699845</v>
      </c>
      <c r="H53" s="80"/>
      <c r="I53" s="76"/>
      <c r="J53" s="81">
        <f>SUM(L42:L53)</f>
        <v>-221751.17406865818</v>
      </c>
      <c r="K53" s="76">
        <f t="shared" si="4"/>
        <v>48</v>
      </c>
      <c r="L53" s="85">
        <f t="shared" si="5"/>
        <v>-18479.264505721516</v>
      </c>
      <c r="M53" s="85">
        <f t="shared" si="6"/>
        <v>-2463.7648056444909</v>
      </c>
      <c r="N53" s="85">
        <f t="shared" si="7"/>
        <v>-16015.499700077025</v>
      </c>
      <c r="O53" s="86">
        <f t="shared" si="13"/>
        <v>1447937.8102600444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-12036.155188438492</v>
      </c>
      <c r="E54" s="85">
        <f t="shared" si="10"/>
        <v>-770.35489765277521</v>
      </c>
      <c r="F54" s="85">
        <f t="shared" si="11"/>
        <v>-11265.800290785717</v>
      </c>
      <c r="G54" s="86">
        <f t="shared" si="12"/>
        <v>1518213.9539723317</v>
      </c>
      <c r="H54" s="80"/>
      <c r="I54" s="76"/>
      <c r="J54" s="81"/>
      <c r="K54" s="76">
        <f t="shared" si="4"/>
        <v>49</v>
      </c>
      <c r="L54" s="85">
        <f t="shared" si="5"/>
        <v>-18479.264505721516</v>
      </c>
      <c r="M54" s="85">
        <f t="shared" si="6"/>
        <v>-2479.6766200142779</v>
      </c>
      <c r="N54" s="85">
        <f t="shared" si="7"/>
        <v>-15999.587885707238</v>
      </c>
      <c r="O54" s="86">
        <f t="shared" si="13"/>
        <v>1445458.1336400302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-12036.155188438492</v>
      </c>
      <c r="E55" s="85">
        <f t="shared" si="10"/>
        <v>-776.06836314370003</v>
      </c>
      <c r="F55" s="85">
        <f t="shared" si="11"/>
        <v>-11260.086825294791</v>
      </c>
      <c r="G55" s="86">
        <f t="shared" si="12"/>
        <v>1517437.8856091881</v>
      </c>
      <c r="H55" s="80"/>
      <c r="I55" s="76"/>
      <c r="J55" s="81"/>
      <c r="K55" s="76">
        <f t="shared" si="4"/>
        <v>50</v>
      </c>
      <c r="L55" s="85">
        <f t="shared" si="5"/>
        <v>-18479.264505721516</v>
      </c>
      <c r="M55" s="85">
        <f t="shared" si="6"/>
        <v>-2495.6911981852031</v>
      </c>
      <c r="N55" s="85">
        <f t="shared" si="7"/>
        <v>-15983.573307536313</v>
      </c>
      <c r="O55" s="86">
        <f t="shared" si="13"/>
        <v>1442962.4424418448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-12036.155188438492</v>
      </c>
      <c r="E56" s="85">
        <f t="shared" si="10"/>
        <v>-781.82420350368204</v>
      </c>
      <c r="F56" s="85">
        <f t="shared" si="11"/>
        <v>-11254.33098493481</v>
      </c>
      <c r="G56" s="86">
        <f t="shared" si="12"/>
        <v>1516656.0614056843</v>
      </c>
      <c r="H56" s="80"/>
      <c r="I56" s="76"/>
      <c r="J56" s="81"/>
      <c r="K56" s="76">
        <f t="shared" si="4"/>
        <v>51</v>
      </c>
      <c r="L56" s="85">
        <f t="shared" si="5"/>
        <v>-18479.264505721516</v>
      </c>
      <c r="M56" s="85">
        <f t="shared" si="6"/>
        <v>-2511.8092038401501</v>
      </c>
      <c r="N56" s="85">
        <f t="shared" si="7"/>
        <v>-15967.455301881366</v>
      </c>
      <c r="O56" s="86">
        <f t="shared" si="13"/>
        <v>1440450.6332380048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-12036.155188438492</v>
      </c>
      <c r="E57" s="85">
        <f t="shared" si="10"/>
        <v>-787.62273301300115</v>
      </c>
      <c r="F57" s="85">
        <f t="shared" si="11"/>
        <v>-11248.532455425491</v>
      </c>
      <c r="G57" s="86">
        <f t="shared" si="12"/>
        <v>1515868.4386726713</v>
      </c>
      <c r="H57" s="80"/>
      <c r="I57" s="76"/>
      <c r="J57" s="81"/>
      <c r="K57" s="76">
        <f t="shared" si="4"/>
        <v>52</v>
      </c>
      <c r="L57" s="85">
        <f t="shared" si="5"/>
        <v>-18479.264505721516</v>
      </c>
      <c r="M57" s="85">
        <f t="shared" si="6"/>
        <v>-2528.0313049482834</v>
      </c>
      <c r="N57" s="85">
        <f t="shared" si="7"/>
        <v>-15951.233200773233</v>
      </c>
      <c r="O57" s="86">
        <f t="shared" si="13"/>
        <v>1437922.6019330565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-12036.155188438492</v>
      </c>
      <c r="E58" s="85">
        <f t="shared" si="10"/>
        <v>-793.4642682828478</v>
      </c>
      <c r="F58" s="85">
        <f t="shared" si="11"/>
        <v>-11242.690920155645</v>
      </c>
      <c r="G58" s="86">
        <f t="shared" si="12"/>
        <v>1515074.9744043886</v>
      </c>
      <c r="H58" s="80"/>
      <c r="I58" s="76"/>
      <c r="J58" s="81"/>
      <c r="K58" s="76">
        <f t="shared" si="4"/>
        <v>53</v>
      </c>
      <c r="L58" s="85">
        <f t="shared" si="5"/>
        <v>-18479.264505721516</v>
      </c>
      <c r="M58" s="85">
        <f t="shared" si="6"/>
        <v>-2544.358173792742</v>
      </c>
      <c r="N58" s="85">
        <f t="shared" si="7"/>
        <v>-15934.906331928774</v>
      </c>
      <c r="O58" s="86">
        <f t="shared" si="13"/>
        <v>1435378.2437592638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-12036.155188438492</v>
      </c>
      <c r="E59" s="85">
        <f t="shared" si="10"/>
        <v>-799.34912827261223</v>
      </c>
      <c r="F59" s="85">
        <f t="shared" si="11"/>
        <v>-11236.80606016588</v>
      </c>
      <c r="G59" s="86">
        <f t="shared" si="12"/>
        <v>1514275.625276116</v>
      </c>
      <c r="H59" s="80"/>
      <c r="I59" s="76"/>
      <c r="J59" s="81"/>
      <c r="K59" s="76">
        <f t="shared" si="4"/>
        <v>54</v>
      </c>
      <c r="L59" s="85">
        <f t="shared" si="5"/>
        <v>-18479.264505721516</v>
      </c>
      <c r="M59" s="85">
        <f t="shared" si="6"/>
        <v>-2560.7904869984859</v>
      </c>
      <c r="N59" s="85">
        <f t="shared" si="7"/>
        <v>-15918.474018723031</v>
      </c>
      <c r="O59" s="86">
        <f t="shared" si="13"/>
        <v>1432817.4532722654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-12036.155188438492</v>
      </c>
      <c r="E60" s="85">
        <f t="shared" si="10"/>
        <v>-805.27763430730056</v>
      </c>
      <c r="F60" s="85">
        <f t="shared" si="11"/>
        <v>-11230.877554131192</v>
      </c>
      <c r="G60" s="86">
        <f t="shared" si="12"/>
        <v>1513470.3476418087</v>
      </c>
      <c r="H60" s="80"/>
      <c r="I60" s="76"/>
      <c r="J60" s="81"/>
      <c r="K60" s="76">
        <f t="shared" si="4"/>
        <v>55</v>
      </c>
      <c r="L60" s="85">
        <f t="shared" si="5"/>
        <v>-18479.264505721516</v>
      </c>
      <c r="M60" s="85">
        <f t="shared" si="6"/>
        <v>-2577.3289255603513</v>
      </c>
      <c r="N60" s="85">
        <f t="shared" si="7"/>
        <v>-15901.935580161164</v>
      </c>
      <c r="O60" s="86">
        <f t="shared" si="13"/>
        <v>1430240.1243467049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-12036.155188438492</v>
      </c>
      <c r="E61" s="85">
        <f t="shared" si="10"/>
        <v>-811.25011009507978</v>
      </c>
      <c r="F61" s="85">
        <f t="shared" si="11"/>
        <v>-11224.905078343412</v>
      </c>
      <c r="G61" s="86">
        <f t="shared" si="12"/>
        <v>1512659.0975317135</v>
      </c>
      <c r="H61" s="80"/>
      <c r="I61" s="76"/>
      <c r="J61" s="81"/>
      <c r="K61" s="76">
        <f t="shared" si="4"/>
        <v>56</v>
      </c>
      <c r="L61" s="85">
        <f t="shared" si="5"/>
        <v>-18479.264505721516</v>
      </c>
      <c r="M61" s="85">
        <f t="shared" si="6"/>
        <v>-2593.9741748712622</v>
      </c>
      <c r="N61" s="85">
        <f t="shared" si="7"/>
        <v>-15885.290330850254</v>
      </c>
      <c r="O61" s="86">
        <f t="shared" si="13"/>
        <v>1427646.1501718336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-12036.155188438492</v>
      </c>
      <c r="E62" s="85">
        <f t="shared" si="10"/>
        <v>-817.26688174495166</v>
      </c>
      <c r="F62" s="85">
        <f t="shared" si="11"/>
        <v>-11218.88830669354</v>
      </c>
      <c r="G62" s="86">
        <f t="shared" si="12"/>
        <v>1511841.8306499687</v>
      </c>
      <c r="H62" s="80"/>
      <c r="I62" s="76"/>
      <c r="J62" s="81"/>
      <c r="K62" s="76">
        <f t="shared" si="4"/>
        <v>57</v>
      </c>
      <c r="L62" s="85">
        <f t="shared" si="5"/>
        <v>-18479.264505721516</v>
      </c>
      <c r="M62" s="85">
        <f t="shared" si="6"/>
        <v>-2610.7269247506392</v>
      </c>
      <c r="N62" s="85">
        <f t="shared" si="7"/>
        <v>-15868.537580970877</v>
      </c>
      <c r="O62" s="86">
        <f t="shared" si="13"/>
        <v>1425035.4232470829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-12036.155188438492</v>
      </c>
      <c r="E63" s="85">
        <f t="shared" si="10"/>
        <v>-823.32827778456021</v>
      </c>
      <c r="F63" s="85">
        <f t="shared" si="11"/>
        <v>-11212.826910653932</v>
      </c>
      <c r="G63" s="86">
        <f t="shared" si="12"/>
        <v>1511018.5023721841</v>
      </c>
      <c r="H63" s="80"/>
      <c r="I63" s="76"/>
      <c r="J63" s="81"/>
      <c r="K63" s="76">
        <f t="shared" si="4"/>
        <v>58</v>
      </c>
      <c r="L63" s="85">
        <f t="shared" si="5"/>
        <v>-18479.264505721516</v>
      </c>
      <c r="M63" s="85">
        <f t="shared" si="6"/>
        <v>-2627.5878694729872</v>
      </c>
      <c r="N63" s="85">
        <f t="shared" si="7"/>
        <v>-15851.676636248529</v>
      </c>
      <c r="O63" s="86">
        <f t="shared" si="13"/>
        <v>1422407.8353776098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-12036.155188438492</v>
      </c>
      <c r="E64" s="85">
        <f t="shared" si="10"/>
        <v>-829.43462917812872</v>
      </c>
      <c r="F64" s="85">
        <f t="shared" si="11"/>
        <v>-11206.720559260362</v>
      </c>
      <c r="G64" s="86">
        <f t="shared" si="12"/>
        <v>1510189.0677430059</v>
      </c>
      <c r="H64" s="80"/>
      <c r="I64" s="76"/>
      <c r="J64" s="81"/>
      <c r="K64" s="76">
        <f t="shared" si="4"/>
        <v>59</v>
      </c>
      <c r="L64" s="85">
        <f t="shared" si="5"/>
        <v>-18479.264505721516</v>
      </c>
      <c r="M64" s="85">
        <f t="shared" si="6"/>
        <v>-2644.5577077966673</v>
      </c>
      <c r="N64" s="85">
        <f t="shared" si="7"/>
        <v>-15834.70679792485</v>
      </c>
      <c r="O64" s="86">
        <f t="shared" si="13"/>
        <v>1419763.2776698133</v>
      </c>
    </row>
    <row r="65" spans="1:15" x14ac:dyDescent="0.2">
      <c r="A65" s="82">
        <f>B65+B53+B41+B29+B17</f>
        <v>-722169.31130630954</v>
      </c>
      <c r="B65" s="81">
        <f>SUM(D54:D65)</f>
        <v>-144433.86226126191</v>
      </c>
      <c r="C65" s="76">
        <f t="shared" si="1"/>
        <v>60</v>
      </c>
      <c r="D65" s="85">
        <f t="shared" si="2"/>
        <v>-12036.155188438492</v>
      </c>
      <c r="E65" s="85">
        <f t="shared" si="10"/>
        <v>-835.58626934453332</v>
      </c>
      <c r="F65" s="85">
        <f t="shared" si="11"/>
        <v>-11200.568919093959</v>
      </c>
      <c r="G65" s="86">
        <f t="shared" si="12"/>
        <v>1509353.4814736615</v>
      </c>
      <c r="H65" s="80"/>
      <c r="I65" s="82">
        <f>J65+J53+J41+J29+J17</f>
        <v>-1108755.870343291</v>
      </c>
      <c r="J65" s="81">
        <f>SUM(L54:L65)</f>
        <v>-221751.17406865818</v>
      </c>
      <c r="K65" s="76">
        <f t="shared" si="4"/>
        <v>60</v>
      </c>
      <c r="L65" s="85">
        <f t="shared" si="5"/>
        <v>-18479.264505721516</v>
      </c>
      <c r="M65" s="85">
        <f t="shared" si="6"/>
        <v>-2661.6371429928536</v>
      </c>
      <c r="N65" s="85">
        <f t="shared" si="7"/>
        <v>-15817.627362728663</v>
      </c>
      <c r="O65" s="86">
        <f t="shared" si="13"/>
        <v>1417101.6405268204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-12036.155188438492</v>
      </c>
      <c r="E66" s="85">
        <f t="shared" si="10"/>
        <v>-841.78353417550534</v>
      </c>
      <c r="F66" s="85">
        <f t="shared" si="11"/>
        <v>-11194.371654262986</v>
      </c>
      <c r="G66" s="86">
        <f t="shared" si="12"/>
        <v>1508511.697939486</v>
      </c>
      <c r="H66" s="80"/>
      <c r="I66" s="76"/>
      <c r="J66" s="81"/>
      <c r="K66" s="76">
        <f t="shared" si="4"/>
        <v>61</v>
      </c>
      <c r="L66" s="85">
        <f t="shared" si="5"/>
        <v>-18479.264505721516</v>
      </c>
      <c r="M66" s="85">
        <f t="shared" si="6"/>
        <v>-2678.8268828746832</v>
      </c>
      <c r="N66" s="85">
        <f t="shared" si="7"/>
        <v>-15800.437622846832</v>
      </c>
      <c r="O66" s="86">
        <f t="shared" si="13"/>
        <v>1414422.8136439458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-12036.155188438492</v>
      </c>
      <c r="E67" s="85">
        <f t="shared" si="10"/>
        <v>-848.02676205397381</v>
      </c>
      <c r="F67" s="85">
        <f t="shared" si="11"/>
        <v>-11188.128426384517</v>
      </c>
      <c r="G67" s="86">
        <f t="shared" si="12"/>
        <v>1507663.6711774319</v>
      </c>
      <c r="H67" s="80"/>
      <c r="I67" s="76"/>
      <c r="J67" s="81"/>
      <c r="K67" s="76">
        <f t="shared" si="4"/>
        <v>62</v>
      </c>
      <c r="L67" s="85">
        <f t="shared" si="5"/>
        <v>-18479.264505721516</v>
      </c>
      <c r="M67" s="85">
        <f t="shared" si="6"/>
        <v>-2696.1276398265813</v>
      </c>
      <c r="N67" s="85">
        <f t="shared" si="7"/>
        <v>-15783.136865894934</v>
      </c>
      <c r="O67" s="86">
        <f t="shared" si="13"/>
        <v>1411726.6860041192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-12036.155188438492</v>
      </c>
      <c r="E68" s="85">
        <f t="shared" si="10"/>
        <v>-854.31629387254043</v>
      </c>
      <c r="F68" s="85">
        <f t="shared" si="11"/>
        <v>-11181.838894565952</v>
      </c>
      <c r="G68" s="86">
        <f t="shared" si="12"/>
        <v>1506809.3548835595</v>
      </c>
      <c r="H68" s="80"/>
      <c r="I68" s="76"/>
      <c r="J68" s="81"/>
      <c r="K68" s="76">
        <f t="shared" si="4"/>
        <v>63</v>
      </c>
      <c r="L68" s="85">
        <f t="shared" si="5"/>
        <v>-18479.264505721516</v>
      </c>
      <c r="M68" s="85">
        <f t="shared" si="6"/>
        <v>-2713.5401308337946</v>
      </c>
      <c r="N68" s="85">
        <f t="shared" si="7"/>
        <v>-15765.724374887721</v>
      </c>
      <c r="O68" s="86">
        <f t="shared" si="13"/>
        <v>1409013.1458732854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-12036.155188438492</v>
      </c>
      <c r="E69" s="85">
        <f t="shared" si="10"/>
        <v>-860.65247305209516</v>
      </c>
      <c r="F69" s="85">
        <f t="shared" si="11"/>
        <v>-11175.502715386396</v>
      </c>
      <c r="G69" s="86">
        <f t="shared" si="12"/>
        <v>1505948.7024105075</v>
      </c>
      <c r="H69" s="80"/>
      <c r="I69" s="76"/>
      <c r="J69" s="81"/>
      <c r="K69" s="76">
        <f t="shared" si="4"/>
        <v>64</v>
      </c>
      <c r="L69" s="85">
        <f t="shared" si="5"/>
        <v>-18479.264505721516</v>
      </c>
      <c r="M69" s="85">
        <f t="shared" si="6"/>
        <v>-2731.0650775120967</v>
      </c>
      <c r="N69" s="85">
        <f t="shared" si="7"/>
        <v>-15748.19942820942</v>
      </c>
      <c r="O69" s="86">
        <f t="shared" si="13"/>
        <v>1406282.0807957733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-12036.155188438492</v>
      </c>
      <c r="E70" s="85">
        <f t="shared" si="10"/>
        <v>-867.03564556056506</v>
      </c>
      <c r="F70" s="85">
        <f t="shared" si="11"/>
        <v>-11169.119542877927</v>
      </c>
      <c r="G70" s="86">
        <f t="shared" si="12"/>
        <v>1505081.6667649469</v>
      </c>
      <c r="H70" s="80"/>
      <c r="I70" s="76"/>
      <c r="J70" s="81"/>
      <c r="K70" s="76">
        <f t="shared" si="4"/>
        <v>65</v>
      </c>
      <c r="L70" s="85">
        <f t="shared" si="5"/>
        <v>-18479.264505721516</v>
      </c>
      <c r="M70" s="85">
        <f t="shared" si="6"/>
        <v>-2748.7032061376954</v>
      </c>
      <c r="N70" s="85">
        <f t="shared" si="7"/>
        <v>-15730.56129958382</v>
      </c>
      <c r="O70" s="86">
        <f t="shared" si="13"/>
        <v>1403533.3775896356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-12036.155188438492</v>
      </c>
      <c r="E71" s="85">
        <f t="shared" si="10"/>
        <v>-873.46615993180581</v>
      </c>
      <c r="F71" s="85">
        <f t="shared" si="11"/>
        <v>-11162.689028506686</v>
      </c>
      <c r="G71" s="86">
        <f t="shared" si="12"/>
        <v>1504208.200605015</v>
      </c>
      <c r="H71" s="80"/>
      <c r="I71" s="76"/>
      <c r="J71" s="81"/>
      <c r="K71" s="76">
        <f t="shared" si="4"/>
        <v>66</v>
      </c>
      <c r="L71" s="85">
        <f t="shared" si="5"/>
        <v>-18479.264505721516</v>
      </c>
      <c r="M71" s="85">
        <f t="shared" si="6"/>
        <v>-2766.4552476773342</v>
      </c>
      <c r="N71" s="85">
        <f t="shared" si="7"/>
        <v>-15712.809258044181</v>
      </c>
      <c r="O71" s="86">
        <f t="shared" si="13"/>
        <v>1400766.9223419582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-12036.155188438492</v>
      </c>
      <c r="E72" s="85">
        <f t="shared" si="10"/>
        <v>-879.94436728463313</v>
      </c>
      <c r="F72" s="85">
        <f t="shared" si="11"/>
        <v>-11156.210821153858</v>
      </c>
      <c r="G72" s="86">
        <f t="shared" si="12"/>
        <v>1503328.2562377304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-18479.264505721516</v>
      </c>
      <c r="M72" s="85">
        <f t="shared" ref="M72:M135" si="18">PPMT($J$3/12,K72,$J$2,$J$1)</f>
        <v>-2784.321937818584</v>
      </c>
      <c r="N72" s="85">
        <f t="shared" ref="N72:N135" si="19">SUM(L72-M72)</f>
        <v>-15694.942567902932</v>
      </c>
      <c r="O72" s="86">
        <f t="shared" si="13"/>
        <v>1397982.6004041396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-12036.155188438492</v>
      </c>
      <c r="E73" s="85">
        <f t="shared" si="10"/>
        <v>-886.47062134199439</v>
      </c>
      <c r="F73" s="85">
        <f t="shared" si="11"/>
        <v>-11149.684567096498</v>
      </c>
      <c r="G73" s="86">
        <f t="shared" si="12"/>
        <v>1502441.7856163883</v>
      </c>
      <c r="H73" s="80"/>
      <c r="I73" s="76"/>
      <c r="J73" s="81"/>
      <c r="K73" s="76">
        <f t="shared" si="16"/>
        <v>68</v>
      </c>
      <c r="L73" s="85">
        <f t="shared" si="17"/>
        <v>-18479.264505721516</v>
      </c>
      <c r="M73" s="85">
        <f t="shared" si="18"/>
        <v>-2802.3040170003287</v>
      </c>
      <c r="N73" s="85">
        <f t="shared" si="19"/>
        <v>-15676.960488721186</v>
      </c>
      <c r="O73" s="86">
        <f t="shared" si="13"/>
        <v>1395180.2963871392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-12036.155188438492</v>
      </c>
      <c r="E74" s="85">
        <f t="shared" si="10"/>
        <v>-893.04527845028088</v>
      </c>
      <c r="F74" s="85">
        <f t="shared" si="11"/>
        <v>-11143.10990998821</v>
      </c>
      <c r="G74" s="86">
        <f t="shared" si="12"/>
        <v>1501548.7403379381</v>
      </c>
      <c r="H74" s="80"/>
      <c r="I74" s="76"/>
      <c r="J74" s="81"/>
      <c r="K74" s="76">
        <f t="shared" si="16"/>
        <v>69</v>
      </c>
      <c r="L74" s="85">
        <f t="shared" si="17"/>
        <v>-18479.264505721516</v>
      </c>
      <c r="M74" s="85">
        <f t="shared" si="18"/>
        <v>-2820.4022304434561</v>
      </c>
      <c r="N74" s="85">
        <f t="shared" si="19"/>
        <v>-15658.862275278059</v>
      </c>
      <c r="O74" s="86">
        <f t="shared" si="13"/>
        <v>1392359.8941566958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-12036.155188438492</v>
      </c>
      <c r="E75" s="85">
        <f t="shared" si="10"/>
        <v>-899.66869759878728</v>
      </c>
      <c r="F75" s="85">
        <f t="shared" si="11"/>
        <v>-11136.486490839705</v>
      </c>
      <c r="G75" s="86">
        <f t="shared" si="12"/>
        <v>1500649.0716403392</v>
      </c>
      <c r="H75" s="80"/>
      <c r="I75" s="76"/>
      <c r="J75" s="81"/>
      <c r="K75" s="76">
        <f t="shared" si="16"/>
        <v>70</v>
      </c>
      <c r="L75" s="85">
        <f t="shared" si="17"/>
        <v>-18479.264505721516</v>
      </c>
      <c r="M75" s="85">
        <f t="shared" si="18"/>
        <v>-2838.6173281817373</v>
      </c>
      <c r="N75" s="85">
        <f t="shared" si="19"/>
        <v>-15640.647177539779</v>
      </c>
      <c r="O75" s="86">
        <f t="shared" si="13"/>
        <v>1389521.2768285142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-12036.155188438492</v>
      </c>
      <c r="E76" s="85">
        <f t="shared" si="10"/>
        <v>-906.34124043931126</v>
      </c>
      <c r="F76" s="85">
        <f t="shared" si="11"/>
        <v>-11129.813947999181</v>
      </c>
      <c r="G76" s="86">
        <f t="shared" si="12"/>
        <v>1499742.7303998999</v>
      </c>
      <c r="H76" s="80"/>
      <c r="I76" s="76"/>
      <c r="J76" s="81"/>
      <c r="K76" s="76">
        <f t="shared" si="16"/>
        <v>71</v>
      </c>
      <c r="L76" s="85">
        <f t="shared" si="17"/>
        <v>-18479.264505721516</v>
      </c>
      <c r="M76" s="85">
        <f t="shared" si="18"/>
        <v>-2856.9500650929108</v>
      </c>
      <c r="N76" s="85">
        <f t="shared" si="19"/>
        <v>-15622.314440628605</v>
      </c>
      <c r="O76" s="86">
        <f t="shared" si="13"/>
        <v>1386664.3267634213</v>
      </c>
    </row>
    <row r="77" spans="1:15" x14ac:dyDescent="0.2">
      <c r="A77" s="76"/>
      <c r="B77" s="81">
        <f>SUM(D66:D77)</f>
        <v>-144433.86226126191</v>
      </c>
      <c r="C77" s="76">
        <f t="shared" si="14"/>
        <v>72</v>
      </c>
      <c r="D77" s="85">
        <f t="shared" si="15"/>
        <v>-12036.155188438492</v>
      </c>
      <c r="E77" s="85">
        <f t="shared" si="10"/>
        <v>-913.06327130590296</v>
      </c>
      <c r="F77" s="85">
        <f t="shared" si="11"/>
        <v>-11123.09191713259</v>
      </c>
      <c r="G77" s="86">
        <f t="shared" si="12"/>
        <v>1498829.6671285939</v>
      </c>
      <c r="H77" s="80"/>
      <c r="I77" s="76"/>
      <c r="J77" s="81">
        <f>SUM(L66:L77)</f>
        <v>-221751.17406865818</v>
      </c>
      <c r="K77" s="76">
        <f t="shared" si="16"/>
        <v>72</v>
      </c>
      <c r="L77" s="85">
        <f t="shared" si="17"/>
        <v>-18479.264505721516</v>
      </c>
      <c r="M77" s="85">
        <f t="shared" si="18"/>
        <v>-2875.4012009299686</v>
      </c>
      <c r="N77" s="85">
        <f t="shared" si="19"/>
        <v>-15603.863304791546</v>
      </c>
      <c r="O77" s="86">
        <f t="shared" si="13"/>
        <v>1383788.9255624914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-12036.155188438492</v>
      </c>
      <c r="E78" s="85">
        <f t="shared" si="10"/>
        <v>-919.83515723475512</v>
      </c>
      <c r="F78" s="85">
        <f t="shared" si="11"/>
        <v>-11116.320031203737</v>
      </c>
      <c r="G78" s="86">
        <f t="shared" si="12"/>
        <v>1497909.8319713592</v>
      </c>
      <c r="H78" s="80"/>
      <c r="I78" s="76"/>
      <c r="J78" s="81"/>
      <c r="K78" s="76">
        <f t="shared" si="16"/>
        <v>73</v>
      </c>
      <c r="L78" s="85">
        <f t="shared" si="17"/>
        <v>-18479.264505721516</v>
      </c>
      <c r="M78" s="85">
        <f t="shared" si="18"/>
        <v>-2893.9715003526417</v>
      </c>
      <c r="N78" s="85">
        <f t="shared" si="19"/>
        <v>-15585.293005368874</v>
      </c>
      <c r="O78" s="86">
        <f t="shared" si="13"/>
        <v>1380894.9540621387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-12036.155188438492</v>
      </c>
      <c r="E79" s="85">
        <f t="shared" si="10"/>
        <v>-926.65726798424623</v>
      </c>
      <c r="F79" s="85">
        <f t="shared" si="11"/>
        <v>-11109.497920454245</v>
      </c>
      <c r="G79" s="86">
        <f t="shared" si="12"/>
        <v>1496983.174703375</v>
      </c>
      <c r="H79" s="80"/>
      <c r="I79" s="76"/>
      <c r="J79" s="81"/>
      <c r="K79" s="76">
        <f t="shared" si="16"/>
        <v>74</v>
      </c>
      <c r="L79" s="85">
        <f t="shared" si="17"/>
        <v>-18479.264505721516</v>
      </c>
      <c r="M79" s="85">
        <f t="shared" si="18"/>
        <v>-2912.6617329590858</v>
      </c>
      <c r="N79" s="85">
        <f t="shared" si="19"/>
        <v>-15566.60277276243</v>
      </c>
      <c r="O79" s="86">
        <f t="shared" si="13"/>
        <v>1377982.2923291796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-12036.155188438492</v>
      </c>
      <c r="E80" s="85">
        <f t="shared" si="10"/>
        <v>-933.52997605512917</v>
      </c>
      <c r="F80" s="85">
        <f t="shared" si="11"/>
        <v>-11102.625212383362</v>
      </c>
      <c r="G80" s="86">
        <f t="shared" si="12"/>
        <v>1496049.6447273199</v>
      </c>
      <c r="H80" s="80"/>
      <c r="I80" s="76"/>
      <c r="J80" s="81"/>
      <c r="K80" s="76">
        <f t="shared" si="16"/>
        <v>75</v>
      </c>
      <c r="L80" s="85">
        <f t="shared" si="17"/>
        <v>-18479.264505721516</v>
      </c>
      <c r="M80" s="85">
        <f t="shared" si="18"/>
        <v>-2931.4726733177799</v>
      </c>
      <c r="N80" s="85">
        <f t="shared" si="19"/>
        <v>-15547.791832403736</v>
      </c>
      <c r="O80" s="86">
        <f t="shared" si="13"/>
        <v>1375050.8196558617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-12036.155188438492</v>
      </c>
      <c r="E81" s="85">
        <f t="shared" si="10"/>
        <v>-940.45365671087154</v>
      </c>
      <c r="F81" s="85">
        <f t="shared" si="11"/>
        <v>-11095.70153172762</v>
      </c>
      <c r="G81" s="86">
        <f t="shared" si="12"/>
        <v>1495109.191070609</v>
      </c>
      <c r="H81" s="80"/>
      <c r="I81" s="76"/>
      <c r="J81" s="81"/>
      <c r="K81" s="76">
        <f t="shared" si="16"/>
        <v>76</v>
      </c>
      <c r="L81" s="85">
        <f t="shared" si="17"/>
        <v>-18479.264505721516</v>
      </c>
      <c r="M81" s="85">
        <f t="shared" si="18"/>
        <v>-2950.4051009996242</v>
      </c>
      <c r="N81" s="85">
        <f t="shared" si="19"/>
        <v>-15528.859404721892</v>
      </c>
      <c r="O81" s="86">
        <f t="shared" si="13"/>
        <v>1372100.4145548621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-12036.155188438492</v>
      </c>
      <c r="E82" s="85">
        <f t="shared" si="10"/>
        <v>-947.42868799814391</v>
      </c>
      <c r="F82" s="85">
        <f t="shared" si="11"/>
        <v>-11088.726500440347</v>
      </c>
      <c r="G82" s="86">
        <f t="shared" si="12"/>
        <v>1494161.7623826109</v>
      </c>
      <c r="H82" s="80"/>
      <c r="I82" s="76"/>
      <c r="J82" s="81"/>
      <c r="K82" s="76">
        <f t="shared" si="16"/>
        <v>77</v>
      </c>
      <c r="L82" s="85">
        <f t="shared" si="17"/>
        <v>-18479.264505721516</v>
      </c>
      <c r="M82" s="85">
        <f t="shared" si="18"/>
        <v>-2969.4598006102465</v>
      </c>
      <c r="N82" s="85">
        <f t="shared" si="19"/>
        <v>-15509.80470511127</v>
      </c>
      <c r="O82" s="86">
        <f t="shared" si="13"/>
        <v>1369130.9547542518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-12036.155188438492</v>
      </c>
      <c r="E83" s="85">
        <f t="shared" si="10"/>
        <v>-954.45545076746362</v>
      </c>
      <c r="F83" s="85">
        <f t="shared" si="11"/>
        <v>-11081.699737671028</v>
      </c>
      <c r="G83" s="86">
        <f t="shared" si="12"/>
        <v>1493207.3069318435</v>
      </c>
      <c r="H83" s="80"/>
      <c r="I83" s="76"/>
      <c r="J83" s="81"/>
      <c r="K83" s="76">
        <f t="shared" si="16"/>
        <v>78</v>
      </c>
      <c r="L83" s="85">
        <f t="shared" si="17"/>
        <v>-18479.264505721516</v>
      </c>
      <c r="M83" s="85">
        <f t="shared" si="18"/>
        <v>-2988.6375618225211</v>
      </c>
      <c r="N83" s="85">
        <f t="shared" si="19"/>
        <v>-15490.626943898995</v>
      </c>
      <c r="O83" s="86">
        <f t="shared" si="13"/>
        <v>1366142.3171924292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-12036.155188438492</v>
      </c>
      <c r="E84" s="85">
        <f t="shared" si="10"/>
        <v>-961.53432869398864</v>
      </c>
      <c r="F84" s="85">
        <f t="shared" si="11"/>
        <v>-11074.620859744504</v>
      </c>
      <c r="G84" s="86">
        <f t="shared" si="12"/>
        <v>1492245.7726031495</v>
      </c>
      <c r="H84" s="80"/>
      <c r="I84" s="76"/>
      <c r="J84" s="81"/>
      <c r="K84" s="76">
        <f t="shared" si="16"/>
        <v>79</v>
      </c>
      <c r="L84" s="85">
        <f t="shared" si="17"/>
        <v>-18479.264505721516</v>
      </c>
      <c r="M84" s="85">
        <f t="shared" si="18"/>
        <v>-3007.9391794092917</v>
      </c>
      <c r="N84" s="85">
        <f t="shared" si="19"/>
        <v>-15471.325326312224</v>
      </c>
      <c r="O84" s="86">
        <f t="shared" si="13"/>
        <v>1363134.3780130199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-12036.155188438492</v>
      </c>
      <c r="E85" s="85">
        <f t="shared" si="10"/>
        <v>-968.6657082984691</v>
      </c>
      <c r="F85" s="85">
        <f t="shared" si="11"/>
        <v>-11067.489480140022</v>
      </c>
      <c r="G85" s="86">
        <f t="shared" si="12"/>
        <v>1491277.106894851</v>
      </c>
      <c r="H85" s="80"/>
      <c r="I85" s="76"/>
      <c r="J85" s="81"/>
      <c r="K85" s="76">
        <f t="shared" si="16"/>
        <v>80</v>
      </c>
      <c r="L85" s="85">
        <f t="shared" si="17"/>
        <v>-18479.264505721516</v>
      </c>
      <c r="M85" s="85">
        <f t="shared" si="18"/>
        <v>-3027.3654532763094</v>
      </c>
      <c r="N85" s="85">
        <f t="shared" si="19"/>
        <v>-15451.899052445206</v>
      </c>
      <c r="O85" s="86">
        <f t="shared" si="13"/>
        <v>1360107.0125597436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-12036.155188438492</v>
      </c>
      <c r="E86" s="85">
        <f t="shared" si="10"/>
        <v>-975.84997896834955</v>
      </c>
      <c r="F86" s="85">
        <f t="shared" si="11"/>
        <v>-11060.305209470142</v>
      </c>
      <c r="G86" s="86">
        <f t="shared" si="12"/>
        <v>1490301.2569158827</v>
      </c>
      <c r="H86" s="80"/>
      <c r="I86" s="76"/>
      <c r="J86" s="81"/>
      <c r="K86" s="76">
        <f t="shared" si="16"/>
        <v>81</v>
      </c>
      <c r="L86" s="85">
        <f t="shared" si="17"/>
        <v>-18479.264505721516</v>
      </c>
      <c r="M86" s="85">
        <f t="shared" si="18"/>
        <v>-3046.9171884953862</v>
      </c>
      <c r="N86" s="85">
        <f t="shared" si="19"/>
        <v>-15432.347317226129</v>
      </c>
      <c r="O86" s="86">
        <f t="shared" si="13"/>
        <v>1357060.0953712482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-12036.155188438492</v>
      </c>
      <c r="E87" s="85">
        <f t="shared" si="10"/>
        <v>-983.08753297903172</v>
      </c>
      <c r="F87" s="85">
        <f t="shared" si="11"/>
        <v>-11053.067655459459</v>
      </c>
      <c r="G87" s="86">
        <f t="shared" si="12"/>
        <v>1489318.1693829037</v>
      </c>
      <c r="H87" s="80"/>
      <c r="I87" s="76"/>
      <c r="J87" s="81"/>
      <c r="K87" s="76">
        <f t="shared" si="16"/>
        <v>82</v>
      </c>
      <c r="L87" s="85">
        <f t="shared" si="17"/>
        <v>-18479.264505721516</v>
      </c>
      <c r="M87" s="85">
        <f t="shared" si="18"/>
        <v>-3066.5951953377516</v>
      </c>
      <c r="N87" s="85">
        <f t="shared" si="19"/>
        <v>-15412.669310383764</v>
      </c>
      <c r="O87" s="86">
        <f t="shared" si="13"/>
        <v>1353993.5001759105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-12036.155188438492</v>
      </c>
      <c r="E88" s="85">
        <f t="shared" si="10"/>
        <v>-990.3787655152928</v>
      </c>
      <c r="F88" s="85">
        <f t="shared" si="11"/>
        <v>-11045.776422923198</v>
      </c>
      <c r="G88" s="86">
        <f t="shared" si="12"/>
        <v>1488327.7906173884</v>
      </c>
      <c r="H88" s="80"/>
      <c r="I88" s="76"/>
      <c r="J88" s="81"/>
      <c r="K88" s="76">
        <f t="shared" si="16"/>
        <v>83</v>
      </c>
      <c r="L88" s="85">
        <f t="shared" si="17"/>
        <v>-18479.264505721516</v>
      </c>
      <c r="M88" s="85">
        <f t="shared" si="18"/>
        <v>-3086.4002893076413</v>
      </c>
      <c r="N88" s="85">
        <f t="shared" si="19"/>
        <v>-15392.864216413875</v>
      </c>
      <c r="O88" s="86">
        <f t="shared" si="13"/>
        <v>1350907.099886603</v>
      </c>
    </row>
    <row r="89" spans="1:15" x14ac:dyDescent="0.2">
      <c r="A89" s="76"/>
      <c r="B89" s="81">
        <f>SUM(D78:D89)</f>
        <v>-144433.86226126191</v>
      </c>
      <c r="C89" s="76">
        <f t="shared" si="14"/>
        <v>84</v>
      </c>
      <c r="D89" s="85">
        <f t="shared" si="15"/>
        <v>-12036.155188438492</v>
      </c>
      <c r="E89" s="85">
        <f t="shared" si="10"/>
        <v>-997.72407469286406</v>
      </c>
      <c r="F89" s="85">
        <f t="shared" si="11"/>
        <v>-11038.431113745628</v>
      </c>
      <c r="G89" s="86">
        <f t="shared" si="12"/>
        <v>1487330.0665426955</v>
      </c>
      <c r="H89" s="80"/>
      <c r="I89" s="76"/>
      <c r="J89" s="81">
        <f>SUM(L78:L89)</f>
        <v>-221751.17406865818</v>
      </c>
      <c r="K89" s="76">
        <f t="shared" si="16"/>
        <v>84</v>
      </c>
      <c r="L89" s="85">
        <f t="shared" si="17"/>
        <v>-18479.264505721516</v>
      </c>
      <c r="M89" s="85">
        <f t="shared" si="18"/>
        <v>-3106.3332911760872</v>
      </c>
      <c r="N89" s="85">
        <f t="shared" si="19"/>
        <v>-15372.931214545428</v>
      </c>
      <c r="O89" s="86">
        <f t="shared" si="13"/>
        <v>1347800.7665954269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-12036.155188438492</v>
      </c>
      <c r="E90" s="85">
        <f t="shared" si="10"/>
        <v>-1005.1238615801698</v>
      </c>
      <c r="F90" s="85">
        <f t="shared" si="11"/>
        <v>-11031.031326858321</v>
      </c>
      <c r="G90" s="86">
        <f t="shared" si="12"/>
        <v>1486324.9426811154</v>
      </c>
      <c r="H90" s="80"/>
      <c r="I90" s="76"/>
      <c r="J90" s="81"/>
      <c r="K90" s="76">
        <f t="shared" si="16"/>
        <v>85</v>
      </c>
      <c r="L90" s="85">
        <f t="shared" si="17"/>
        <v>-18479.264505721516</v>
      </c>
      <c r="M90" s="85">
        <f t="shared" si="18"/>
        <v>-3126.3950270149321</v>
      </c>
      <c r="N90" s="85">
        <f t="shared" si="19"/>
        <v>-15352.869478706583</v>
      </c>
      <c r="O90" s="86">
        <f t="shared" si="13"/>
        <v>1344674.3715684121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-12036.155188438492</v>
      </c>
      <c r="E91" s="85">
        <f t="shared" si="10"/>
        <v>-1012.5785302202228</v>
      </c>
      <c r="F91" s="85">
        <f t="shared" si="11"/>
        <v>-11023.57665821827</v>
      </c>
      <c r="G91" s="86">
        <f t="shared" si="12"/>
        <v>1485312.364150895</v>
      </c>
      <c r="H91" s="80"/>
      <c r="I91" s="76"/>
      <c r="J91" s="81"/>
      <c r="K91" s="76">
        <f t="shared" si="16"/>
        <v>86</v>
      </c>
      <c r="L91" s="85">
        <f t="shared" si="17"/>
        <v>-18479.264505721516</v>
      </c>
      <c r="M91" s="85">
        <f t="shared" si="18"/>
        <v>-3146.5863282310702</v>
      </c>
      <c r="N91" s="85">
        <f t="shared" si="19"/>
        <v>-15332.678177490445</v>
      </c>
      <c r="O91" s="86">
        <f t="shared" si="13"/>
        <v>1341527.785240181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-12036.155188438492</v>
      </c>
      <c r="E92" s="85">
        <f t="shared" si="10"/>
        <v>-1020.0884876526898</v>
      </c>
      <c r="F92" s="85">
        <f t="shared" si="11"/>
        <v>-11016.066700785803</v>
      </c>
      <c r="G92" s="86">
        <f t="shared" si="12"/>
        <v>1484292.2756632424</v>
      </c>
      <c r="H92" s="80"/>
      <c r="I92" s="76"/>
      <c r="J92" s="81"/>
      <c r="K92" s="76">
        <f t="shared" si="16"/>
        <v>87</v>
      </c>
      <c r="L92" s="85">
        <f t="shared" si="17"/>
        <v>-18479.264505721516</v>
      </c>
      <c r="M92" s="85">
        <f t="shared" si="18"/>
        <v>-3166.9080316008963</v>
      </c>
      <c r="N92" s="85">
        <f t="shared" si="19"/>
        <v>-15312.356474120619</v>
      </c>
      <c r="O92" s="86">
        <f t="shared" si="13"/>
        <v>1338360.87720858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-12036.155188438492</v>
      </c>
      <c r="E93" s="85">
        <f t="shared" si="10"/>
        <v>-1027.6541439361133</v>
      </c>
      <c r="F93" s="85">
        <f t="shared" si="11"/>
        <v>-11008.501044502378</v>
      </c>
      <c r="G93" s="86">
        <f t="shared" si="12"/>
        <v>1483264.6215193064</v>
      </c>
      <c r="H93" s="80"/>
      <c r="I93" s="76"/>
      <c r="J93" s="81"/>
      <c r="K93" s="76">
        <f t="shared" si="16"/>
        <v>88</v>
      </c>
      <c r="L93" s="85">
        <f t="shared" si="17"/>
        <v>-18479.264505721516</v>
      </c>
      <c r="M93" s="85">
        <f t="shared" si="18"/>
        <v>-3187.3609793049854</v>
      </c>
      <c r="N93" s="85">
        <f t="shared" si="19"/>
        <v>-15291.90352641653</v>
      </c>
      <c r="O93" s="86">
        <f t="shared" si="13"/>
        <v>1335173.5162292751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-12036.155188438492</v>
      </c>
      <c r="E94" s="85">
        <f t="shared" si="10"/>
        <v>-1035.2759121703061</v>
      </c>
      <c r="F94" s="85">
        <f t="shared" si="11"/>
        <v>-11000.879276268186</v>
      </c>
      <c r="G94" s="86">
        <f t="shared" si="12"/>
        <v>1482229.3456071361</v>
      </c>
      <c r="H94" s="80"/>
      <c r="I94" s="76"/>
      <c r="J94" s="81"/>
      <c r="K94" s="76">
        <f t="shared" si="16"/>
        <v>89</v>
      </c>
      <c r="L94" s="85">
        <f t="shared" si="17"/>
        <v>-18479.264505721516</v>
      </c>
      <c r="M94" s="85">
        <f t="shared" si="18"/>
        <v>-3207.9460189629963</v>
      </c>
      <c r="N94" s="85">
        <f t="shared" si="19"/>
        <v>-15271.318486758519</v>
      </c>
      <c r="O94" s="86">
        <f t="shared" si="13"/>
        <v>1331965.5702103123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-12036.155188438492</v>
      </c>
      <c r="E95" s="85">
        <f t="shared" si="10"/>
        <v>-1042.9542085189028</v>
      </c>
      <c r="F95" s="85">
        <f t="shared" si="11"/>
        <v>-10993.200979919589</v>
      </c>
      <c r="G95" s="86">
        <f t="shared" si="12"/>
        <v>1481186.3913986173</v>
      </c>
      <c r="H95" s="80"/>
      <c r="I95" s="76"/>
      <c r="J95" s="81"/>
      <c r="K95" s="76">
        <f t="shared" si="16"/>
        <v>90</v>
      </c>
      <c r="L95" s="85">
        <f t="shared" si="17"/>
        <v>-18479.264505721516</v>
      </c>
      <c r="M95" s="85">
        <f t="shared" si="18"/>
        <v>-3228.6640036687995</v>
      </c>
      <c r="N95" s="85">
        <f t="shared" si="19"/>
        <v>-15250.600502052715</v>
      </c>
      <c r="O95" s="86">
        <f t="shared" si="13"/>
        <v>1328736.9062066434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-12036.155188438492</v>
      </c>
      <c r="E96" s="85">
        <f t="shared" si="10"/>
        <v>-1050.6894522320847</v>
      </c>
      <c r="F96" s="85">
        <f t="shared" si="11"/>
        <v>-10985.465736206406</v>
      </c>
      <c r="G96" s="86">
        <f t="shared" si="12"/>
        <v>1480135.7019463852</v>
      </c>
      <c r="H96" s="80"/>
      <c r="I96" s="76"/>
      <c r="J96" s="81"/>
      <c r="K96" s="76">
        <f t="shared" si="16"/>
        <v>91</v>
      </c>
      <c r="L96" s="85">
        <f t="shared" si="17"/>
        <v>-18479.264505721516</v>
      </c>
      <c r="M96" s="85">
        <f t="shared" si="18"/>
        <v>-3249.5157920258271</v>
      </c>
      <c r="N96" s="85">
        <f t="shared" si="19"/>
        <v>-15229.748713695688</v>
      </c>
      <c r="O96" s="86">
        <f t="shared" si="13"/>
        <v>1325487.3904146177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-12036.155188438492</v>
      </c>
      <c r="E97" s="85">
        <f t="shared" si="10"/>
        <v>-1058.4820656694724</v>
      </c>
      <c r="F97" s="85">
        <f t="shared" si="11"/>
        <v>-10977.67312276902</v>
      </c>
      <c r="G97" s="86">
        <f t="shared" si="12"/>
        <v>1479077.2198807157</v>
      </c>
      <c r="H97" s="80"/>
      <c r="I97" s="76"/>
      <c r="J97" s="81"/>
      <c r="K97" s="76">
        <f t="shared" si="16"/>
        <v>92</v>
      </c>
      <c r="L97" s="85">
        <f t="shared" si="17"/>
        <v>-18479.264505721516</v>
      </c>
      <c r="M97" s="85">
        <f t="shared" si="18"/>
        <v>-3270.50224818266</v>
      </c>
      <c r="N97" s="85">
        <f t="shared" si="19"/>
        <v>-15208.762257538856</v>
      </c>
      <c r="O97" s="86">
        <f t="shared" si="13"/>
        <v>1322216.8881664351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-12036.155188438492</v>
      </c>
      <c r="E98" s="85">
        <f t="shared" si="10"/>
        <v>-1066.3324743231876</v>
      </c>
      <c r="F98" s="85">
        <f t="shared" si="11"/>
        <v>-10969.822714115304</v>
      </c>
      <c r="G98" s="86">
        <f t="shared" si="12"/>
        <v>1478010.8874063925</v>
      </c>
      <c r="H98" s="80"/>
      <c r="I98" s="76"/>
      <c r="J98" s="81"/>
      <c r="K98" s="76">
        <f t="shared" si="16"/>
        <v>93</v>
      </c>
      <c r="L98" s="85">
        <f t="shared" si="17"/>
        <v>-18479.264505721516</v>
      </c>
      <c r="M98" s="85">
        <f t="shared" si="18"/>
        <v>-3291.6242418688403</v>
      </c>
      <c r="N98" s="85">
        <f t="shared" si="19"/>
        <v>-15187.640263852676</v>
      </c>
      <c r="O98" s="86">
        <f t="shared" si="13"/>
        <v>1318925.2639245663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-12036.155188438492</v>
      </c>
      <c r="E99" s="85">
        <f t="shared" si="10"/>
        <v>-1074.241106841085</v>
      </c>
      <c r="F99" s="85">
        <f t="shared" si="11"/>
        <v>-10961.914081597406</v>
      </c>
      <c r="G99" s="86">
        <f t="shared" si="12"/>
        <v>1476936.6462995515</v>
      </c>
      <c r="H99" s="80"/>
      <c r="I99" s="76"/>
      <c r="J99" s="81"/>
      <c r="K99" s="76">
        <f t="shared" si="16"/>
        <v>94</v>
      </c>
      <c r="L99" s="85">
        <f t="shared" si="17"/>
        <v>-18479.264505721516</v>
      </c>
      <c r="M99" s="85">
        <f t="shared" si="18"/>
        <v>-3312.8826484309097</v>
      </c>
      <c r="N99" s="85">
        <f t="shared" si="19"/>
        <v>-15166.381857290606</v>
      </c>
      <c r="O99" s="86">
        <f t="shared" si="13"/>
        <v>1315612.3812761353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-12036.155188438492</v>
      </c>
      <c r="E100" s="85">
        <f t="shared" si="10"/>
        <v>-1082.2083950501565</v>
      </c>
      <c r="F100" s="85">
        <f t="shared" si="11"/>
        <v>-10953.946793388335</v>
      </c>
      <c r="G100" s="86">
        <f t="shared" si="12"/>
        <v>1475854.4379045013</v>
      </c>
      <c r="H100" s="80"/>
      <c r="I100" s="76"/>
      <c r="J100" s="81"/>
      <c r="K100" s="76">
        <f t="shared" si="16"/>
        <v>95</v>
      </c>
      <c r="L100" s="85">
        <f t="shared" si="17"/>
        <v>-18479.264505721516</v>
      </c>
      <c r="M100" s="85">
        <f t="shared" si="18"/>
        <v>-3334.2783488686923</v>
      </c>
      <c r="N100" s="85">
        <f t="shared" si="19"/>
        <v>-15144.986156852823</v>
      </c>
      <c r="O100" s="86">
        <f t="shared" si="13"/>
        <v>1312278.1029272666</v>
      </c>
    </row>
    <row r="101" spans="1:15" x14ac:dyDescent="0.2">
      <c r="A101" s="76"/>
      <c r="B101" s="81">
        <f>SUM(D90:D101)</f>
        <v>-144433.86226126191</v>
      </c>
      <c r="C101" s="76">
        <f t="shared" si="14"/>
        <v>96</v>
      </c>
      <c r="D101" s="85">
        <f t="shared" si="15"/>
        <v>-12036.155188438492</v>
      </c>
      <c r="E101" s="85">
        <f t="shared" si="10"/>
        <v>-1090.2347739801112</v>
      </c>
      <c r="F101" s="85">
        <f t="shared" si="11"/>
        <v>-10945.92041445838</v>
      </c>
      <c r="G101" s="86">
        <f t="shared" si="12"/>
        <v>1474764.2031305211</v>
      </c>
      <c r="H101" s="80"/>
      <c r="I101" s="76"/>
      <c r="J101" s="81">
        <f>SUM(L90:L101)</f>
        <v>-221751.17406865818</v>
      </c>
      <c r="K101" s="76">
        <f t="shared" si="16"/>
        <v>96</v>
      </c>
      <c r="L101" s="85">
        <f t="shared" si="17"/>
        <v>-18479.264505721516</v>
      </c>
      <c r="M101" s="85">
        <f t="shared" si="18"/>
        <v>-3355.8122298718031</v>
      </c>
      <c r="N101" s="85">
        <f t="shared" si="19"/>
        <v>-15123.452275849713</v>
      </c>
      <c r="O101" s="86">
        <f t="shared" si="13"/>
        <v>1308922.2906973949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-12036.155188438492</v>
      </c>
      <c r="E102" s="85">
        <f t="shared" si="10"/>
        <v>-1098.3206818871306</v>
      </c>
      <c r="F102" s="85">
        <f t="shared" si="11"/>
        <v>-10937.83450655136</v>
      </c>
      <c r="G102" s="86">
        <f t="shared" si="12"/>
        <v>1473665.8824486339</v>
      </c>
      <c r="H102" s="80"/>
      <c r="I102" s="76"/>
      <c r="J102" s="81"/>
      <c r="K102" s="76">
        <f t="shared" si="16"/>
        <v>97</v>
      </c>
      <c r="L102" s="85">
        <f t="shared" si="17"/>
        <v>-18479.264505721516</v>
      </c>
      <c r="M102" s="85">
        <f t="shared" si="18"/>
        <v>-3377.4851838563918</v>
      </c>
      <c r="N102" s="85">
        <f t="shared" si="19"/>
        <v>-15101.779321865124</v>
      </c>
      <c r="O102" s="86">
        <f t="shared" si="13"/>
        <v>1305544.8055135384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-12036.155188438492</v>
      </c>
      <c r="E103" s="85">
        <f t="shared" si="10"/>
        <v>-1106.4665602777936</v>
      </c>
      <c r="F103" s="85">
        <f t="shared" si="11"/>
        <v>-10929.688628160698</v>
      </c>
      <c r="G103" s="86">
        <f t="shared" si="12"/>
        <v>1472559.415888356</v>
      </c>
      <c r="H103" s="80"/>
      <c r="I103" s="76"/>
      <c r="J103" s="81"/>
      <c r="K103" s="76">
        <f t="shared" si="16"/>
        <v>98</v>
      </c>
      <c r="L103" s="85">
        <f t="shared" si="17"/>
        <v>-18479.264505721516</v>
      </c>
      <c r="M103" s="85">
        <f t="shared" si="18"/>
        <v>-3399.2981090021312</v>
      </c>
      <c r="N103" s="85">
        <f t="shared" si="19"/>
        <v>-15079.966396719385</v>
      </c>
      <c r="O103" s="86">
        <f t="shared" si="13"/>
        <v>1302145.5074045362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-12036.155188438492</v>
      </c>
      <c r="E104" s="85">
        <f t="shared" si="10"/>
        <v>-1114.6728539331875</v>
      </c>
      <c r="F104" s="85">
        <f t="shared" si="11"/>
        <v>-10921.482334505305</v>
      </c>
      <c r="G104" s="86">
        <f t="shared" si="12"/>
        <v>1471444.7430344229</v>
      </c>
      <c r="H104" s="80"/>
      <c r="I104" s="76"/>
      <c r="J104" s="81"/>
      <c r="K104" s="76">
        <f t="shared" si="16"/>
        <v>99</v>
      </c>
      <c r="L104" s="85">
        <f t="shared" si="17"/>
        <v>-18479.264505721516</v>
      </c>
      <c r="M104" s="85">
        <f t="shared" si="18"/>
        <v>-3421.2519092894363</v>
      </c>
      <c r="N104" s="85">
        <f t="shared" si="19"/>
        <v>-15058.01259643208</v>
      </c>
      <c r="O104" s="86">
        <f t="shared" si="13"/>
        <v>1298724.2554952467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-12036.155188438492</v>
      </c>
      <c r="E105" s="85">
        <f t="shared" si="10"/>
        <v>-1122.9400109331914</v>
      </c>
      <c r="F105" s="85">
        <f t="shared" si="11"/>
        <v>-10913.215177505301</v>
      </c>
      <c r="G105" s="86">
        <f t="shared" si="12"/>
        <v>1470321.8030234897</v>
      </c>
      <c r="H105" s="80"/>
      <c r="I105" s="76"/>
      <c r="J105" s="81"/>
      <c r="K105" s="76">
        <f t="shared" si="16"/>
        <v>100</v>
      </c>
      <c r="L105" s="85">
        <f t="shared" si="17"/>
        <v>-18479.264505721516</v>
      </c>
      <c r="M105" s="85">
        <f t="shared" si="18"/>
        <v>-3443.3474945369303</v>
      </c>
      <c r="N105" s="85">
        <f t="shared" si="19"/>
        <v>-15035.917011184585</v>
      </c>
      <c r="O105" s="86">
        <f t="shared" si="13"/>
        <v>1295280.9080007097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-12036.155188438492</v>
      </c>
      <c r="E106" s="85">
        <f t="shared" ref="E106:E169" si="20">PPMT($B$3/12,C106,$B$2,$B$1)</f>
        <v>-1131.2684826809461</v>
      </c>
      <c r="F106" s="85">
        <f t="shared" ref="F106:F169" si="21">SUM(D106-E106)</f>
        <v>-10904.886705757546</v>
      </c>
      <c r="G106" s="86">
        <f t="shared" ref="G106:G169" si="22">SUM(G105+E106)</f>
        <v>1469190.5345408088</v>
      </c>
      <c r="H106" s="80"/>
      <c r="I106" s="76"/>
      <c r="J106" s="81"/>
      <c r="K106" s="76">
        <f t="shared" si="16"/>
        <v>101</v>
      </c>
      <c r="L106" s="85">
        <f t="shared" si="17"/>
        <v>-18479.264505721516</v>
      </c>
      <c r="M106" s="85">
        <f t="shared" si="18"/>
        <v>-3465.5857804391485</v>
      </c>
      <c r="N106" s="85">
        <f t="shared" si="19"/>
        <v>-15013.678725282367</v>
      </c>
      <c r="O106" s="86">
        <f t="shared" ref="O106:O169" si="23">SUM(O105+M106)</f>
        <v>1291815.3222202705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-12036.155188438492</v>
      </c>
      <c r="E107" s="85">
        <f t="shared" si="20"/>
        <v>-1139.6587239274966</v>
      </c>
      <c r="F107" s="85">
        <f t="shared" si="21"/>
        <v>-10896.496464510996</v>
      </c>
      <c r="G107" s="86">
        <f t="shared" si="22"/>
        <v>1468050.8758168812</v>
      </c>
      <c r="H107" s="80"/>
      <c r="I107" s="76"/>
      <c r="J107" s="81"/>
      <c r="K107" s="76">
        <f t="shared" si="16"/>
        <v>102</v>
      </c>
      <c r="L107" s="85">
        <f t="shared" si="17"/>
        <v>-18479.264505721516</v>
      </c>
      <c r="M107" s="85">
        <f t="shared" si="18"/>
        <v>-3487.967688604484</v>
      </c>
      <c r="N107" s="85">
        <f t="shared" si="19"/>
        <v>-14991.296817117032</v>
      </c>
      <c r="O107" s="86">
        <f t="shared" si="23"/>
        <v>1288327.354531666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-12036.155188438492</v>
      </c>
      <c r="E108" s="85">
        <f t="shared" si="20"/>
        <v>-1148.1111927966256</v>
      </c>
      <c r="F108" s="85">
        <f t="shared" si="21"/>
        <v>-10888.043995641867</v>
      </c>
      <c r="G108" s="86">
        <f t="shared" si="22"/>
        <v>1466902.7646240846</v>
      </c>
      <c r="H108" s="80"/>
      <c r="I108" s="76"/>
      <c r="J108" s="81"/>
      <c r="K108" s="76">
        <f t="shared" si="16"/>
        <v>103</v>
      </c>
      <c r="L108" s="85">
        <f t="shared" si="17"/>
        <v>-18479.264505721516</v>
      </c>
      <c r="M108" s="85">
        <f t="shared" si="18"/>
        <v>-3510.494146593388</v>
      </c>
      <c r="N108" s="85">
        <f t="shared" si="19"/>
        <v>-14968.770359128128</v>
      </c>
      <c r="O108" s="86">
        <f t="shared" si="23"/>
        <v>1284816.8603850727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-12036.155188438492</v>
      </c>
      <c r="E109" s="85">
        <f t="shared" si="20"/>
        <v>-1156.6263508098668</v>
      </c>
      <c r="F109" s="85">
        <f t="shared" si="21"/>
        <v>-10879.528837628624</v>
      </c>
      <c r="G109" s="86">
        <f t="shared" si="22"/>
        <v>1465746.1382732748</v>
      </c>
      <c r="H109" s="80"/>
      <c r="I109" s="76"/>
      <c r="J109" s="81"/>
      <c r="K109" s="76">
        <f t="shared" si="16"/>
        <v>104</v>
      </c>
      <c r="L109" s="85">
        <f t="shared" si="17"/>
        <v>-18479.264505721516</v>
      </c>
      <c r="M109" s="85">
        <f t="shared" si="18"/>
        <v>-3533.1660879568044</v>
      </c>
      <c r="N109" s="85">
        <f t="shared" si="19"/>
        <v>-14946.098417764711</v>
      </c>
      <c r="O109" s="86">
        <f t="shared" si="23"/>
        <v>1281283.6942971158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-12036.155188438492</v>
      </c>
      <c r="E110" s="85">
        <f t="shared" si="20"/>
        <v>-1165.2046629117067</v>
      </c>
      <c r="F110" s="85">
        <f t="shared" si="21"/>
        <v>-10870.950525526785</v>
      </c>
      <c r="G110" s="86">
        <f t="shared" si="22"/>
        <v>1464580.9336103632</v>
      </c>
      <c r="H110" s="80"/>
      <c r="I110" s="76"/>
      <c r="J110" s="81"/>
      <c r="K110" s="76">
        <f t="shared" si="16"/>
        <v>105</v>
      </c>
      <c r="L110" s="85">
        <f t="shared" si="17"/>
        <v>-18479.264505721516</v>
      </c>
      <c r="M110" s="85">
        <f t="shared" si="18"/>
        <v>-3555.9844522748585</v>
      </c>
      <c r="N110" s="85">
        <f t="shared" si="19"/>
        <v>-14923.280053446657</v>
      </c>
      <c r="O110" s="86">
        <f t="shared" si="23"/>
        <v>1277727.7098448409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-12036.155188438492</v>
      </c>
      <c r="E111" s="85">
        <f t="shared" si="20"/>
        <v>-1173.8465974949688</v>
      </c>
      <c r="F111" s="85">
        <f t="shared" si="21"/>
        <v>-10862.308590943523</v>
      </c>
      <c r="G111" s="86">
        <f t="shared" si="22"/>
        <v>1463407.0870128681</v>
      </c>
      <c r="H111" s="80"/>
      <c r="I111" s="76"/>
      <c r="J111" s="81"/>
      <c r="K111" s="76">
        <f t="shared" si="16"/>
        <v>106</v>
      </c>
      <c r="L111" s="85">
        <f t="shared" si="17"/>
        <v>-18479.264505721516</v>
      </c>
      <c r="M111" s="85">
        <f t="shared" si="18"/>
        <v>-3578.9501851957998</v>
      </c>
      <c r="N111" s="85">
        <f t="shared" si="19"/>
        <v>-14900.314320525717</v>
      </c>
      <c r="O111" s="86">
        <f t="shared" si="23"/>
        <v>1274148.7596596451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-12036.155188438492</v>
      </c>
      <c r="E112" s="85">
        <f t="shared" si="20"/>
        <v>-1182.5526264263899</v>
      </c>
      <c r="F112" s="85">
        <f t="shared" si="21"/>
        <v>-10853.602562012102</v>
      </c>
      <c r="G112" s="86">
        <f t="shared" si="22"/>
        <v>1462224.5343864418</v>
      </c>
      <c r="H112" s="80"/>
      <c r="I112" s="76"/>
      <c r="J112" s="81"/>
      <c r="K112" s="76">
        <f t="shared" si="16"/>
        <v>107</v>
      </c>
      <c r="L112" s="85">
        <f t="shared" si="17"/>
        <v>-18479.264505721516</v>
      </c>
      <c r="M112" s="85">
        <f t="shared" si="18"/>
        <v>-3602.0642384751895</v>
      </c>
      <c r="N112" s="85">
        <f t="shared" si="19"/>
        <v>-14877.200267246326</v>
      </c>
      <c r="O112" s="86">
        <f t="shared" si="23"/>
        <v>1270546.69542117</v>
      </c>
    </row>
    <row r="113" spans="1:15" x14ac:dyDescent="0.2">
      <c r="A113" s="76"/>
      <c r="B113" s="81">
        <f>SUM(D102:D113)</f>
        <v>-144433.86226126191</v>
      </c>
      <c r="C113" s="76">
        <f t="shared" si="14"/>
        <v>108</v>
      </c>
      <c r="D113" s="85">
        <f t="shared" si="15"/>
        <v>-12036.155188438492</v>
      </c>
      <c r="E113" s="85">
        <f t="shared" si="20"/>
        <v>-1191.3232250723854</v>
      </c>
      <c r="F113" s="85">
        <f t="shared" si="21"/>
        <v>-10844.831963366107</v>
      </c>
      <c r="G113" s="86">
        <f t="shared" si="22"/>
        <v>1461033.2111613695</v>
      </c>
      <c r="H113" s="80"/>
      <c r="I113" s="76"/>
      <c r="J113" s="81">
        <f>SUM(L102:L113)</f>
        <v>-221751.17406865818</v>
      </c>
      <c r="K113" s="76">
        <f t="shared" si="16"/>
        <v>108</v>
      </c>
      <c r="L113" s="85">
        <f t="shared" si="17"/>
        <v>-18479.264505721516</v>
      </c>
      <c r="M113" s="85">
        <f t="shared" si="18"/>
        <v>-3625.3275700153417</v>
      </c>
      <c r="N113" s="85">
        <f t="shared" si="19"/>
        <v>-14853.936935706173</v>
      </c>
      <c r="O113" s="86">
        <f t="shared" si="23"/>
        <v>1266921.3678511546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-12036.155188438492</v>
      </c>
      <c r="E114" s="85">
        <f t="shared" si="20"/>
        <v>-1200.1588723250054</v>
      </c>
      <c r="F114" s="85">
        <f t="shared" si="21"/>
        <v>-10835.996316113486</v>
      </c>
      <c r="G114" s="86">
        <f t="shared" si="22"/>
        <v>1459833.0522890445</v>
      </c>
      <c r="H114" s="80"/>
      <c r="I114" s="76"/>
      <c r="J114" s="81"/>
      <c r="K114" s="76">
        <f t="shared" si="16"/>
        <v>109</v>
      </c>
      <c r="L114" s="85">
        <f t="shared" si="17"/>
        <v>-18479.264505721516</v>
      </c>
      <c r="M114" s="85">
        <f t="shared" si="18"/>
        <v>-3648.7411439050243</v>
      </c>
      <c r="N114" s="85">
        <f t="shared" si="19"/>
        <v>-14830.523361816491</v>
      </c>
      <c r="O114" s="86">
        <f t="shared" si="23"/>
        <v>1263272.6267072496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-12036.155188438492</v>
      </c>
      <c r="E115" s="85">
        <f t="shared" si="20"/>
        <v>-1209.0600506280828</v>
      </c>
      <c r="F115" s="85">
        <f t="shared" si="21"/>
        <v>-10827.095137810409</v>
      </c>
      <c r="G115" s="86">
        <f t="shared" si="22"/>
        <v>1458623.9922384163</v>
      </c>
      <c r="H115" s="80"/>
      <c r="I115" s="76"/>
      <c r="J115" s="81"/>
      <c r="K115" s="76">
        <f t="shared" si="16"/>
        <v>110</v>
      </c>
      <c r="L115" s="85">
        <f t="shared" si="17"/>
        <v>-18479.264505721516</v>
      </c>
      <c r="M115" s="85">
        <f t="shared" si="18"/>
        <v>-3672.3059304594112</v>
      </c>
      <c r="N115" s="85">
        <f t="shared" si="19"/>
        <v>-14806.958575262104</v>
      </c>
      <c r="O115" s="86">
        <f t="shared" si="23"/>
        <v>1259600.3207767901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-12036.155188438492</v>
      </c>
      <c r="E116" s="85">
        <f t="shared" si="20"/>
        <v>-1218.0272460035744</v>
      </c>
      <c r="F116" s="85">
        <f t="shared" si="21"/>
        <v>-10818.127942434918</v>
      </c>
      <c r="G116" s="86">
        <f t="shared" si="22"/>
        <v>1457405.9649924128</v>
      </c>
      <c r="H116" s="80"/>
      <c r="I116" s="76"/>
      <c r="J116" s="81"/>
      <c r="K116" s="76">
        <f t="shared" si="16"/>
        <v>111</v>
      </c>
      <c r="L116" s="85">
        <f t="shared" si="17"/>
        <v>-18479.264505721516</v>
      </c>
      <c r="M116" s="85">
        <f t="shared" si="18"/>
        <v>-3696.0229062602948</v>
      </c>
      <c r="N116" s="85">
        <f t="shared" si="19"/>
        <v>-14783.24159946122</v>
      </c>
      <c r="O116" s="86">
        <f t="shared" si="23"/>
        <v>1255904.2978705298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-12036.155188438492</v>
      </c>
      <c r="E117" s="85">
        <f t="shared" si="20"/>
        <v>-1227.0609480781006</v>
      </c>
      <c r="F117" s="85">
        <f t="shared" si="21"/>
        <v>-10809.094240360391</v>
      </c>
      <c r="G117" s="86">
        <f t="shared" si="22"/>
        <v>1456178.9040443348</v>
      </c>
      <c r="H117" s="80"/>
      <c r="I117" s="76"/>
      <c r="J117" s="81"/>
      <c r="K117" s="76">
        <f t="shared" si="16"/>
        <v>112</v>
      </c>
      <c r="L117" s="85">
        <f t="shared" si="17"/>
        <v>-18479.264505721516</v>
      </c>
      <c r="M117" s="85">
        <f t="shared" si="18"/>
        <v>-3719.8930541965588</v>
      </c>
      <c r="N117" s="85">
        <f t="shared" si="19"/>
        <v>-14759.371451524958</v>
      </c>
      <c r="O117" s="86">
        <f t="shared" si="23"/>
        <v>1252184.4048163332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-12036.155188438492</v>
      </c>
      <c r="E118" s="85">
        <f t="shared" si="20"/>
        <v>-1236.1616501096801</v>
      </c>
      <c r="F118" s="85">
        <f t="shared" si="21"/>
        <v>-10799.993538328812</v>
      </c>
      <c r="G118" s="86">
        <f t="shared" si="22"/>
        <v>1454942.7423942252</v>
      </c>
      <c r="H118" s="80"/>
      <c r="I118" s="76"/>
      <c r="J118" s="81"/>
      <c r="K118" s="76">
        <f t="shared" si="16"/>
        <v>113</v>
      </c>
      <c r="L118" s="85">
        <f t="shared" si="17"/>
        <v>-18479.264505721516</v>
      </c>
      <c r="M118" s="85">
        <f t="shared" si="18"/>
        <v>-3743.9173635049119</v>
      </c>
      <c r="N118" s="85">
        <f t="shared" si="19"/>
        <v>-14735.347142216604</v>
      </c>
      <c r="O118" s="86">
        <f t="shared" si="23"/>
        <v>1248440.4874528283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-12036.155188438492</v>
      </c>
      <c r="E119" s="85">
        <f t="shared" si="20"/>
        <v>-1245.3298490146601</v>
      </c>
      <c r="F119" s="85">
        <f t="shared" si="21"/>
        <v>-10790.825339423831</v>
      </c>
      <c r="G119" s="86">
        <f t="shared" si="22"/>
        <v>1453697.4125452104</v>
      </c>
      <c r="H119" s="80"/>
      <c r="I119" s="76"/>
      <c r="J119" s="81"/>
      <c r="K119" s="76">
        <f t="shared" si="16"/>
        <v>114</v>
      </c>
      <c r="L119" s="85">
        <f t="shared" si="17"/>
        <v>-18479.264505721516</v>
      </c>
      <c r="M119" s="85">
        <f t="shared" si="18"/>
        <v>-3768.096829810881</v>
      </c>
      <c r="N119" s="85">
        <f t="shared" si="19"/>
        <v>-14711.167675910634</v>
      </c>
      <c r="O119" s="86">
        <f t="shared" si="23"/>
        <v>1244672.3906230174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-12036.155188438492</v>
      </c>
      <c r="E120" s="85">
        <f t="shared" si="20"/>
        <v>-1254.5660453948524</v>
      </c>
      <c r="F120" s="85">
        <f t="shared" si="21"/>
        <v>-10781.589143043639</v>
      </c>
      <c r="G120" s="86">
        <f t="shared" si="22"/>
        <v>1452442.8464998156</v>
      </c>
      <c r="H120" s="80"/>
      <c r="I120" s="76"/>
      <c r="J120" s="81"/>
      <c r="K120" s="76">
        <f t="shared" si="16"/>
        <v>115</v>
      </c>
      <c r="L120" s="85">
        <f t="shared" si="17"/>
        <v>-18479.264505721516</v>
      </c>
      <c r="M120" s="85">
        <f t="shared" si="18"/>
        <v>-3792.432455170077</v>
      </c>
      <c r="N120" s="85">
        <f t="shared" si="19"/>
        <v>-14686.832050551438</v>
      </c>
      <c r="O120" s="86">
        <f t="shared" si="23"/>
        <v>1240879.9581678475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-12036.155188438492</v>
      </c>
      <c r="E121" s="85">
        <f t="shared" si="20"/>
        <v>-1263.8707435648639</v>
      </c>
      <c r="F121" s="85">
        <f t="shared" si="21"/>
        <v>-10772.284444873629</v>
      </c>
      <c r="G121" s="86">
        <f t="shared" si="22"/>
        <v>1451178.9757562508</v>
      </c>
      <c r="H121" s="80"/>
      <c r="I121" s="76"/>
      <c r="J121" s="81"/>
      <c r="K121" s="76">
        <f t="shared" si="16"/>
        <v>116</v>
      </c>
      <c r="L121" s="85">
        <f t="shared" si="17"/>
        <v>-18479.264505721516</v>
      </c>
      <c r="M121" s="85">
        <f t="shared" si="18"/>
        <v>-3816.9252481097164</v>
      </c>
      <c r="N121" s="85">
        <f t="shared" si="19"/>
        <v>-14662.339257611799</v>
      </c>
      <c r="O121" s="86">
        <f t="shared" si="23"/>
        <v>1237063.0329197377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-12036.155188438492</v>
      </c>
      <c r="E122" s="85">
        <f t="shared" si="20"/>
        <v>-1273.2444515796367</v>
      </c>
      <c r="F122" s="85">
        <f t="shared" si="21"/>
        <v>-10762.910736858856</v>
      </c>
      <c r="G122" s="86">
        <f t="shared" si="22"/>
        <v>1449905.7313046711</v>
      </c>
      <c r="H122" s="80"/>
      <c r="I122" s="76"/>
      <c r="J122" s="81"/>
      <c r="K122" s="76">
        <f t="shared" si="16"/>
        <v>117</v>
      </c>
      <c r="L122" s="85">
        <f t="shared" si="17"/>
        <v>-18479.264505721516</v>
      </c>
      <c r="M122" s="85">
        <f t="shared" si="18"/>
        <v>-3841.576223670425</v>
      </c>
      <c r="N122" s="85">
        <f t="shared" si="19"/>
        <v>-14637.688282051091</v>
      </c>
      <c r="O122" s="86">
        <f t="shared" si="23"/>
        <v>1233221.4566960672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-12036.155188438492</v>
      </c>
      <c r="E123" s="85">
        <f t="shared" si="20"/>
        <v>-1282.6876812621858</v>
      </c>
      <c r="F123" s="85">
        <f t="shared" si="21"/>
        <v>-10753.467507176305</v>
      </c>
      <c r="G123" s="86">
        <f t="shared" si="22"/>
        <v>1448623.043623409</v>
      </c>
      <c r="H123" s="80"/>
      <c r="I123" s="76"/>
      <c r="J123" s="81"/>
      <c r="K123" s="76">
        <f t="shared" si="16"/>
        <v>118</v>
      </c>
      <c r="L123" s="85">
        <f t="shared" si="17"/>
        <v>-18479.264505721516</v>
      </c>
      <c r="M123" s="85">
        <f t="shared" si="18"/>
        <v>-3866.3864034482972</v>
      </c>
      <c r="N123" s="85">
        <f t="shared" si="19"/>
        <v>-14612.878102273218</v>
      </c>
      <c r="O123" s="86">
        <f t="shared" si="23"/>
        <v>1229355.0702926191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-12036.155188438492</v>
      </c>
      <c r="E124" s="85">
        <f t="shared" si="20"/>
        <v>-1292.2009482315473</v>
      </c>
      <c r="F124" s="85">
        <f t="shared" si="21"/>
        <v>-10743.954240206944</v>
      </c>
      <c r="G124" s="86">
        <f t="shared" si="22"/>
        <v>1447330.8426751774</v>
      </c>
      <c r="H124" s="80"/>
      <c r="I124" s="76"/>
      <c r="J124" s="81"/>
      <c r="K124" s="76">
        <f t="shared" si="16"/>
        <v>119</v>
      </c>
      <c r="L124" s="85">
        <f t="shared" si="17"/>
        <v>-18479.264505721516</v>
      </c>
      <c r="M124" s="85">
        <f t="shared" si="18"/>
        <v>-3891.3568156372339</v>
      </c>
      <c r="N124" s="85">
        <f t="shared" si="19"/>
        <v>-14587.907690084281</v>
      </c>
      <c r="O124" s="86">
        <f t="shared" si="23"/>
        <v>1225463.7134769817</v>
      </c>
    </row>
    <row r="125" spans="1:15" x14ac:dyDescent="0.2">
      <c r="A125" s="76"/>
      <c r="B125" s="81">
        <f>SUM(D114:D125)</f>
        <v>-144433.86226126191</v>
      </c>
      <c r="C125" s="76">
        <f t="shared" si="14"/>
        <v>120</v>
      </c>
      <c r="D125" s="85">
        <f t="shared" si="15"/>
        <v>-12036.155188438492</v>
      </c>
      <c r="E125" s="85">
        <f t="shared" si="20"/>
        <v>-1301.7847719309307</v>
      </c>
      <c r="F125" s="85">
        <f t="shared" si="21"/>
        <v>-10734.370416507561</v>
      </c>
      <c r="G125" s="86">
        <f t="shared" si="22"/>
        <v>1446029.0579032465</v>
      </c>
      <c r="H125" s="80"/>
      <c r="I125" s="76"/>
      <c r="J125" s="81">
        <f>SUM(L114:L125)</f>
        <v>-221751.17406865818</v>
      </c>
      <c r="K125" s="76">
        <f t="shared" si="16"/>
        <v>120</v>
      </c>
      <c r="L125" s="85">
        <f t="shared" si="17"/>
        <v>-18479.264505721516</v>
      </c>
      <c r="M125" s="85">
        <f t="shared" si="18"/>
        <v>-3916.4884950715568</v>
      </c>
      <c r="N125" s="85">
        <f t="shared" si="19"/>
        <v>-14562.776010649959</v>
      </c>
      <c r="O125" s="86">
        <f t="shared" si="23"/>
        <v>1221547.2249819101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-12036.155188438492</v>
      </c>
      <c r="E126" s="85">
        <f t="shared" si="20"/>
        <v>-1311.4396756560852</v>
      </c>
      <c r="F126" s="85">
        <f t="shared" si="21"/>
        <v>-10724.715512782406</v>
      </c>
      <c r="G126" s="86">
        <f t="shared" si="22"/>
        <v>1444717.6182275903</v>
      </c>
      <c r="H126" s="80"/>
      <c r="I126" s="76"/>
      <c r="J126" s="81"/>
      <c r="K126" s="76">
        <f t="shared" si="16"/>
        <v>121</v>
      </c>
      <c r="L126" s="85">
        <f t="shared" si="17"/>
        <v>-18479.264505721516</v>
      </c>
      <c r="M126" s="85">
        <f t="shared" si="18"/>
        <v>-3941.7824832688948</v>
      </c>
      <c r="N126" s="85">
        <f t="shared" si="19"/>
        <v>-14537.482022452621</v>
      </c>
      <c r="O126" s="86">
        <f t="shared" si="23"/>
        <v>1217605.4424986411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-12036.155188438492</v>
      </c>
      <c r="E127" s="85">
        <f t="shared" si="20"/>
        <v>-1321.1661865838682</v>
      </c>
      <c r="F127" s="85">
        <f t="shared" si="21"/>
        <v>-10714.989001854623</v>
      </c>
      <c r="G127" s="86">
        <f t="shared" si="22"/>
        <v>1443396.4520410064</v>
      </c>
      <c r="H127" s="80"/>
      <c r="I127" s="76"/>
      <c r="J127" s="81"/>
      <c r="K127" s="76">
        <f t="shared" si="16"/>
        <v>122</v>
      </c>
      <c r="L127" s="85">
        <f t="shared" si="17"/>
        <v>-18479.264505721516</v>
      </c>
      <c r="M127" s="85">
        <f t="shared" si="18"/>
        <v>-3967.2398284733395</v>
      </c>
      <c r="N127" s="85">
        <f t="shared" si="19"/>
        <v>-14512.024677248177</v>
      </c>
      <c r="O127" s="86">
        <f t="shared" si="23"/>
        <v>1213638.2026701677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-12036.155188438492</v>
      </c>
      <c r="E128" s="85">
        <f t="shared" si="20"/>
        <v>-1330.9648358010318</v>
      </c>
      <c r="F128" s="85">
        <f t="shared" si="21"/>
        <v>-10705.190352637459</v>
      </c>
      <c r="G128" s="86">
        <f t="shared" si="22"/>
        <v>1442065.4872052055</v>
      </c>
      <c r="H128" s="80"/>
      <c r="I128" s="76"/>
      <c r="J128" s="81"/>
      <c r="K128" s="76">
        <f t="shared" si="16"/>
        <v>123</v>
      </c>
      <c r="L128" s="85">
        <f t="shared" si="17"/>
        <v>-18479.264505721516</v>
      </c>
      <c r="M128" s="85">
        <f t="shared" si="18"/>
        <v>-3992.8615856988963</v>
      </c>
      <c r="N128" s="85">
        <f t="shared" si="19"/>
        <v>-14486.40292002262</v>
      </c>
      <c r="O128" s="86">
        <f t="shared" si="23"/>
        <v>1209645.3410844689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-12036.155188438492</v>
      </c>
      <c r="E129" s="85">
        <f t="shared" si="20"/>
        <v>-1340.8361583332232</v>
      </c>
      <c r="F129" s="85">
        <f t="shared" si="21"/>
        <v>-10695.319030105269</v>
      </c>
      <c r="G129" s="86">
        <f t="shared" si="22"/>
        <v>1440724.6510468724</v>
      </c>
      <c r="H129" s="80"/>
      <c r="I129" s="76"/>
      <c r="J129" s="81"/>
      <c r="K129" s="76">
        <f t="shared" si="16"/>
        <v>124</v>
      </c>
      <c r="L129" s="85">
        <f t="shared" si="17"/>
        <v>-18479.264505721516</v>
      </c>
      <c r="M129" s="85">
        <f t="shared" si="18"/>
        <v>-4018.6488167732018</v>
      </c>
      <c r="N129" s="85">
        <f t="shared" si="19"/>
        <v>-14460.615688948314</v>
      </c>
      <c r="O129" s="86">
        <f t="shared" si="23"/>
        <v>1205626.6922676957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-12036.155188438492</v>
      </c>
      <c r="E130" s="85">
        <f t="shared" si="20"/>
        <v>-1350.7806931741939</v>
      </c>
      <c r="F130" s="85">
        <f t="shared" si="21"/>
        <v>-10685.374495264297</v>
      </c>
      <c r="G130" s="86">
        <f t="shared" si="22"/>
        <v>1439373.8703536983</v>
      </c>
      <c r="H130" s="80"/>
      <c r="I130" s="76"/>
      <c r="J130" s="81"/>
      <c r="K130" s="76">
        <f t="shared" si="16"/>
        <v>125</v>
      </c>
      <c r="L130" s="85">
        <f t="shared" si="17"/>
        <v>-18479.264505721516</v>
      </c>
      <c r="M130" s="85">
        <f t="shared" si="18"/>
        <v>-4044.6025903815284</v>
      </c>
      <c r="N130" s="85">
        <f t="shared" si="19"/>
        <v>-14434.661915339988</v>
      </c>
      <c r="O130" s="86">
        <f t="shared" si="23"/>
        <v>1201582.089677314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-12036.155188438492</v>
      </c>
      <c r="E131" s="85">
        <f t="shared" si="20"/>
        <v>-1360.798983315236</v>
      </c>
      <c r="F131" s="85">
        <f t="shared" si="21"/>
        <v>-10675.356205123255</v>
      </c>
      <c r="G131" s="86">
        <f t="shared" si="22"/>
        <v>1438013.071370383</v>
      </c>
      <c r="H131" s="80"/>
      <c r="I131" s="76"/>
      <c r="J131" s="81"/>
      <c r="K131" s="76">
        <f t="shared" si="16"/>
        <v>126</v>
      </c>
      <c r="L131" s="85">
        <f t="shared" si="17"/>
        <v>-18479.264505721516</v>
      </c>
      <c r="M131" s="85">
        <f t="shared" si="18"/>
        <v>-4070.7239821110757</v>
      </c>
      <c r="N131" s="85">
        <f t="shared" si="19"/>
        <v>-14408.54052361044</v>
      </c>
      <c r="O131" s="86">
        <f t="shared" si="23"/>
        <v>1197511.365695203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-12036.155188438492</v>
      </c>
      <c r="E132" s="85">
        <f t="shared" si="20"/>
        <v>-1370.8915757748241</v>
      </c>
      <c r="F132" s="85">
        <f t="shared" si="21"/>
        <v>-10665.263612663668</v>
      </c>
      <c r="G132" s="86">
        <f t="shared" si="22"/>
        <v>1436642.1797946081</v>
      </c>
      <c r="H132" s="80"/>
      <c r="I132" s="76"/>
      <c r="J132" s="81"/>
      <c r="K132" s="76">
        <f t="shared" si="16"/>
        <v>127</v>
      </c>
      <c r="L132" s="85">
        <f t="shared" si="17"/>
        <v>-18479.264505721516</v>
      </c>
      <c r="M132" s="85">
        <f t="shared" si="18"/>
        <v>-4097.0140744955434</v>
      </c>
      <c r="N132" s="85">
        <f t="shared" si="19"/>
        <v>-14382.250431225973</v>
      </c>
      <c r="O132" s="86">
        <f t="shared" si="23"/>
        <v>1193414.3516207074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-12036.155188438492</v>
      </c>
      <c r="E133" s="85">
        <f t="shared" si="20"/>
        <v>-1381.0590216284875</v>
      </c>
      <c r="F133" s="85">
        <f t="shared" si="21"/>
        <v>-10655.096166810004</v>
      </c>
      <c r="G133" s="86">
        <f t="shared" si="22"/>
        <v>1435261.1207729797</v>
      </c>
      <c r="H133" s="80"/>
      <c r="I133" s="76"/>
      <c r="J133" s="81"/>
      <c r="K133" s="76">
        <f t="shared" si="16"/>
        <v>128</v>
      </c>
      <c r="L133" s="85">
        <f t="shared" si="17"/>
        <v>-18479.264505721516</v>
      </c>
      <c r="M133" s="85">
        <f t="shared" si="18"/>
        <v>-4123.4739570599932</v>
      </c>
      <c r="N133" s="85">
        <f t="shared" si="19"/>
        <v>-14355.790548661524</v>
      </c>
      <c r="O133" s="86">
        <f t="shared" si="23"/>
        <v>1189290.8776636475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-12036.155188438492</v>
      </c>
      <c r="E134" s="85">
        <f t="shared" si="20"/>
        <v>-1391.3018760388984</v>
      </c>
      <c r="F134" s="85">
        <f t="shared" si="21"/>
        <v>-10644.853312399593</v>
      </c>
      <c r="G134" s="86">
        <f t="shared" si="22"/>
        <v>1433869.8188969407</v>
      </c>
      <c r="H134" s="80"/>
      <c r="I134" s="76"/>
      <c r="J134" s="81"/>
      <c r="K134" s="76">
        <f t="shared" si="16"/>
        <v>129</v>
      </c>
      <c r="L134" s="85">
        <f t="shared" si="17"/>
        <v>-18479.264505721516</v>
      </c>
      <c r="M134" s="85">
        <f t="shared" si="18"/>
        <v>-4150.1047263660057</v>
      </c>
      <c r="N134" s="85">
        <f t="shared" si="19"/>
        <v>-14329.15977935551</v>
      </c>
      <c r="O134" s="86">
        <f t="shared" si="23"/>
        <v>1185140.7729372815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-12036.155188438492</v>
      </c>
      <c r="E135" s="85">
        <f t="shared" si="20"/>
        <v>-1401.6206982861872</v>
      </c>
      <c r="F135" s="85">
        <f t="shared" si="21"/>
        <v>-10634.534490152304</v>
      </c>
      <c r="G135" s="86">
        <f t="shared" si="22"/>
        <v>1432468.1981986545</v>
      </c>
      <c r="H135" s="80"/>
      <c r="I135" s="76"/>
      <c r="J135" s="81"/>
      <c r="K135" s="76">
        <f t="shared" si="16"/>
        <v>130</v>
      </c>
      <c r="L135" s="85">
        <f t="shared" si="17"/>
        <v>-18479.264505721516</v>
      </c>
      <c r="M135" s="85">
        <f t="shared" si="18"/>
        <v>-4176.9074860571209</v>
      </c>
      <c r="N135" s="85">
        <f t="shared" si="19"/>
        <v>-14302.357019664396</v>
      </c>
      <c r="O135" s="86">
        <f t="shared" si="23"/>
        <v>1180963.8654512244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-12036.155188438492</v>
      </c>
      <c r="E136" s="85">
        <f t="shared" si="20"/>
        <v>-1412.0160517984766</v>
      </c>
      <c r="F136" s="85">
        <f t="shared" si="21"/>
        <v>-10624.139136640015</v>
      </c>
      <c r="G136" s="86">
        <f t="shared" si="22"/>
        <v>1431056.1821468561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-18479.264505721516</v>
      </c>
      <c r="M136" s="85">
        <f t="shared" ref="M136:M199" si="28">PPMT($J$3/12,K136,$J$2,$J$1)</f>
        <v>-4203.8833469045712</v>
      </c>
      <c r="N136" s="85">
        <f t="shared" ref="N136:N199" si="29">SUM(L136-M136)</f>
        <v>-14275.381158816945</v>
      </c>
      <c r="O136" s="86">
        <f t="shared" si="23"/>
        <v>1176759.9821043198</v>
      </c>
    </row>
    <row r="137" spans="1:15" x14ac:dyDescent="0.2">
      <c r="A137" s="76"/>
      <c r="B137" s="81">
        <f>SUM(D126:D137)</f>
        <v>-144433.86226126191</v>
      </c>
      <c r="C137" s="76">
        <f t="shared" si="24"/>
        <v>132</v>
      </c>
      <c r="D137" s="85">
        <f t="shared" si="25"/>
        <v>-12036.155188438492</v>
      </c>
      <c r="E137" s="85">
        <f t="shared" si="20"/>
        <v>-1422.4885041826487</v>
      </c>
      <c r="F137" s="85">
        <f t="shared" si="21"/>
        <v>-10613.666684255842</v>
      </c>
      <c r="G137" s="86">
        <f t="shared" si="22"/>
        <v>1429633.6936426735</v>
      </c>
      <c r="H137" s="80"/>
      <c r="I137" s="76"/>
      <c r="J137" s="81">
        <f>SUM(L126:L137)</f>
        <v>-221751.17406865818</v>
      </c>
      <c r="K137" s="76">
        <f t="shared" si="26"/>
        <v>132</v>
      </c>
      <c r="L137" s="85">
        <f t="shared" si="27"/>
        <v>-18479.264505721516</v>
      </c>
      <c r="M137" s="85">
        <f t="shared" si="28"/>
        <v>-4231.0334268533297</v>
      </c>
      <c r="N137" s="85">
        <f t="shared" si="29"/>
        <v>-14248.231078868186</v>
      </c>
      <c r="O137" s="86">
        <f t="shared" si="23"/>
        <v>1172528.9486774665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-12036.155188438492</v>
      </c>
      <c r="E138" s="85">
        <f t="shared" si="20"/>
        <v>-1433.038627255336</v>
      </c>
      <c r="F138" s="85">
        <f t="shared" si="21"/>
        <v>-10603.116561183157</v>
      </c>
      <c r="G138" s="86">
        <f t="shared" si="22"/>
        <v>1428200.6550154183</v>
      </c>
      <c r="H138" s="80"/>
      <c r="I138" s="76"/>
      <c r="J138" s="81"/>
      <c r="K138" s="76">
        <f t="shared" si="26"/>
        <v>133</v>
      </c>
      <c r="L138" s="85">
        <f t="shared" si="27"/>
        <v>-18479.264505721516</v>
      </c>
      <c r="M138" s="85">
        <f t="shared" si="28"/>
        <v>-4258.3588510684258</v>
      </c>
      <c r="N138" s="85">
        <f t="shared" si="29"/>
        <v>-14220.90565465309</v>
      </c>
      <c r="O138" s="86">
        <f t="shared" si="23"/>
        <v>1168270.5898263981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-12036.155188438492</v>
      </c>
      <c r="E139" s="85">
        <f t="shared" si="20"/>
        <v>-1443.6669970741468</v>
      </c>
      <c r="F139" s="85">
        <f t="shared" si="21"/>
        <v>-10592.488191364344</v>
      </c>
      <c r="G139" s="86">
        <f t="shared" si="22"/>
        <v>1426756.9880183442</v>
      </c>
      <c r="H139" s="80"/>
      <c r="I139" s="76"/>
      <c r="J139" s="81"/>
      <c r="K139" s="76">
        <f t="shared" si="26"/>
        <v>134</v>
      </c>
      <c r="L139" s="85">
        <f t="shared" si="27"/>
        <v>-18479.264505721516</v>
      </c>
      <c r="M139" s="85">
        <f t="shared" si="28"/>
        <v>-4285.860751981576</v>
      </c>
      <c r="N139" s="85">
        <f t="shared" si="29"/>
        <v>-14193.40375373994</v>
      </c>
      <c r="O139" s="86">
        <f t="shared" si="23"/>
        <v>1163984.7290744164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-12036.155188438492</v>
      </c>
      <c r="E140" s="85">
        <f t="shared" si="20"/>
        <v>-1454.3741939691135</v>
      </c>
      <c r="F140" s="85">
        <f t="shared" si="21"/>
        <v>-10581.780994469378</v>
      </c>
      <c r="G140" s="86">
        <f t="shared" si="22"/>
        <v>1425302.613824375</v>
      </c>
      <c r="H140" s="80"/>
      <c r="I140" s="76"/>
      <c r="J140" s="81"/>
      <c r="K140" s="76">
        <f t="shared" si="26"/>
        <v>135</v>
      </c>
      <c r="L140" s="85">
        <f t="shared" si="27"/>
        <v>-18479.264505721516</v>
      </c>
      <c r="M140" s="85">
        <f t="shared" si="28"/>
        <v>-4313.5402693381238</v>
      </c>
      <c r="N140" s="85">
        <f t="shared" si="29"/>
        <v>-14165.724236383392</v>
      </c>
      <c r="O140" s="86">
        <f t="shared" si="23"/>
        <v>1159671.1888050784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-12036.155188438492</v>
      </c>
      <c r="E141" s="85">
        <f t="shared" si="20"/>
        <v>-1465.1608025743847</v>
      </c>
      <c r="F141" s="85">
        <f t="shared" si="21"/>
        <v>-10570.994385864107</v>
      </c>
      <c r="G141" s="86">
        <f t="shared" si="22"/>
        <v>1423837.4530218006</v>
      </c>
      <c r="H141" s="80"/>
      <c r="I141" s="76"/>
      <c r="J141" s="81"/>
      <c r="K141" s="76">
        <f t="shared" si="26"/>
        <v>136</v>
      </c>
      <c r="L141" s="85">
        <f t="shared" si="27"/>
        <v>-18479.264505721516</v>
      </c>
      <c r="M141" s="85">
        <f t="shared" si="28"/>
        <v>-4341.3985502442656</v>
      </c>
      <c r="N141" s="85">
        <f t="shared" si="29"/>
        <v>-14137.865955477249</v>
      </c>
      <c r="O141" s="86">
        <f t="shared" si="23"/>
        <v>1155329.7902548341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-12036.155188438492</v>
      </c>
      <c r="E142" s="85">
        <f t="shared" si="20"/>
        <v>-1476.0274118601442</v>
      </c>
      <c r="F142" s="85">
        <f t="shared" si="21"/>
        <v>-10560.127776578347</v>
      </c>
      <c r="G142" s="86">
        <f t="shared" si="22"/>
        <v>1422361.4256099404</v>
      </c>
      <c r="H142" s="80"/>
      <c r="I142" s="76"/>
      <c r="J142" s="81"/>
      <c r="K142" s="76">
        <f t="shared" si="26"/>
        <v>137</v>
      </c>
      <c r="L142" s="85">
        <f t="shared" si="27"/>
        <v>-18479.264505721516</v>
      </c>
      <c r="M142" s="85">
        <f t="shared" si="28"/>
        <v>-4369.436749214593</v>
      </c>
      <c r="N142" s="85">
        <f t="shared" si="29"/>
        <v>-14109.827756506922</v>
      </c>
      <c r="O142" s="86">
        <f t="shared" si="23"/>
        <v>1150960.3535056196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-12036.155188438492</v>
      </c>
      <c r="E143" s="85">
        <f t="shared" si="20"/>
        <v>-1486.9746151647735</v>
      </c>
      <c r="F143" s="85">
        <f t="shared" si="21"/>
        <v>-10549.180573273718</v>
      </c>
      <c r="G143" s="86">
        <f t="shared" si="22"/>
        <v>1420874.4509947756</v>
      </c>
      <c r="H143" s="80"/>
      <c r="I143" s="76"/>
      <c r="J143" s="81"/>
      <c r="K143" s="76">
        <f t="shared" si="26"/>
        <v>138</v>
      </c>
      <c r="L143" s="85">
        <f t="shared" si="27"/>
        <v>-18479.264505721516</v>
      </c>
      <c r="M143" s="85">
        <f t="shared" si="28"/>
        <v>-4397.6560282199371</v>
      </c>
      <c r="N143" s="85">
        <f t="shared" si="29"/>
        <v>-14081.608477501579</v>
      </c>
      <c r="O143" s="86">
        <f t="shared" si="23"/>
        <v>1146562.6974773996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-12036.155188438492</v>
      </c>
      <c r="E144" s="85">
        <f t="shared" si="20"/>
        <v>-1498.0030102272458</v>
      </c>
      <c r="F144" s="85">
        <f t="shared" si="21"/>
        <v>-10538.152178211247</v>
      </c>
      <c r="G144" s="86">
        <f t="shared" si="22"/>
        <v>1419376.4479845483</v>
      </c>
      <c r="H144" s="80"/>
      <c r="I144" s="76"/>
      <c r="J144" s="81"/>
      <c r="K144" s="76">
        <f t="shared" si="26"/>
        <v>139</v>
      </c>
      <c r="L144" s="85">
        <f t="shared" si="27"/>
        <v>-18479.264505721516</v>
      </c>
      <c r="M144" s="85">
        <f t="shared" si="28"/>
        <v>-4426.0575567355236</v>
      </c>
      <c r="N144" s="85">
        <f t="shared" si="29"/>
        <v>-14053.206948985993</v>
      </c>
      <c r="O144" s="86">
        <f t="shared" si="23"/>
        <v>1142136.639920664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-12036.155188438492</v>
      </c>
      <c r="E145" s="85">
        <f t="shared" si="20"/>
        <v>-1509.1131992197647</v>
      </c>
      <c r="F145" s="85">
        <f t="shared" si="21"/>
        <v>-10527.041989218727</v>
      </c>
      <c r="G145" s="86">
        <f t="shared" si="22"/>
        <v>1417867.3347853285</v>
      </c>
      <c r="H145" s="80"/>
      <c r="I145" s="76"/>
      <c r="J145" s="81"/>
      <c r="K145" s="76">
        <f t="shared" si="26"/>
        <v>140</v>
      </c>
      <c r="L145" s="85">
        <f t="shared" si="27"/>
        <v>-18479.264505721516</v>
      </c>
      <c r="M145" s="85">
        <f t="shared" si="28"/>
        <v>-4454.6425117894414</v>
      </c>
      <c r="N145" s="85">
        <f t="shared" si="29"/>
        <v>-14024.621993932074</v>
      </c>
      <c r="O145" s="86">
        <f t="shared" si="23"/>
        <v>1137681.9974088746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-12036.155188438492</v>
      </c>
      <c r="E146" s="85">
        <f t="shared" si="20"/>
        <v>-1520.305788780644</v>
      </c>
      <c r="F146" s="85">
        <f t="shared" si="21"/>
        <v>-10515.849399657847</v>
      </c>
      <c r="G146" s="86">
        <f t="shared" si="22"/>
        <v>1416347.0289965479</v>
      </c>
      <c r="H146" s="80"/>
      <c r="I146" s="76"/>
      <c r="J146" s="81"/>
      <c r="K146" s="76">
        <f t="shared" si="26"/>
        <v>141</v>
      </c>
      <c r="L146" s="85">
        <f t="shared" si="27"/>
        <v>-18479.264505721516</v>
      </c>
      <c r="M146" s="85">
        <f t="shared" si="28"/>
        <v>-4483.4120780114145</v>
      </c>
      <c r="N146" s="85">
        <f t="shared" si="29"/>
        <v>-13995.852427710102</v>
      </c>
      <c r="O146" s="86">
        <f t="shared" si="23"/>
        <v>1133198.5853308633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-12036.155188438492</v>
      </c>
      <c r="E147" s="85">
        <f t="shared" si="20"/>
        <v>-1531.5813900474343</v>
      </c>
      <c r="F147" s="85">
        <f t="shared" si="21"/>
        <v>-10504.573798391057</v>
      </c>
      <c r="G147" s="86">
        <f t="shared" si="22"/>
        <v>1414815.4476065005</v>
      </c>
      <c r="H147" s="80"/>
      <c r="I147" s="76"/>
      <c r="J147" s="81"/>
      <c r="K147" s="76">
        <f t="shared" si="26"/>
        <v>142</v>
      </c>
      <c r="L147" s="85">
        <f t="shared" si="27"/>
        <v>-18479.264505721516</v>
      </c>
      <c r="M147" s="85">
        <f t="shared" si="28"/>
        <v>-4512.3674476819051</v>
      </c>
      <c r="N147" s="85">
        <f t="shared" si="29"/>
        <v>-13966.897058039611</v>
      </c>
      <c r="O147" s="86">
        <f t="shared" si="23"/>
        <v>1128686.2178831813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-12036.155188438492</v>
      </c>
      <c r="E148" s="85">
        <f t="shared" si="20"/>
        <v>-1542.9406186902861</v>
      </c>
      <c r="F148" s="85">
        <f t="shared" si="21"/>
        <v>-10493.214569748205</v>
      </c>
      <c r="G148" s="86">
        <f t="shared" si="22"/>
        <v>1413272.5069878101</v>
      </c>
      <c r="H148" s="80"/>
      <c r="I148" s="76"/>
      <c r="J148" s="81"/>
      <c r="K148" s="76">
        <f t="shared" si="26"/>
        <v>143</v>
      </c>
      <c r="L148" s="85">
        <f t="shared" si="27"/>
        <v>-18479.264505721516</v>
      </c>
      <c r="M148" s="85">
        <f t="shared" si="28"/>
        <v>-4541.5098207815163</v>
      </c>
      <c r="N148" s="85">
        <f t="shared" si="29"/>
        <v>-13937.754684939999</v>
      </c>
      <c r="O148" s="86">
        <f t="shared" si="23"/>
        <v>1124144.7080623999</v>
      </c>
    </row>
    <row r="149" spans="1:15" x14ac:dyDescent="0.2">
      <c r="A149" s="76"/>
      <c r="B149" s="81">
        <f>SUM(D138:D149)</f>
        <v>-144433.86226126191</v>
      </c>
      <c r="C149" s="76">
        <f t="shared" si="24"/>
        <v>144</v>
      </c>
      <c r="D149" s="85">
        <f t="shared" si="25"/>
        <v>-12036.155188438492</v>
      </c>
      <c r="E149" s="85">
        <f t="shared" si="20"/>
        <v>-1554.3840949455725</v>
      </c>
      <c r="F149" s="85">
        <f t="shared" si="21"/>
        <v>-10481.77109349292</v>
      </c>
      <c r="G149" s="86">
        <f t="shared" si="22"/>
        <v>1411718.1228928645</v>
      </c>
      <c r="H149" s="80"/>
      <c r="I149" s="76"/>
      <c r="J149" s="81">
        <f>SUM(L138:L149)</f>
        <v>-221751.17406865818</v>
      </c>
      <c r="K149" s="76">
        <f t="shared" si="26"/>
        <v>144</v>
      </c>
      <c r="L149" s="85">
        <f t="shared" si="27"/>
        <v>-18479.264505721516</v>
      </c>
      <c r="M149" s="85">
        <f t="shared" si="28"/>
        <v>-4570.8404050407316</v>
      </c>
      <c r="N149" s="85">
        <f t="shared" si="29"/>
        <v>-13908.424100680784</v>
      </c>
      <c r="O149" s="86">
        <f t="shared" si="23"/>
        <v>1119573.8676573592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-12036.155188438492</v>
      </c>
      <c r="E150" s="85">
        <f t="shared" si="20"/>
        <v>-1565.9124436497516</v>
      </c>
      <c r="F150" s="85">
        <f t="shared" si="21"/>
        <v>-10470.24274478874</v>
      </c>
      <c r="G150" s="86">
        <f t="shared" si="22"/>
        <v>1410152.2104492148</v>
      </c>
      <c r="H150" s="80"/>
      <c r="I150" s="76"/>
      <c r="J150" s="81"/>
      <c r="K150" s="76">
        <f t="shared" si="26"/>
        <v>145</v>
      </c>
      <c r="L150" s="85">
        <f t="shared" si="27"/>
        <v>-18479.264505721516</v>
      </c>
      <c r="M150" s="85">
        <f t="shared" si="28"/>
        <v>-4600.3604159899533</v>
      </c>
      <c r="N150" s="85">
        <f t="shared" si="29"/>
        <v>-13878.904089731563</v>
      </c>
      <c r="O150" s="86">
        <f t="shared" si="23"/>
        <v>1114973.5072413692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-12036.155188438492</v>
      </c>
      <c r="E151" s="85">
        <f t="shared" si="20"/>
        <v>-1577.5262942734873</v>
      </c>
      <c r="F151" s="85">
        <f t="shared" si="21"/>
        <v>-10458.628894165004</v>
      </c>
      <c r="G151" s="86">
        <f t="shared" si="22"/>
        <v>1408574.6841549412</v>
      </c>
      <c r="H151" s="80"/>
      <c r="I151" s="76"/>
      <c r="J151" s="81"/>
      <c r="K151" s="76">
        <f t="shared" si="26"/>
        <v>146</v>
      </c>
      <c r="L151" s="85">
        <f t="shared" si="27"/>
        <v>-18479.264505721516</v>
      </c>
      <c r="M151" s="85">
        <f t="shared" si="28"/>
        <v>-4630.0710770098876</v>
      </c>
      <c r="N151" s="85">
        <f t="shared" si="29"/>
        <v>-13849.193428711627</v>
      </c>
      <c r="O151" s="86">
        <f t="shared" si="23"/>
        <v>1110343.4361643593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-12036.155188438492</v>
      </c>
      <c r="E152" s="85">
        <f t="shared" si="20"/>
        <v>-1589.2262809560161</v>
      </c>
      <c r="F152" s="85">
        <f t="shared" si="21"/>
        <v>-10446.928907482476</v>
      </c>
      <c r="G152" s="86">
        <f t="shared" si="22"/>
        <v>1406985.4578739852</v>
      </c>
      <c r="H152" s="80"/>
      <c r="I152" s="76"/>
      <c r="J152" s="81"/>
      <c r="K152" s="76">
        <f t="shared" si="26"/>
        <v>147</v>
      </c>
      <c r="L152" s="85">
        <f t="shared" si="27"/>
        <v>-18479.264505721516</v>
      </c>
      <c r="M152" s="85">
        <f t="shared" si="28"/>
        <v>-4659.9736193822428</v>
      </c>
      <c r="N152" s="85">
        <f t="shared" si="29"/>
        <v>-13819.290886339273</v>
      </c>
      <c r="O152" s="86">
        <f t="shared" si="23"/>
        <v>1105683.4625449772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-12036.155188438492</v>
      </c>
      <c r="E153" s="85">
        <f t="shared" si="20"/>
        <v>-1601.0130425397736</v>
      </c>
      <c r="F153" s="85">
        <f t="shared" si="21"/>
        <v>-10435.142145898719</v>
      </c>
      <c r="G153" s="86">
        <f t="shared" si="22"/>
        <v>1405384.4448314453</v>
      </c>
      <c r="H153" s="80"/>
      <c r="I153" s="76"/>
      <c r="J153" s="81"/>
      <c r="K153" s="76">
        <f t="shared" si="26"/>
        <v>148</v>
      </c>
      <c r="L153" s="85">
        <f t="shared" si="27"/>
        <v>-18479.264505721516</v>
      </c>
      <c r="M153" s="85">
        <f t="shared" si="28"/>
        <v>-4690.0692823407535</v>
      </c>
      <c r="N153" s="85">
        <f t="shared" si="29"/>
        <v>-13789.195223380762</v>
      </c>
      <c r="O153" s="86">
        <f t="shared" si="23"/>
        <v>1100993.3932626364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-12036.155188438492</v>
      </c>
      <c r="E154" s="85">
        <f t="shared" si="20"/>
        <v>-1612.8872226052761</v>
      </c>
      <c r="F154" s="85">
        <f t="shared" si="21"/>
        <v>-10423.267965833216</v>
      </c>
      <c r="G154" s="86">
        <f t="shared" si="22"/>
        <v>1403771.5576088401</v>
      </c>
      <c r="H154" s="80"/>
      <c r="I154" s="76"/>
      <c r="J154" s="81"/>
      <c r="K154" s="76">
        <f t="shared" si="26"/>
        <v>149</v>
      </c>
      <c r="L154" s="85">
        <f t="shared" si="27"/>
        <v>-18479.264505721516</v>
      </c>
      <c r="M154" s="85">
        <f t="shared" si="28"/>
        <v>-4720.3593131225371</v>
      </c>
      <c r="N154" s="85">
        <f t="shared" si="29"/>
        <v>-13758.905192598979</v>
      </c>
      <c r="O154" s="86">
        <f t="shared" si="23"/>
        <v>1096273.0339495139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-12036.155188438492</v>
      </c>
      <c r="E155" s="85">
        <f t="shared" si="20"/>
        <v>-1624.8494695062657</v>
      </c>
      <c r="F155" s="85">
        <f t="shared" si="21"/>
        <v>-10411.305718932226</v>
      </c>
      <c r="G155" s="86">
        <f t="shared" si="22"/>
        <v>1402146.7081393339</v>
      </c>
      <c r="H155" s="80"/>
      <c r="I155" s="76"/>
      <c r="J155" s="81"/>
      <c r="K155" s="76">
        <f t="shared" si="26"/>
        <v>150</v>
      </c>
      <c r="L155" s="85">
        <f t="shared" si="27"/>
        <v>-18479.264505721516</v>
      </c>
      <c r="M155" s="85">
        <f t="shared" si="28"/>
        <v>-4750.8449670197879</v>
      </c>
      <c r="N155" s="85">
        <f t="shared" si="29"/>
        <v>-13728.419538701728</v>
      </c>
      <c r="O155" s="86">
        <f t="shared" si="23"/>
        <v>1091522.1889824942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-12036.155188438492</v>
      </c>
      <c r="E156" s="85">
        <f t="shared" si="20"/>
        <v>-1636.9004364051038</v>
      </c>
      <c r="F156" s="85">
        <f t="shared" si="21"/>
        <v>-10399.254752033388</v>
      </c>
      <c r="G156" s="86">
        <f t="shared" si="22"/>
        <v>1400509.8077029288</v>
      </c>
      <c r="H156" s="80"/>
      <c r="I156" s="76"/>
      <c r="J156" s="81"/>
      <c r="K156" s="76">
        <f t="shared" si="26"/>
        <v>151</v>
      </c>
      <c r="L156" s="85">
        <f t="shared" si="27"/>
        <v>-18479.264505721516</v>
      </c>
      <c r="M156" s="85">
        <f t="shared" si="28"/>
        <v>-4781.5275074317897</v>
      </c>
      <c r="N156" s="85">
        <f t="shared" si="29"/>
        <v>-13697.736998289725</v>
      </c>
      <c r="O156" s="86">
        <f t="shared" si="23"/>
        <v>1086740.6614750624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-12036.155188438492</v>
      </c>
      <c r="E157" s="85">
        <f t="shared" si="20"/>
        <v>-1649.0407813084414</v>
      </c>
      <c r="F157" s="85">
        <f t="shared" si="21"/>
        <v>-10387.11440713005</v>
      </c>
      <c r="G157" s="86">
        <f t="shared" si="22"/>
        <v>1398860.7669216204</v>
      </c>
      <c r="H157" s="80"/>
      <c r="I157" s="76"/>
      <c r="J157" s="81"/>
      <c r="K157" s="76">
        <f t="shared" si="26"/>
        <v>152</v>
      </c>
      <c r="L157" s="85">
        <f t="shared" si="27"/>
        <v>-18479.264505721516</v>
      </c>
      <c r="M157" s="85">
        <f t="shared" si="28"/>
        <v>-4812.4082059172879</v>
      </c>
      <c r="N157" s="85">
        <f t="shared" si="29"/>
        <v>-13666.856299804229</v>
      </c>
      <c r="O157" s="86">
        <f t="shared" si="23"/>
        <v>1081928.253269145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-12036.155188438492</v>
      </c>
      <c r="E158" s="85">
        <f t="shared" si="20"/>
        <v>-1661.2711671031457</v>
      </c>
      <c r="F158" s="85">
        <f t="shared" si="21"/>
        <v>-10374.884021335347</v>
      </c>
      <c r="G158" s="86">
        <f t="shared" si="22"/>
        <v>1397199.4957545171</v>
      </c>
      <c r="H158" s="80"/>
      <c r="I158" s="76"/>
      <c r="J158" s="81"/>
      <c r="K158" s="76">
        <f t="shared" si="26"/>
        <v>153</v>
      </c>
      <c r="L158" s="85">
        <f t="shared" si="27"/>
        <v>-18479.264505721516</v>
      </c>
      <c r="M158" s="85">
        <f t="shared" si="28"/>
        <v>-4843.4883422471694</v>
      </c>
      <c r="N158" s="85">
        <f t="shared" si="29"/>
        <v>-13635.776163474347</v>
      </c>
      <c r="O158" s="86">
        <f t="shared" si="23"/>
        <v>1077084.7649268978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-12036.155188438492</v>
      </c>
      <c r="E159" s="85">
        <f t="shared" si="20"/>
        <v>-1673.592261592494</v>
      </c>
      <c r="F159" s="85">
        <f t="shared" si="21"/>
        <v>-10362.562926845998</v>
      </c>
      <c r="G159" s="86">
        <f t="shared" si="22"/>
        <v>1395525.9034929248</v>
      </c>
      <c r="H159" s="80"/>
      <c r="I159" s="76"/>
      <c r="J159" s="81"/>
      <c r="K159" s="76">
        <f t="shared" si="26"/>
        <v>154</v>
      </c>
      <c r="L159" s="85">
        <f t="shared" si="27"/>
        <v>-18479.264505721516</v>
      </c>
      <c r="M159" s="85">
        <f t="shared" si="28"/>
        <v>-4874.769204457516</v>
      </c>
      <c r="N159" s="85">
        <f t="shared" si="29"/>
        <v>-13604.495301264</v>
      </c>
      <c r="O159" s="86">
        <f t="shared" si="23"/>
        <v>1072209.9957224403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-12036.155188438492</v>
      </c>
      <c r="E160" s="85">
        <f t="shared" si="20"/>
        <v>-1686.0047375326385</v>
      </c>
      <c r="F160" s="85">
        <f t="shared" si="21"/>
        <v>-10350.150450905854</v>
      </c>
      <c r="G160" s="86">
        <f t="shared" si="22"/>
        <v>1393839.8987553921</v>
      </c>
      <c r="H160" s="80"/>
      <c r="I160" s="76"/>
      <c r="J160" s="81"/>
      <c r="K160" s="76">
        <f t="shared" si="26"/>
        <v>155</v>
      </c>
      <c r="L160" s="85">
        <f t="shared" si="27"/>
        <v>-18479.264505721516</v>
      </c>
      <c r="M160" s="85">
        <f t="shared" si="28"/>
        <v>-4906.2520889029711</v>
      </c>
      <c r="N160" s="85">
        <f t="shared" si="29"/>
        <v>-13573.012416818545</v>
      </c>
      <c r="O160" s="86">
        <f t="shared" si="23"/>
        <v>1067303.7436335373</v>
      </c>
    </row>
    <row r="161" spans="1:15" x14ac:dyDescent="0.2">
      <c r="A161" s="76"/>
      <c r="B161" s="81">
        <f>SUM(D150:D161)</f>
        <v>-144433.86226126191</v>
      </c>
      <c r="C161" s="76">
        <f t="shared" si="24"/>
        <v>156</v>
      </c>
      <c r="D161" s="85">
        <f t="shared" si="25"/>
        <v>-12036.155188438492</v>
      </c>
      <c r="E161" s="85">
        <f t="shared" si="20"/>
        <v>-1698.5092726693388</v>
      </c>
      <c r="F161" s="85">
        <f t="shared" si="21"/>
        <v>-10337.645915769153</v>
      </c>
      <c r="G161" s="86">
        <f t="shared" si="22"/>
        <v>1392141.3894827226</v>
      </c>
      <c r="H161" s="80"/>
      <c r="I161" s="76"/>
      <c r="J161" s="81">
        <f>SUM(L150:L161)</f>
        <v>-221751.17406865818</v>
      </c>
      <c r="K161" s="76">
        <f t="shared" si="26"/>
        <v>156</v>
      </c>
      <c r="L161" s="85">
        <f t="shared" si="27"/>
        <v>-18479.264505721516</v>
      </c>
      <c r="M161" s="85">
        <f t="shared" si="28"/>
        <v>-4937.9383003104695</v>
      </c>
      <c r="N161" s="85">
        <f t="shared" si="29"/>
        <v>-13541.326205411046</v>
      </c>
      <c r="O161" s="86">
        <f t="shared" si="23"/>
        <v>1062365.8053332269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-12036.155188438492</v>
      </c>
      <c r="E162" s="85">
        <f t="shared" si="20"/>
        <v>-1711.1065497749698</v>
      </c>
      <c r="F162" s="85">
        <f t="shared" si="21"/>
        <v>-10325.048638663522</v>
      </c>
      <c r="G162" s="86">
        <f t="shared" si="22"/>
        <v>1390430.2829329476</v>
      </c>
      <c r="H162" s="80"/>
      <c r="I162" s="76"/>
      <c r="J162" s="81"/>
      <c r="K162" s="76">
        <f t="shared" si="26"/>
        <v>157</v>
      </c>
      <c r="L162" s="85">
        <f t="shared" si="27"/>
        <v>-18479.264505721516</v>
      </c>
      <c r="M162" s="85">
        <f t="shared" si="28"/>
        <v>-4969.8291518333062</v>
      </c>
      <c r="N162" s="85">
        <f t="shared" si="29"/>
        <v>-13509.43535388821</v>
      </c>
      <c r="O162" s="86">
        <f t="shared" si="23"/>
        <v>1057395.9761813937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-12036.155188438492</v>
      </c>
      <c r="E163" s="85">
        <f t="shared" si="20"/>
        <v>-1723.7972566858004</v>
      </c>
      <c r="F163" s="85">
        <f t="shared" si="21"/>
        <v>-10312.357931752691</v>
      </c>
      <c r="G163" s="86">
        <f t="shared" si="22"/>
        <v>1388706.4856762618</v>
      </c>
      <c r="H163" s="80"/>
      <c r="I163" s="76"/>
      <c r="J163" s="81"/>
      <c r="K163" s="76">
        <f t="shared" si="26"/>
        <v>158</v>
      </c>
      <c r="L163" s="85">
        <f t="shared" si="27"/>
        <v>-18479.264505721516</v>
      </c>
      <c r="M163" s="85">
        <f t="shared" si="28"/>
        <v>-5001.9259651055654</v>
      </c>
      <c r="N163" s="85">
        <f t="shared" si="29"/>
        <v>-13477.33854061595</v>
      </c>
      <c r="O163" s="86">
        <f t="shared" si="23"/>
        <v>1052394.0502162881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-12036.155188438492</v>
      </c>
      <c r="E164" s="85">
        <f t="shared" si="20"/>
        <v>-1736.5820863395538</v>
      </c>
      <c r="F164" s="85">
        <f t="shared" si="21"/>
        <v>-10299.573102098937</v>
      </c>
      <c r="G164" s="86">
        <f t="shared" si="22"/>
        <v>1386969.9035899222</v>
      </c>
      <c r="H164" s="80"/>
      <c r="I164" s="76"/>
      <c r="J164" s="81"/>
      <c r="K164" s="76">
        <f t="shared" si="26"/>
        <v>159</v>
      </c>
      <c r="L164" s="85">
        <f t="shared" si="27"/>
        <v>-18479.264505721516</v>
      </c>
      <c r="M164" s="85">
        <f t="shared" si="28"/>
        <v>-5034.2300702968705</v>
      </c>
      <c r="N164" s="85">
        <f t="shared" si="29"/>
        <v>-13445.034435424644</v>
      </c>
      <c r="O164" s="86">
        <f t="shared" si="23"/>
        <v>1047359.8201459912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-12036.155188438492</v>
      </c>
      <c r="E165" s="85">
        <f t="shared" si="20"/>
        <v>-1749.4617368132388</v>
      </c>
      <c r="F165" s="85">
        <f t="shared" si="21"/>
        <v>-10286.693451625253</v>
      </c>
      <c r="G165" s="86">
        <f t="shared" si="22"/>
        <v>1385220.441853109</v>
      </c>
      <c r="H165" s="80"/>
      <c r="I165" s="76"/>
      <c r="J165" s="81"/>
      <c r="K165" s="76">
        <f t="shared" si="26"/>
        <v>160</v>
      </c>
      <c r="L165" s="85">
        <f t="shared" si="27"/>
        <v>-18479.264505721516</v>
      </c>
      <c r="M165" s="85">
        <f t="shared" si="28"/>
        <v>-5066.7428061675382</v>
      </c>
      <c r="N165" s="85">
        <f t="shared" si="29"/>
        <v>-13412.521699553978</v>
      </c>
      <c r="O165" s="86">
        <f t="shared" si="23"/>
        <v>1042293.0773398236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-12036.155188438492</v>
      </c>
      <c r="E166" s="85">
        <f t="shared" si="20"/>
        <v>-1762.4369113612704</v>
      </c>
      <c r="F166" s="85">
        <f t="shared" si="21"/>
        <v>-10273.718277077222</v>
      </c>
      <c r="G166" s="86">
        <f t="shared" si="22"/>
        <v>1383458.0049417478</v>
      </c>
      <c r="H166" s="80"/>
      <c r="I166" s="76"/>
      <c r="J166" s="81"/>
      <c r="K166" s="76">
        <f t="shared" si="26"/>
        <v>161</v>
      </c>
      <c r="L166" s="85">
        <f t="shared" si="27"/>
        <v>-18479.264505721516</v>
      </c>
      <c r="M166" s="85">
        <f t="shared" si="28"/>
        <v>-5099.4655201240384</v>
      </c>
      <c r="N166" s="85">
        <f t="shared" si="29"/>
        <v>-13379.798985597477</v>
      </c>
      <c r="O166" s="86">
        <f t="shared" si="23"/>
        <v>1037193.6118196995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-12036.155188438492</v>
      </c>
      <c r="E167" s="85">
        <f t="shared" si="20"/>
        <v>-1775.5083184538662</v>
      </c>
      <c r="F167" s="85">
        <f t="shared" si="21"/>
        <v>-10260.646869984626</v>
      </c>
      <c r="G167" s="86">
        <f t="shared" si="22"/>
        <v>1381682.496623294</v>
      </c>
      <c r="H167" s="80"/>
      <c r="I167" s="76"/>
      <c r="J167" s="81"/>
      <c r="K167" s="76">
        <f t="shared" si="26"/>
        <v>162</v>
      </c>
      <c r="L167" s="85">
        <f t="shared" si="27"/>
        <v>-18479.264505721516</v>
      </c>
      <c r="M167" s="85">
        <f t="shared" si="28"/>
        <v>-5132.3995682748382</v>
      </c>
      <c r="N167" s="85">
        <f t="shared" si="29"/>
        <v>-13346.864937446677</v>
      </c>
      <c r="O167" s="86">
        <f t="shared" si="23"/>
        <v>1032061.2122514247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-12036.155188438492</v>
      </c>
      <c r="E168" s="85">
        <f t="shared" si="20"/>
        <v>-1788.6766718157328</v>
      </c>
      <c r="F168" s="85">
        <f t="shared" si="21"/>
        <v>-10247.478516622759</v>
      </c>
      <c r="G168" s="86">
        <f t="shared" si="22"/>
        <v>1379893.8199514782</v>
      </c>
      <c r="H168" s="80"/>
      <c r="I168" s="76"/>
      <c r="J168" s="81"/>
      <c r="K168" s="76">
        <f t="shared" si="26"/>
        <v>163</v>
      </c>
      <c r="L168" s="85">
        <f t="shared" si="27"/>
        <v>-18479.264505721516</v>
      </c>
      <c r="M168" s="85">
        <f t="shared" si="28"/>
        <v>-5165.546315486612</v>
      </c>
      <c r="N168" s="85">
        <f t="shared" si="29"/>
        <v>-13313.718190234904</v>
      </c>
      <c r="O168" s="86">
        <f t="shared" si="23"/>
        <v>1026895.665935938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-12036.155188438492</v>
      </c>
      <c r="E169" s="85">
        <f t="shared" si="20"/>
        <v>-1801.9426904650325</v>
      </c>
      <c r="F169" s="85">
        <f t="shared" si="21"/>
        <v>-10234.21249797346</v>
      </c>
      <c r="G169" s="86">
        <f t="shared" si="22"/>
        <v>1378091.877261013</v>
      </c>
      <c r="H169" s="80"/>
      <c r="I169" s="76"/>
      <c r="J169" s="81"/>
      <c r="K169" s="76">
        <f t="shared" si="26"/>
        <v>164</v>
      </c>
      <c r="L169" s="85">
        <f t="shared" si="27"/>
        <v>-18479.264505721516</v>
      </c>
      <c r="M169" s="85">
        <f t="shared" si="28"/>
        <v>-5198.9071354407979</v>
      </c>
      <c r="N169" s="85">
        <f t="shared" si="29"/>
        <v>-13280.357370280719</v>
      </c>
      <c r="O169" s="86">
        <f t="shared" si="23"/>
        <v>1021696.7588004972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-12036.155188438492</v>
      </c>
      <c r="E170" s="85">
        <f t="shared" ref="E170:E233" si="30">PPMT($B$3/12,C170,$B$2,$B$1)</f>
        <v>-1815.307098752648</v>
      </c>
      <c r="F170" s="85">
        <f t="shared" ref="F170:F233" si="31">SUM(D170-E170)</f>
        <v>-10220.848089685844</v>
      </c>
      <c r="G170" s="86">
        <f t="shared" ref="G170:G233" si="32">SUM(G169+E170)</f>
        <v>1376276.5701622604</v>
      </c>
      <c r="H170" s="80"/>
      <c r="I170" s="76"/>
      <c r="J170" s="81"/>
      <c r="K170" s="76">
        <f t="shared" si="26"/>
        <v>165</v>
      </c>
      <c r="L170" s="85">
        <f t="shared" si="27"/>
        <v>-18479.264505721516</v>
      </c>
      <c r="M170" s="85">
        <f t="shared" si="28"/>
        <v>-5232.48341069052</v>
      </c>
      <c r="N170" s="85">
        <f t="shared" si="29"/>
        <v>-13246.781095030996</v>
      </c>
      <c r="O170" s="86">
        <f t="shared" ref="O170:O233" si="33">SUM(O169+M170)</f>
        <v>1016464.2753898066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-12036.155188438492</v>
      </c>
      <c r="E171" s="85">
        <f t="shared" si="30"/>
        <v>-1828.7706264017306</v>
      </c>
      <c r="F171" s="85">
        <f t="shared" si="31"/>
        <v>-10207.384562036761</v>
      </c>
      <c r="G171" s="86">
        <f t="shared" si="32"/>
        <v>1374447.7995358587</v>
      </c>
      <c r="H171" s="80"/>
      <c r="I171" s="76"/>
      <c r="J171" s="81"/>
      <c r="K171" s="76">
        <f t="shared" si="26"/>
        <v>166</v>
      </c>
      <c r="L171" s="85">
        <f t="shared" si="27"/>
        <v>-18479.264505721516</v>
      </c>
      <c r="M171" s="85">
        <f t="shared" si="28"/>
        <v>-5266.276532717895</v>
      </c>
      <c r="N171" s="85">
        <f t="shared" si="29"/>
        <v>-13212.987973003621</v>
      </c>
      <c r="O171" s="86">
        <f t="shared" si="33"/>
        <v>1011197.9988570887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-12036.155188438492</v>
      </c>
      <c r="E172" s="85">
        <f t="shared" si="30"/>
        <v>-1842.3340085475434</v>
      </c>
      <c r="F172" s="85">
        <f t="shared" si="31"/>
        <v>-10193.821179890949</v>
      </c>
      <c r="G172" s="86">
        <f t="shared" si="32"/>
        <v>1372605.4655273112</v>
      </c>
      <c r="H172" s="80"/>
      <c r="I172" s="76"/>
      <c r="J172" s="81"/>
      <c r="K172" s="76">
        <f t="shared" si="26"/>
        <v>167</v>
      </c>
      <c r="L172" s="85">
        <f t="shared" si="27"/>
        <v>-18479.264505721516</v>
      </c>
      <c r="M172" s="85">
        <f t="shared" si="28"/>
        <v>-5300.2879019916991</v>
      </c>
      <c r="N172" s="85">
        <f t="shared" si="29"/>
        <v>-13178.976603729818</v>
      </c>
      <c r="O172" s="86">
        <f t="shared" si="33"/>
        <v>1005897.710955097</v>
      </c>
    </row>
    <row r="173" spans="1:15" x14ac:dyDescent="0.2">
      <c r="A173" s="76"/>
      <c r="B173" s="81">
        <f>SUM(D162:D173)</f>
        <v>-144433.86226126191</v>
      </c>
      <c r="C173" s="76">
        <f t="shared" si="24"/>
        <v>168</v>
      </c>
      <c r="D173" s="85">
        <f t="shared" si="25"/>
        <v>-12036.155188438492</v>
      </c>
      <c r="E173" s="85">
        <f t="shared" si="30"/>
        <v>-1855.9979857776043</v>
      </c>
      <c r="F173" s="85">
        <f t="shared" si="31"/>
        <v>-10180.157202660888</v>
      </c>
      <c r="G173" s="86">
        <f t="shared" si="32"/>
        <v>1370749.4675415335</v>
      </c>
      <c r="H173" s="80"/>
      <c r="I173" s="76"/>
      <c r="J173" s="81">
        <f>SUM(L162:L173)</f>
        <v>-221751.17406865818</v>
      </c>
      <c r="K173" s="76">
        <f t="shared" si="26"/>
        <v>168</v>
      </c>
      <c r="L173" s="85">
        <f t="shared" si="27"/>
        <v>-18479.264505721516</v>
      </c>
      <c r="M173" s="85">
        <f t="shared" si="28"/>
        <v>-5334.5189280253944</v>
      </c>
      <c r="N173" s="85">
        <f t="shared" si="29"/>
        <v>-13144.745577696121</v>
      </c>
      <c r="O173" s="86">
        <f t="shared" si="33"/>
        <v>1000563.1920270716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-12036.155188438492</v>
      </c>
      <c r="E174" s="85">
        <f t="shared" si="30"/>
        <v>-1869.7633041721215</v>
      </c>
      <c r="F174" s="85">
        <f t="shared" si="31"/>
        <v>-10166.39188426637</v>
      </c>
      <c r="G174" s="86">
        <f t="shared" si="32"/>
        <v>1368879.7042373614</v>
      </c>
      <c r="H174" s="80"/>
      <c r="I174" s="76"/>
      <c r="J174" s="81"/>
      <c r="K174" s="76">
        <f t="shared" si="26"/>
        <v>169</v>
      </c>
      <c r="L174" s="85">
        <f t="shared" si="27"/>
        <v>-18479.264505721516</v>
      </c>
      <c r="M174" s="85">
        <f t="shared" si="28"/>
        <v>-5368.9710294355582</v>
      </c>
      <c r="N174" s="85">
        <f t="shared" si="29"/>
        <v>-13110.293476285959</v>
      </c>
      <c r="O174" s="86">
        <f t="shared" si="33"/>
        <v>995194.22099763609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-12036.155188438492</v>
      </c>
      <c r="E175" s="85">
        <f t="shared" si="30"/>
        <v>-1883.6307153447317</v>
      </c>
      <c r="F175" s="85">
        <f t="shared" si="31"/>
        <v>-10152.524473093759</v>
      </c>
      <c r="G175" s="86">
        <f t="shared" si="32"/>
        <v>1366996.0735220166</v>
      </c>
      <c r="H175" s="80"/>
      <c r="I175" s="76"/>
      <c r="J175" s="81"/>
      <c r="K175" s="76">
        <f t="shared" si="26"/>
        <v>170</v>
      </c>
      <c r="L175" s="85">
        <f t="shared" si="27"/>
        <v>-18479.264505721516</v>
      </c>
      <c r="M175" s="85">
        <f t="shared" si="28"/>
        <v>-5403.6456340006634</v>
      </c>
      <c r="N175" s="85">
        <f t="shared" si="29"/>
        <v>-13075.618871720853</v>
      </c>
      <c r="O175" s="86">
        <f t="shared" si="33"/>
        <v>989790.57536363543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-12036.155188438492</v>
      </c>
      <c r="E176" s="85">
        <f t="shared" si="30"/>
        <v>-1897.6009764835383</v>
      </c>
      <c r="F176" s="85">
        <f t="shared" si="31"/>
        <v>-10138.554211954954</v>
      </c>
      <c r="G176" s="86">
        <f t="shared" si="32"/>
        <v>1365098.4725455332</v>
      </c>
      <c r="H176" s="80"/>
      <c r="I176" s="76"/>
      <c r="J176" s="81"/>
      <c r="K176" s="76">
        <f t="shared" si="26"/>
        <v>171</v>
      </c>
      <c r="L176" s="85">
        <f t="shared" si="27"/>
        <v>-18479.264505721516</v>
      </c>
      <c r="M176" s="85">
        <f t="shared" si="28"/>
        <v>-5438.5441787202508</v>
      </c>
      <c r="N176" s="85">
        <f t="shared" si="29"/>
        <v>-13040.720327001265</v>
      </c>
      <c r="O176" s="86">
        <f t="shared" si="33"/>
        <v>984352.03118491522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-12036.155188438492</v>
      </c>
      <c r="E177" s="85">
        <f t="shared" si="30"/>
        <v>-1911.6748503924575</v>
      </c>
      <c r="F177" s="85">
        <f t="shared" si="31"/>
        <v>-10124.480338046034</v>
      </c>
      <c r="G177" s="86">
        <f t="shared" si="32"/>
        <v>1363186.7976951408</v>
      </c>
      <c r="H177" s="80"/>
      <c r="I177" s="76"/>
      <c r="J177" s="81"/>
      <c r="K177" s="76">
        <f t="shared" si="26"/>
        <v>172</v>
      </c>
      <c r="L177" s="85">
        <f t="shared" si="27"/>
        <v>-18479.264505721516</v>
      </c>
      <c r="M177" s="85">
        <f t="shared" si="28"/>
        <v>-5473.6681098744875</v>
      </c>
      <c r="N177" s="85">
        <f t="shared" si="29"/>
        <v>-13005.596395847027</v>
      </c>
      <c r="O177" s="86">
        <f t="shared" si="33"/>
        <v>978878.36307504075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-12036.155188438492</v>
      </c>
      <c r="E178" s="85">
        <f t="shared" si="30"/>
        <v>-1925.8531055328685</v>
      </c>
      <c r="F178" s="85">
        <f t="shared" si="31"/>
        <v>-10110.302082905622</v>
      </c>
      <c r="G178" s="86">
        <f t="shared" si="32"/>
        <v>1361260.9445896079</v>
      </c>
      <c r="H178" s="80"/>
      <c r="I178" s="76"/>
      <c r="J178" s="81"/>
      <c r="K178" s="76">
        <f t="shared" si="26"/>
        <v>173</v>
      </c>
      <c r="L178" s="85">
        <f t="shared" si="27"/>
        <v>-18479.264505721516</v>
      </c>
      <c r="M178" s="85">
        <f t="shared" si="28"/>
        <v>-5509.0188830840916</v>
      </c>
      <c r="N178" s="85">
        <f t="shared" si="29"/>
        <v>-12970.245622637423</v>
      </c>
      <c r="O178" s="86">
        <f t="shared" si="33"/>
        <v>973369.34419195668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-12036.155188438492</v>
      </c>
      <c r="E179" s="85">
        <f t="shared" si="30"/>
        <v>-1940.1365160655707</v>
      </c>
      <c r="F179" s="85">
        <f t="shared" si="31"/>
        <v>-10096.01867237292</v>
      </c>
      <c r="G179" s="86">
        <f t="shared" si="32"/>
        <v>1359320.8080735423</v>
      </c>
      <c r="H179" s="80"/>
      <c r="I179" s="76"/>
      <c r="J179" s="81"/>
      <c r="K179" s="76">
        <f t="shared" si="26"/>
        <v>174</v>
      </c>
      <c r="L179" s="85">
        <f t="shared" si="27"/>
        <v>-18479.264505721516</v>
      </c>
      <c r="M179" s="85">
        <f t="shared" si="28"/>
        <v>-5544.5979633706766</v>
      </c>
      <c r="N179" s="85">
        <f t="shared" si="29"/>
        <v>-12934.666542350838</v>
      </c>
      <c r="O179" s="86">
        <f t="shared" si="33"/>
        <v>967824.74622858595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-12036.155188438492</v>
      </c>
      <c r="E180" s="85">
        <f t="shared" si="30"/>
        <v>-1954.525861893057</v>
      </c>
      <c r="F180" s="85">
        <f t="shared" si="31"/>
        <v>-10081.629326545435</v>
      </c>
      <c r="G180" s="86">
        <f t="shared" si="32"/>
        <v>1357366.2822116492</v>
      </c>
      <c r="H180" s="80"/>
      <c r="I180" s="76"/>
      <c r="J180" s="81"/>
      <c r="K180" s="76">
        <f t="shared" si="26"/>
        <v>175</v>
      </c>
      <c r="L180" s="85">
        <f t="shared" si="27"/>
        <v>-18479.264505721516</v>
      </c>
      <c r="M180" s="85">
        <f t="shared" si="28"/>
        <v>-5580.4068252174466</v>
      </c>
      <c r="N180" s="85">
        <f t="shared" si="29"/>
        <v>-12898.857680504068</v>
      </c>
      <c r="O180" s="86">
        <f t="shared" si="33"/>
        <v>962244.33940336853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-12036.155188438492</v>
      </c>
      <c r="E181" s="85">
        <f t="shared" si="30"/>
        <v>-1969.0219287020973</v>
      </c>
      <c r="F181" s="85">
        <f t="shared" si="31"/>
        <v>-10067.133259736394</v>
      </c>
      <c r="G181" s="86">
        <f t="shared" si="32"/>
        <v>1355397.2602829472</v>
      </c>
      <c r="H181" s="80"/>
      <c r="I181" s="76"/>
      <c r="J181" s="81"/>
      <c r="K181" s="76">
        <f t="shared" si="26"/>
        <v>176</v>
      </c>
      <c r="L181" s="85">
        <f t="shared" si="27"/>
        <v>-18479.264505721516</v>
      </c>
      <c r="M181" s="85">
        <f t="shared" si="28"/>
        <v>-5616.4469526303092</v>
      </c>
      <c r="N181" s="85">
        <f t="shared" si="29"/>
        <v>-12862.817553091207</v>
      </c>
      <c r="O181" s="86">
        <f t="shared" si="33"/>
        <v>956627.89245073823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-12036.155188438492</v>
      </c>
      <c r="E182" s="85">
        <f t="shared" si="30"/>
        <v>-1983.6255080066378</v>
      </c>
      <c r="F182" s="85">
        <f t="shared" si="31"/>
        <v>-10052.529680431853</v>
      </c>
      <c r="G182" s="86">
        <f t="shared" si="32"/>
        <v>1353413.6347749406</v>
      </c>
      <c r="H182" s="80"/>
      <c r="I182" s="76"/>
      <c r="J182" s="81"/>
      <c r="K182" s="76">
        <f t="shared" si="26"/>
        <v>177</v>
      </c>
      <c r="L182" s="85">
        <f t="shared" si="27"/>
        <v>-18479.264505721516</v>
      </c>
      <c r="M182" s="85">
        <f t="shared" si="28"/>
        <v>-5652.7198391993788</v>
      </c>
      <c r="N182" s="85">
        <f t="shared" si="29"/>
        <v>-12826.544666522137</v>
      </c>
      <c r="O182" s="86">
        <f t="shared" si="33"/>
        <v>950975.1726115389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-12036.155188438492</v>
      </c>
      <c r="E183" s="85">
        <f t="shared" si="30"/>
        <v>-1998.3373971910205</v>
      </c>
      <c r="F183" s="85">
        <f t="shared" si="31"/>
        <v>-10037.817791247471</v>
      </c>
      <c r="G183" s="86">
        <f t="shared" si="32"/>
        <v>1351415.2973777496</v>
      </c>
      <c r="H183" s="80"/>
      <c r="I183" s="76"/>
      <c r="J183" s="81"/>
      <c r="K183" s="76">
        <f t="shared" si="26"/>
        <v>178</v>
      </c>
      <c r="L183" s="85">
        <f t="shared" si="27"/>
        <v>-18479.264505721516</v>
      </c>
      <c r="M183" s="85">
        <f t="shared" si="28"/>
        <v>-5689.2269881608754</v>
      </c>
      <c r="N183" s="85">
        <f t="shared" si="29"/>
        <v>-12790.03751756064</v>
      </c>
      <c r="O183" s="86">
        <f t="shared" si="33"/>
        <v>945285.94562337804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-12036.155188438492</v>
      </c>
      <c r="E184" s="85">
        <f t="shared" si="30"/>
        <v>-2013.1583995535202</v>
      </c>
      <c r="F184" s="85">
        <f t="shared" si="31"/>
        <v>-10022.996788884971</v>
      </c>
      <c r="G184" s="86">
        <f t="shared" si="32"/>
        <v>1349402.1389781961</v>
      </c>
      <c r="H184" s="80"/>
      <c r="I184" s="76"/>
      <c r="J184" s="81"/>
      <c r="K184" s="76">
        <f t="shared" si="26"/>
        <v>179</v>
      </c>
      <c r="L184" s="85">
        <f t="shared" si="27"/>
        <v>-18479.264505721516</v>
      </c>
      <c r="M184" s="85">
        <f t="shared" si="28"/>
        <v>-5725.9699124594144</v>
      </c>
      <c r="N184" s="85">
        <f t="shared" si="29"/>
        <v>-12753.294593262101</v>
      </c>
      <c r="O184" s="86">
        <f t="shared" si="33"/>
        <v>939559.97571091866</v>
      </c>
    </row>
    <row r="185" spans="1:15" x14ac:dyDescent="0.2">
      <c r="A185" s="76"/>
      <c r="B185" s="81">
        <f>SUM(D174:D185)</f>
        <v>-144433.86226126191</v>
      </c>
      <c r="C185" s="76">
        <f t="shared" si="24"/>
        <v>180</v>
      </c>
      <c r="D185" s="85">
        <f t="shared" si="25"/>
        <v>-12036.155188438492</v>
      </c>
      <c r="E185" s="85">
        <f t="shared" si="30"/>
        <v>-2028.0893243502092</v>
      </c>
      <c r="F185" s="85">
        <f t="shared" si="31"/>
        <v>-10008.065864088283</v>
      </c>
      <c r="G185" s="86">
        <f t="shared" si="32"/>
        <v>1347374.0496538458</v>
      </c>
      <c r="H185" s="80"/>
      <c r="I185" s="76"/>
      <c r="J185" s="81">
        <f>SUM(L174:L185)</f>
        <v>-221751.17406865818</v>
      </c>
      <c r="K185" s="76">
        <f t="shared" si="26"/>
        <v>180</v>
      </c>
      <c r="L185" s="85">
        <f t="shared" si="27"/>
        <v>-18479.264505721516</v>
      </c>
      <c r="M185" s="85">
        <f t="shared" si="28"/>
        <v>-5762.9501348107142</v>
      </c>
      <c r="N185" s="85">
        <f t="shared" si="29"/>
        <v>-12716.314370910801</v>
      </c>
      <c r="O185" s="86">
        <f t="shared" si="33"/>
        <v>933797.0255761079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-12036.155188438492</v>
      </c>
      <c r="E186" s="85">
        <f t="shared" si="30"/>
        <v>-2043.1309868391395</v>
      </c>
      <c r="F186" s="85">
        <f t="shared" si="31"/>
        <v>-9993.0242015993517</v>
      </c>
      <c r="G186" s="86">
        <f t="shared" si="32"/>
        <v>1345330.9186670068</v>
      </c>
      <c r="H186" s="80"/>
      <c r="I186" s="76"/>
      <c r="J186" s="81"/>
      <c r="K186" s="76">
        <f t="shared" si="26"/>
        <v>181</v>
      </c>
      <c r="L186" s="85">
        <f t="shared" si="27"/>
        <v>-18479.264505721516</v>
      </c>
      <c r="M186" s="85">
        <f t="shared" si="28"/>
        <v>-5800.1691877646999</v>
      </c>
      <c r="N186" s="85">
        <f t="shared" si="29"/>
        <v>-12679.095317956817</v>
      </c>
      <c r="O186" s="86">
        <f t="shared" si="33"/>
        <v>927996.85638834315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-12036.155188438492</v>
      </c>
      <c r="E187" s="85">
        <f t="shared" si="30"/>
        <v>-2058.2842083248629</v>
      </c>
      <c r="F187" s="85">
        <f t="shared" si="31"/>
        <v>-9977.8709801136283</v>
      </c>
      <c r="G187" s="86">
        <f t="shared" si="32"/>
        <v>1343272.6344586818</v>
      </c>
      <c r="H187" s="80"/>
      <c r="I187" s="76"/>
      <c r="J187" s="81"/>
      <c r="K187" s="76">
        <f t="shared" si="26"/>
        <v>182</v>
      </c>
      <c r="L187" s="85">
        <f t="shared" si="27"/>
        <v>-18479.264505721516</v>
      </c>
      <c r="M187" s="85">
        <f t="shared" si="28"/>
        <v>-5837.628613769014</v>
      </c>
      <c r="N187" s="85">
        <f t="shared" si="29"/>
        <v>-12641.635891952501</v>
      </c>
      <c r="O187" s="86">
        <f t="shared" si="33"/>
        <v>922159.22777457419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-12036.155188438492</v>
      </c>
      <c r="E188" s="85">
        <f t="shared" si="30"/>
        <v>-2073.5498162032723</v>
      </c>
      <c r="F188" s="85">
        <f t="shared" si="31"/>
        <v>-9962.605372235219</v>
      </c>
      <c r="G188" s="86">
        <f t="shared" si="32"/>
        <v>1341199.0846424785</v>
      </c>
      <c r="H188" s="80"/>
      <c r="I188" s="76"/>
      <c r="J188" s="81"/>
      <c r="K188" s="76">
        <f t="shared" si="26"/>
        <v>183</v>
      </c>
      <c r="L188" s="85">
        <f t="shared" si="27"/>
        <v>-18479.264505721516</v>
      </c>
      <c r="M188" s="85">
        <f t="shared" si="28"/>
        <v>-5875.3299652329379</v>
      </c>
      <c r="N188" s="85">
        <f t="shared" si="29"/>
        <v>-12603.934540488579</v>
      </c>
      <c r="O188" s="86">
        <f t="shared" si="33"/>
        <v>916283.8978093412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-12036.155188438492</v>
      </c>
      <c r="E189" s="85">
        <f t="shared" si="30"/>
        <v>-2088.9286440067804</v>
      </c>
      <c r="F189" s="85">
        <f t="shared" si="31"/>
        <v>-9947.2265444317109</v>
      </c>
      <c r="G189" s="86">
        <f t="shared" si="32"/>
        <v>1339110.1559984717</v>
      </c>
      <c r="H189" s="80"/>
      <c r="I189" s="76"/>
      <c r="J189" s="81"/>
      <c r="K189" s="76">
        <f t="shared" si="26"/>
        <v>184</v>
      </c>
      <c r="L189" s="85">
        <f t="shared" si="27"/>
        <v>-18479.264505721516</v>
      </c>
      <c r="M189" s="85">
        <f t="shared" si="28"/>
        <v>-5913.2748045917351</v>
      </c>
      <c r="N189" s="85">
        <f t="shared" si="29"/>
        <v>-12565.98970112978</v>
      </c>
      <c r="O189" s="86">
        <f t="shared" si="33"/>
        <v>910370.62300474942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-12036.155188438492</v>
      </c>
      <c r="E190" s="85">
        <f t="shared" si="30"/>
        <v>-2104.4215314498306</v>
      </c>
      <c r="F190" s="85">
        <f t="shared" si="31"/>
        <v>-9931.7336569886611</v>
      </c>
      <c r="G190" s="86">
        <f t="shared" si="32"/>
        <v>1337005.7344670219</v>
      </c>
      <c r="H190" s="80"/>
      <c r="I190" s="76"/>
      <c r="J190" s="81"/>
      <c r="K190" s="76">
        <f t="shared" si="26"/>
        <v>185</v>
      </c>
      <c r="L190" s="85">
        <f t="shared" si="27"/>
        <v>-18479.264505721516</v>
      </c>
      <c r="M190" s="85">
        <f t="shared" si="28"/>
        <v>-5951.4647043713894</v>
      </c>
      <c r="N190" s="85">
        <f t="shared" si="29"/>
        <v>-12527.799801350127</v>
      </c>
      <c r="O190" s="86">
        <f t="shared" si="33"/>
        <v>904419.15830037801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-12036.155188438492</v>
      </c>
      <c r="E191" s="85">
        <f t="shared" si="30"/>
        <v>-2120.02932447475</v>
      </c>
      <c r="F191" s="85">
        <f t="shared" si="31"/>
        <v>-9916.1258639637417</v>
      </c>
      <c r="G191" s="86">
        <f t="shared" si="32"/>
        <v>1334885.7051425471</v>
      </c>
      <c r="H191" s="80"/>
      <c r="I191" s="76"/>
      <c r="J191" s="81"/>
      <c r="K191" s="76">
        <f t="shared" si="26"/>
        <v>186</v>
      </c>
      <c r="L191" s="85">
        <f t="shared" si="27"/>
        <v>-18479.264505721516</v>
      </c>
      <c r="M191" s="85">
        <f t="shared" si="28"/>
        <v>-5989.9012472537888</v>
      </c>
      <c r="N191" s="85">
        <f t="shared" si="29"/>
        <v>-12489.363258467727</v>
      </c>
      <c r="O191" s="86">
        <f t="shared" si="33"/>
        <v>898429.25705312425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-12036.155188438492</v>
      </c>
      <c r="E192" s="85">
        <f t="shared" si="30"/>
        <v>-2135.7528752979374</v>
      </c>
      <c r="F192" s="85">
        <f t="shared" si="31"/>
        <v>-9900.4023131405538</v>
      </c>
      <c r="G192" s="86">
        <f t="shared" si="32"/>
        <v>1332749.9522672491</v>
      </c>
      <c r="H192" s="80"/>
      <c r="I192" s="76"/>
      <c r="J192" s="81"/>
      <c r="K192" s="76">
        <f t="shared" si="26"/>
        <v>187</v>
      </c>
      <c r="L192" s="85">
        <f t="shared" si="27"/>
        <v>-18479.264505721516</v>
      </c>
      <c r="M192" s="85">
        <f t="shared" si="28"/>
        <v>-6028.586026142304</v>
      </c>
      <c r="N192" s="85">
        <f t="shared" si="29"/>
        <v>-12450.678479579212</v>
      </c>
      <c r="O192" s="86">
        <f t="shared" si="33"/>
        <v>892400.6710269819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-12036.155188438492</v>
      </c>
      <c r="E193" s="85">
        <f t="shared" si="30"/>
        <v>-2151.5930424563971</v>
      </c>
      <c r="F193" s="85">
        <f t="shared" si="31"/>
        <v>-9884.5621459820941</v>
      </c>
      <c r="G193" s="86">
        <f t="shared" si="32"/>
        <v>1330598.3592247928</v>
      </c>
      <c r="H193" s="80"/>
      <c r="I193" s="76"/>
      <c r="J193" s="81"/>
      <c r="K193" s="76">
        <f t="shared" si="26"/>
        <v>188</v>
      </c>
      <c r="L193" s="85">
        <f t="shared" si="27"/>
        <v>-18479.264505721516</v>
      </c>
      <c r="M193" s="85">
        <f t="shared" si="28"/>
        <v>-6067.520644227805</v>
      </c>
      <c r="N193" s="85">
        <f t="shared" si="29"/>
        <v>-12411.743861493711</v>
      </c>
      <c r="O193" s="86">
        <f t="shared" si="33"/>
        <v>886333.15038275404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-12036.155188438492</v>
      </c>
      <c r="E194" s="85">
        <f t="shared" si="30"/>
        <v>-2167.5506908546158</v>
      </c>
      <c r="F194" s="85">
        <f t="shared" si="31"/>
        <v>-9868.6044975838759</v>
      </c>
      <c r="G194" s="86">
        <f t="shared" si="32"/>
        <v>1328430.8085339381</v>
      </c>
      <c r="H194" s="80"/>
      <c r="I194" s="76"/>
      <c r="J194" s="81"/>
      <c r="K194" s="76">
        <f t="shared" si="26"/>
        <v>189</v>
      </c>
      <c r="L194" s="85">
        <f t="shared" si="27"/>
        <v>-18479.264505721516</v>
      </c>
      <c r="M194" s="85">
        <f t="shared" si="28"/>
        <v>-6106.7067150551102</v>
      </c>
      <c r="N194" s="85">
        <f t="shared" si="29"/>
        <v>-12372.557790666406</v>
      </c>
      <c r="O194" s="86">
        <f t="shared" si="33"/>
        <v>880226.44366769888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-12036.155188438492</v>
      </c>
      <c r="E195" s="85">
        <f t="shared" si="30"/>
        <v>-2183.6266918117876</v>
      </c>
      <c r="F195" s="85">
        <f t="shared" si="31"/>
        <v>-9852.5284966267045</v>
      </c>
      <c r="G195" s="86">
        <f t="shared" si="32"/>
        <v>1326247.1818421264</v>
      </c>
      <c r="H195" s="80"/>
      <c r="I195" s="76"/>
      <c r="J195" s="81"/>
      <c r="K195" s="76">
        <f t="shared" si="26"/>
        <v>190</v>
      </c>
      <c r="L195" s="85">
        <f t="shared" si="27"/>
        <v>-18479.264505721516</v>
      </c>
      <c r="M195" s="85">
        <f t="shared" si="28"/>
        <v>-6146.1458625898413</v>
      </c>
      <c r="N195" s="85">
        <f t="shared" si="29"/>
        <v>-12333.118643131675</v>
      </c>
      <c r="O195" s="86">
        <f t="shared" si="33"/>
        <v>874080.29780510906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-12036.155188438492</v>
      </c>
      <c r="E196" s="85">
        <f t="shared" si="30"/>
        <v>-2199.8219231093917</v>
      </c>
      <c r="F196" s="85">
        <f t="shared" si="31"/>
        <v>-9836.3332653291</v>
      </c>
      <c r="G196" s="86">
        <f t="shared" si="32"/>
        <v>1324047.3599190169</v>
      </c>
      <c r="H196" s="80"/>
      <c r="I196" s="76"/>
      <c r="J196" s="81"/>
      <c r="K196" s="76">
        <f t="shared" si="26"/>
        <v>191</v>
      </c>
      <c r="L196" s="85">
        <f t="shared" si="27"/>
        <v>-18479.264505721516</v>
      </c>
      <c r="M196" s="85">
        <f t="shared" si="28"/>
        <v>-6185.8397212857326</v>
      </c>
      <c r="N196" s="85">
        <f t="shared" si="29"/>
        <v>-12293.424784435783</v>
      </c>
      <c r="O196" s="86">
        <f t="shared" si="33"/>
        <v>867894.45808382332</v>
      </c>
    </row>
    <row r="197" spans="1:15" x14ac:dyDescent="0.2">
      <c r="A197" s="85">
        <f>SUM(F186:F197)</f>
        <v>-118891.03525739402</v>
      </c>
      <c r="B197" s="81">
        <f>SUM(D186:D197)</f>
        <v>-144433.86226126191</v>
      </c>
      <c r="C197" s="76">
        <f t="shared" si="24"/>
        <v>192</v>
      </c>
      <c r="D197" s="85">
        <f t="shared" si="25"/>
        <v>-12036.155188438492</v>
      </c>
      <c r="E197" s="85">
        <f t="shared" si="30"/>
        <v>-2216.1372690391195</v>
      </c>
      <c r="F197" s="85">
        <f t="shared" si="31"/>
        <v>-9820.0179193993717</v>
      </c>
      <c r="G197" s="86">
        <f t="shared" si="32"/>
        <v>1321831.2226499778</v>
      </c>
      <c r="H197" s="80"/>
      <c r="I197" s="76"/>
      <c r="J197" s="81">
        <f>SUM(L186:L197)</f>
        <v>-221751.17406865818</v>
      </c>
      <c r="K197" s="76">
        <f t="shared" si="26"/>
        <v>192</v>
      </c>
      <c r="L197" s="85">
        <f t="shared" si="27"/>
        <v>-18479.264505721516</v>
      </c>
      <c r="M197" s="85">
        <f t="shared" si="28"/>
        <v>-6225.7899361523714</v>
      </c>
      <c r="N197" s="85">
        <f t="shared" si="29"/>
        <v>-12253.474569569145</v>
      </c>
      <c r="O197" s="86">
        <f t="shared" si="33"/>
        <v>861668.66814767092</v>
      </c>
    </row>
    <row r="198" spans="1:15" x14ac:dyDescent="0.2">
      <c r="A198" s="85">
        <f>SUM(E186:E197)</f>
        <v>-25542.827003867886</v>
      </c>
      <c r="B198" s="81"/>
      <c r="C198" s="76">
        <f t="shared" si="24"/>
        <v>193</v>
      </c>
      <c r="D198" s="85">
        <f t="shared" si="25"/>
        <v>-12036.155188438492</v>
      </c>
      <c r="E198" s="85">
        <f t="shared" si="30"/>
        <v>-2232.5736204511595</v>
      </c>
      <c r="F198" s="85">
        <f t="shared" si="31"/>
        <v>-9803.5815679873322</v>
      </c>
      <c r="G198" s="86">
        <f t="shared" si="32"/>
        <v>1319598.6490295266</v>
      </c>
      <c r="H198" s="80"/>
      <c r="I198" s="76"/>
      <c r="J198" s="81"/>
      <c r="K198" s="76">
        <f t="shared" si="26"/>
        <v>193</v>
      </c>
      <c r="L198" s="85">
        <f t="shared" si="27"/>
        <v>-18479.264505721516</v>
      </c>
      <c r="M198" s="85">
        <f t="shared" si="28"/>
        <v>-6265.9981628233545</v>
      </c>
      <c r="N198" s="85">
        <f t="shared" si="29"/>
        <v>-12213.266342898161</v>
      </c>
      <c r="O198" s="86">
        <f t="shared" si="33"/>
        <v>855402.66998484754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-12036.155188438492</v>
      </c>
      <c r="E199" s="85">
        <f t="shared" si="30"/>
        <v>-2249.1318748028393</v>
      </c>
      <c r="F199" s="85">
        <f t="shared" si="31"/>
        <v>-9787.0233136356528</v>
      </c>
      <c r="G199" s="86">
        <f t="shared" si="32"/>
        <v>1317349.5171547239</v>
      </c>
      <c r="H199" s="80"/>
      <c r="I199" s="76"/>
      <c r="J199" s="81"/>
      <c r="K199" s="76">
        <f t="shared" si="26"/>
        <v>194</v>
      </c>
      <c r="L199" s="85">
        <f t="shared" si="27"/>
        <v>-18479.264505721516</v>
      </c>
      <c r="M199" s="85">
        <f t="shared" si="28"/>
        <v>-6306.4660676249214</v>
      </c>
      <c r="N199" s="85">
        <f t="shared" si="29"/>
        <v>-12172.798438096594</v>
      </c>
      <c r="O199" s="86">
        <f t="shared" si="33"/>
        <v>849096.20391722256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-12036.155188438492</v>
      </c>
      <c r="E200" s="85">
        <f t="shared" si="30"/>
        <v>-2265.8129362076265</v>
      </c>
      <c r="F200" s="85">
        <f t="shared" si="31"/>
        <v>-9770.3422522308647</v>
      </c>
      <c r="G200" s="86">
        <f t="shared" si="32"/>
        <v>1315083.7042185164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-18479.264505721516</v>
      </c>
      <c r="M200" s="85">
        <f t="shared" ref="M200:M263" si="38">PPMT($J$3/12,K200,$J$2,$J$1)</f>
        <v>-6347.1953276450004</v>
      </c>
      <c r="N200" s="85">
        <f t="shared" ref="N200:N263" si="39">SUM(L200-M200)</f>
        <v>-12132.069178076516</v>
      </c>
      <c r="O200" s="86">
        <f t="shared" si="33"/>
        <v>842749.00858957751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-12036.155188438492</v>
      </c>
      <c r="E201" s="85">
        <f t="shared" si="30"/>
        <v>-2282.6177154845</v>
      </c>
      <c r="F201" s="85">
        <f t="shared" si="31"/>
        <v>-9753.5374729539908</v>
      </c>
      <c r="G201" s="86">
        <f t="shared" si="32"/>
        <v>1312801.0865030319</v>
      </c>
      <c r="H201" s="80"/>
      <c r="I201" s="76"/>
      <c r="J201" s="81"/>
      <c r="K201" s="76">
        <f t="shared" si="36"/>
        <v>196</v>
      </c>
      <c r="L201" s="85">
        <f t="shared" si="37"/>
        <v>-18479.264505721516</v>
      </c>
      <c r="M201" s="85">
        <f t="shared" si="38"/>
        <v>-6388.1876308027067</v>
      </c>
      <c r="N201" s="85">
        <f t="shared" si="39"/>
        <v>-12091.07687491881</v>
      </c>
      <c r="O201" s="86">
        <f t="shared" si="33"/>
        <v>836360.82095877477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-12036.155188438492</v>
      </c>
      <c r="E202" s="85">
        <f t="shared" si="30"/>
        <v>-2299.5471302076767</v>
      </c>
      <c r="F202" s="85">
        <f t="shared" si="31"/>
        <v>-9736.608058230815</v>
      </c>
      <c r="G202" s="86">
        <f t="shared" si="32"/>
        <v>1310501.5393728241</v>
      </c>
      <c r="H202" s="80"/>
      <c r="I202" s="76"/>
      <c r="J202" s="81"/>
      <c r="K202" s="76">
        <f t="shared" si="36"/>
        <v>197</v>
      </c>
      <c r="L202" s="85">
        <f t="shared" si="37"/>
        <v>-18479.264505721516</v>
      </c>
      <c r="M202" s="85">
        <f t="shared" si="38"/>
        <v>-6429.4446759183074</v>
      </c>
      <c r="N202" s="85">
        <f t="shared" si="39"/>
        <v>-12049.819829803208</v>
      </c>
      <c r="O202" s="86">
        <f t="shared" si="33"/>
        <v>829931.37628285645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-12036.155188438492</v>
      </c>
      <c r="E203" s="85">
        <f t="shared" si="30"/>
        <v>-2316.6021047567174</v>
      </c>
      <c r="F203" s="85">
        <f t="shared" si="31"/>
        <v>-9719.5530836817743</v>
      </c>
      <c r="G203" s="86">
        <f t="shared" si="32"/>
        <v>1308184.9372680674</v>
      </c>
      <c r="H203" s="80"/>
      <c r="I203" s="76"/>
      <c r="J203" s="81"/>
      <c r="K203" s="76">
        <f t="shared" si="36"/>
        <v>198</v>
      </c>
      <c r="L203" s="85">
        <f t="shared" si="37"/>
        <v>-18479.264505721516</v>
      </c>
      <c r="M203" s="85">
        <f t="shared" si="38"/>
        <v>-6470.9681727836132</v>
      </c>
      <c r="N203" s="85">
        <f t="shared" si="39"/>
        <v>-12008.296332937902</v>
      </c>
      <c r="O203" s="86">
        <f t="shared" si="33"/>
        <v>823460.40811007284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-12036.155188438492</v>
      </c>
      <c r="E204" s="85">
        <f t="shared" si="30"/>
        <v>-2333.7835703669962</v>
      </c>
      <c r="F204" s="85">
        <f t="shared" si="31"/>
        <v>-9702.3716180714946</v>
      </c>
      <c r="G204" s="86">
        <f t="shared" si="32"/>
        <v>1305851.1536977005</v>
      </c>
      <c r="H204" s="80"/>
      <c r="I204" s="76"/>
      <c r="J204" s="81"/>
      <c r="K204" s="76">
        <f t="shared" si="36"/>
        <v>199</v>
      </c>
      <c r="L204" s="85">
        <f t="shared" si="37"/>
        <v>-18479.264505721516</v>
      </c>
      <c r="M204" s="85">
        <f t="shared" si="38"/>
        <v>-6512.7598422328401</v>
      </c>
      <c r="N204" s="85">
        <f t="shared" si="39"/>
        <v>-11966.504663488675</v>
      </c>
      <c r="O204" s="86">
        <f t="shared" si="33"/>
        <v>816947.64826784004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-12036.155188438492</v>
      </c>
      <c r="E205" s="85">
        <f t="shared" si="30"/>
        <v>-2351.0924651805512</v>
      </c>
      <c r="F205" s="85">
        <f t="shared" si="31"/>
        <v>-9685.0627232579409</v>
      </c>
      <c r="G205" s="86">
        <f t="shared" si="32"/>
        <v>1303500.06123252</v>
      </c>
      <c r="H205" s="80"/>
      <c r="I205" s="76"/>
      <c r="J205" s="81"/>
      <c r="K205" s="76">
        <f t="shared" si="36"/>
        <v>200</v>
      </c>
      <c r="L205" s="85">
        <f t="shared" si="37"/>
        <v>-18479.264505721516</v>
      </c>
      <c r="M205" s="85">
        <f t="shared" si="38"/>
        <v>-6554.8214162139275</v>
      </c>
      <c r="N205" s="85">
        <f t="shared" si="39"/>
        <v>-11924.443089507589</v>
      </c>
      <c r="O205" s="86">
        <f t="shared" si="33"/>
        <v>810392.82685162616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-12036.155188438492</v>
      </c>
      <c r="E206" s="85">
        <f t="shared" si="30"/>
        <v>-2368.5297342973067</v>
      </c>
      <c r="F206" s="85">
        <f t="shared" si="31"/>
        <v>-9667.6254541411854</v>
      </c>
      <c r="G206" s="86">
        <f t="shared" si="32"/>
        <v>1301131.5314982226</v>
      </c>
      <c r="H206" s="80"/>
      <c r="I206" s="76"/>
      <c r="J206" s="81"/>
      <c r="K206" s="76">
        <f t="shared" si="36"/>
        <v>201</v>
      </c>
      <c r="L206" s="85">
        <f t="shared" si="37"/>
        <v>-18479.264505721516</v>
      </c>
      <c r="M206" s="85">
        <f t="shared" si="38"/>
        <v>-6597.1546378603098</v>
      </c>
      <c r="N206" s="85">
        <f t="shared" si="39"/>
        <v>-11882.109867861207</v>
      </c>
      <c r="O206" s="86">
        <f t="shared" si="33"/>
        <v>803795.67221376579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-12036.155188438492</v>
      </c>
      <c r="E207" s="85">
        <f t="shared" si="30"/>
        <v>-2386.0963298266784</v>
      </c>
      <c r="F207" s="85">
        <f t="shared" si="31"/>
        <v>-9650.0588586118138</v>
      </c>
      <c r="G207" s="86">
        <f t="shared" si="32"/>
        <v>1298745.435168396</v>
      </c>
      <c r="H207" s="80"/>
      <c r="I207" s="76"/>
      <c r="J207" s="81"/>
      <c r="K207" s="76">
        <f t="shared" si="36"/>
        <v>202</v>
      </c>
      <c r="L207" s="85">
        <f t="shared" si="37"/>
        <v>-18479.264505721516</v>
      </c>
      <c r="M207" s="85">
        <f t="shared" si="38"/>
        <v>-6639.7612615631569</v>
      </c>
      <c r="N207" s="85">
        <f t="shared" si="39"/>
        <v>-11839.503244158359</v>
      </c>
      <c r="O207" s="86">
        <f t="shared" si="33"/>
        <v>797155.91095220263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-12036.155188438492</v>
      </c>
      <c r="E208" s="85">
        <f t="shared" si="30"/>
        <v>-2403.7932109395597</v>
      </c>
      <c r="F208" s="85">
        <f t="shared" si="31"/>
        <v>-9632.3619774989311</v>
      </c>
      <c r="G208" s="86">
        <f t="shared" si="32"/>
        <v>1296341.6419574565</v>
      </c>
      <c r="H208" s="80"/>
      <c r="I208" s="76"/>
      <c r="J208" s="81"/>
      <c r="K208" s="76">
        <f t="shared" si="36"/>
        <v>203</v>
      </c>
      <c r="L208" s="85">
        <f t="shared" si="37"/>
        <v>-18479.264505721516</v>
      </c>
      <c r="M208" s="85">
        <f t="shared" si="38"/>
        <v>-6682.6430530440848</v>
      </c>
      <c r="N208" s="85">
        <f t="shared" si="39"/>
        <v>-11796.621452677431</v>
      </c>
      <c r="O208" s="86">
        <f t="shared" si="33"/>
        <v>790473.26789915853</v>
      </c>
    </row>
    <row r="209" spans="1:15" x14ac:dyDescent="0.2">
      <c r="A209" s="76"/>
      <c r="B209" s="81">
        <f>SUM(D198:D209)</f>
        <v>-144433.86226126191</v>
      </c>
      <c r="C209" s="76">
        <f t="shared" si="34"/>
        <v>204</v>
      </c>
      <c r="D209" s="85">
        <f t="shared" si="35"/>
        <v>-12036.155188438492</v>
      </c>
      <c r="E209" s="85">
        <f t="shared" si="30"/>
        <v>-2421.6213439206949</v>
      </c>
      <c r="F209" s="85">
        <f t="shared" si="31"/>
        <v>-9614.5338445177968</v>
      </c>
      <c r="G209" s="86">
        <f t="shared" si="32"/>
        <v>1293920.0206135358</v>
      </c>
      <c r="H209" s="80"/>
      <c r="I209" s="76"/>
      <c r="J209" s="81">
        <f>SUM(L198:L209)</f>
        <v>-221751.17406865818</v>
      </c>
      <c r="K209" s="76">
        <f t="shared" si="36"/>
        <v>204</v>
      </c>
      <c r="L209" s="85">
        <f t="shared" si="37"/>
        <v>-18479.264505721516</v>
      </c>
      <c r="M209" s="85">
        <f t="shared" si="38"/>
        <v>-6725.8017894283294</v>
      </c>
      <c r="N209" s="85">
        <f t="shared" si="39"/>
        <v>-11753.462716293187</v>
      </c>
      <c r="O209" s="86">
        <f t="shared" si="33"/>
        <v>783747.46610973019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-12036.155188438492</v>
      </c>
      <c r="E210" s="85">
        <f t="shared" si="30"/>
        <v>-2439.5817022214396</v>
      </c>
      <c r="F210" s="85">
        <f t="shared" si="31"/>
        <v>-9596.5734862170521</v>
      </c>
      <c r="G210" s="86">
        <f t="shared" si="32"/>
        <v>1291480.4389113144</v>
      </c>
      <c r="H210" s="80"/>
      <c r="I210" s="76"/>
      <c r="J210" s="81"/>
      <c r="K210" s="76">
        <f t="shared" si="36"/>
        <v>205</v>
      </c>
      <c r="L210" s="85">
        <f t="shared" si="37"/>
        <v>-18479.264505721516</v>
      </c>
      <c r="M210" s="85">
        <f t="shared" si="38"/>
        <v>-6769.2392593183877</v>
      </c>
      <c r="N210" s="85">
        <f t="shared" si="39"/>
        <v>-11710.025246403129</v>
      </c>
      <c r="O210" s="86">
        <f t="shared" si="33"/>
        <v>776978.22685041185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-12036.155188438492</v>
      </c>
      <c r="E211" s="85">
        <f t="shared" si="30"/>
        <v>-2457.6752665129156</v>
      </c>
      <c r="F211" s="85">
        <f t="shared" si="31"/>
        <v>-9578.4799219255765</v>
      </c>
      <c r="G211" s="86">
        <f t="shared" si="32"/>
        <v>1289022.7636448015</v>
      </c>
      <c r="H211" s="80"/>
      <c r="I211" s="76"/>
      <c r="J211" s="81"/>
      <c r="K211" s="76">
        <f t="shared" si="36"/>
        <v>206</v>
      </c>
      <c r="L211" s="85">
        <f t="shared" si="37"/>
        <v>-18479.264505721516</v>
      </c>
      <c r="M211" s="85">
        <f t="shared" si="38"/>
        <v>-6812.9572628681526</v>
      </c>
      <c r="N211" s="85">
        <f t="shared" si="39"/>
        <v>-11666.307242853363</v>
      </c>
      <c r="O211" s="86">
        <f t="shared" si="33"/>
        <v>770165.26958754368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-12036.155188438492</v>
      </c>
      <c r="E212" s="85">
        <f t="shared" si="30"/>
        <v>-2475.9030247395531</v>
      </c>
      <c r="F212" s="85">
        <f t="shared" si="31"/>
        <v>-9560.2521636989386</v>
      </c>
      <c r="G212" s="86">
        <f t="shared" si="32"/>
        <v>1286546.8606200619</v>
      </c>
      <c r="H212" s="80"/>
      <c r="I212" s="76"/>
      <c r="J212" s="81"/>
      <c r="K212" s="76">
        <f t="shared" si="36"/>
        <v>207</v>
      </c>
      <c r="L212" s="85">
        <f t="shared" si="37"/>
        <v>-18479.264505721516</v>
      </c>
      <c r="M212" s="85">
        <f t="shared" si="38"/>
        <v>-6856.9576118575087</v>
      </c>
      <c r="N212" s="85">
        <f t="shared" si="39"/>
        <v>-11622.306893864006</v>
      </c>
      <c r="O212" s="86">
        <f t="shared" si="33"/>
        <v>763308.31197568611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-12036.155188438492</v>
      </c>
      <c r="E213" s="85">
        <f t="shared" si="30"/>
        <v>-2494.2659721730383</v>
      </c>
      <c r="F213" s="85">
        <f t="shared" si="31"/>
        <v>-9541.8892162654538</v>
      </c>
      <c r="G213" s="86">
        <f t="shared" si="32"/>
        <v>1284052.5946478888</v>
      </c>
      <c r="H213" s="80"/>
      <c r="I213" s="76"/>
      <c r="J213" s="81"/>
      <c r="K213" s="76">
        <f t="shared" si="36"/>
        <v>208</v>
      </c>
      <c r="L213" s="85">
        <f t="shared" si="37"/>
        <v>-18479.264505721516</v>
      </c>
      <c r="M213" s="85">
        <f t="shared" si="38"/>
        <v>-6901.2421297674218</v>
      </c>
      <c r="N213" s="85">
        <f t="shared" si="39"/>
        <v>-11578.022375954093</v>
      </c>
      <c r="O213" s="86">
        <f t="shared" si="33"/>
        <v>756407.06984591868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-12036.155188438492</v>
      </c>
      <c r="E214" s="85">
        <f t="shared" si="30"/>
        <v>-2512.7651114666551</v>
      </c>
      <c r="F214" s="85">
        <f t="shared" si="31"/>
        <v>-9523.3900769718366</v>
      </c>
      <c r="G214" s="86">
        <f t="shared" si="32"/>
        <v>1281539.8295364222</v>
      </c>
      <c r="H214" s="80"/>
      <c r="I214" s="76"/>
      <c r="J214" s="81"/>
      <c r="K214" s="76">
        <f t="shared" si="36"/>
        <v>209</v>
      </c>
      <c r="L214" s="85">
        <f t="shared" si="37"/>
        <v>-18479.264505721516</v>
      </c>
      <c r="M214" s="85">
        <f t="shared" si="38"/>
        <v>-6945.8126518555018</v>
      </c>
      <c r="N214" s="85">
        <f t="shared" si="39"/>
        <v>-11533.451853866014</v>
      </c>
      <c r="O214" s="86">
        <f t="shared" si="33"/>
        <v>749461.25719406316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-12036.155188438492</v>
      </c>
      <c r="E215" s="85">
        <f t="shared" si="30"/>
        <v>-2531.4014527100326</v>
      </c>
      <c r="F215" s="85">
        <f t="shared" si="31"/>
        <v>-9504.75373572846</v>
      </c>
      <c r="G215" s="86">
        <f t="shared" si="32"/>
        <v>1279008.4280837122</v>
      </c>
      <c r="H215" s="80"/>
      <c r="I215" s="76"/>
      <c r="J215" s="81"/>
      <c r="K215" s="76">
        <f t="shared" si="36"/>
        <v>210</v>
      </c>
      <c r="L215" s="85">
        <f t="shared" si="37"/>
        <v>-18479.264505721516</v>
      </c>
      <c r="M215" s="85">
        <f t="shared" si="38"/>
        <v>-6990.67102523207</v>
      </c>
      <c r="N215" s="85">
        <f t="shared" si="39"/>
        <v>-11488.593480489446</v>
      </c>
      <c r="O215" s="86">
        <f t="shared" si="33"/>
        <v>742470.5861688311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-12036.155188438492</v>
      </c>
      <c r="E216" s="85">
        <f t="shared" si="30"/>
        <v>-2550.1760134842989</v>
      </c>
      <c r="F216" s="85">
        <f t="shared" si="31"/>
        <v>-9485.9791749541928</v>
      </c>
      <c r="G216" s="86">
        <f t="shared" si="32"/>
        <v>1276458.2520702279</v>
      </c>
      <c r="H216" s="80"/>
      <c r="I216" s="76"/>
      <c r="J216" s="81"/>
      <c r="K216" s="76">
        <f t="shared" si="36"/>
        <v>211</v>
      </c>
      <c r="L216" s="85">
        <f t="shared" si="37"/>
        <v>-18479.264505721516</v>
      </c>
      <c r="M216" s="85">
        <f t="shared" si="38"/>
        <v>-7035.8191089366937</v>
      </c>
      <c r="N216" s="85">
        <f t="shared" si="39"/>
        <v>-11443.445396784822</v>
      </c>
      <c r="O216" s="86">
        <f t="shared" si="33"/>
        <v>735434.7670598944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-12036.155188438492</v>
      </c>
      <c r="E217" s="85">
        <f t="shared" si="30"/>
        <v>-2569.0898189176405</v>
      </c>
      <c r="F217" s="85">
        <f t="shared" si="31"/>
        <v>-9467.0653695208512</v>
      </c>
      <c r="G217" s="86">
        <f t="shared" si="32"/>
        <v>1273889.1622513102</v>
      </c>
      <c r="H217" s="80"/>
      <c r="I217" s="76"/>
      <c r="J217" s="81"/>
      <c r="K217" s="76">
        <f t="shared" si="36"/>
        <v>212</v>
      </c>
      <c r="L217" s="85">
        <f t="shared" si="37"/>
        <v>-18479.264505721516</v>
      </c>
      <c r="M217" s="85">
        <f t="shared" si="38"/>
        <v>-7081.2587740152421</v>
      </c>
      <c r="N217" s="85">
        <f t="shared" si="39"/>
        <v>-11398.005731706275</v>
      </c>
      <c r="O217" s="86">
        <f t="shared" si="33"/>
        <v>728353.50828587916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-12036.155188438492</v>
      </c>
      <c r="E218" s="85">
        <f t="shared" si="30"/>
        <v>-2588.1439017412804</v>
      </c>
      <c r="F218" s="85">
        <f t="shared" si="31"/>
        <v>-9448.0112866972122</v>
      </c>
      <c r="G218" s="86">
        <f t="shared" si="32"/>
        <v>1271301.0183495688</v>
      </c>
      <c r="H218" s="80"/>
      <c r="I218" s="76"/>
      <c r="J218" s="81"/>
      <c r="K218" s="76">
        <f t="shared" si="36"/>
        <v>213</v>
      </c>
      <c r="L218" s="85">
        <f t="shared" si="37"/>
        <v>-18479.264505721516</v>
      </c>
      <c r="M218" s="85">
        <f t="shared" si="38"/>
        <v>-7126.9919035974244</v>
      </c>
      <c r="N218" s="85">
        <f t="shared" si="39"/>
        <v>-11352.272602124092</v>
      </c>
      <c r="O218" s="86">
        <f t="shared" si="33"/>
        <v>721226.51638228178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-12036.155188438492</v>
      </c>
      <c r="E219" s="85">
        <f t="shared" si="30"/>
        <v>-2607.3393023458607</v>
      </c>
      <c r="F219" s="85">
        <f t="shared" si="31"/>
        <v>-9428.8158860926305</v>
      </c>
      <c r="G219" s="86">
        <f t="shared" si="32"/>
        <v>1268693.6790472229</v>
      </c>
      <c r="H219" s="80"/>
      <c r="I219" s="76"/>
      <c r="J219" s="81"/>
      <c r="K219" s="76">
        <f t="shared" si="36"/>
        <v>214</v>
      </c>
      <c r="L219" s="85">
        <f t="shared" si="37"/>
        <v>-18479.264505721516</v>
      </c>
      <c r="M219" s="85">
        <f t="shared" si="38"/>
        <v>-7173.020392974825</v>
      </c>
      <c r="N219" s="85">
        <f t="shared" si="39"/>
        <v>-11306.244112746692</v>
      </c>
      <c r="O219" s="86">
        <f t="shared" si="33"/>
        <v>714053.49598930695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-12036.155188438492</v>
      </c>
      <c r="E220" s="85">
        <f t="shared" si="30"/>
        <v>-2626.6770688382594</v>
      </c>
      <c r="F220" s="85">
        <f t="shared" si="31"/>
        <v>-9409.4781196002332</v>
      </c>
      <c r="G220" s="86">
        <f t="shared" si="32"/>
        <v>1266067.0019783848</v>
      </c>
      <c r="H220" s="80"/>
      <c r="I220" s="76"/>
      <c r="J220" s="81"/>
      <c r="K220" s="76">
        <f t="shared" si="36"/>
        <v>215</v>
      </c>
      <c r="L220" s="85">
        <f t="shared" si="37"/>
        <v>-18479.264505721516</v>
      </c>
      <c r="M220" s="85">
        <f t="shared" si="38"/>
        <v>-7219.3461496794544</v>
      </c>
      <c r="N220" s="85">
        <f t="shared" si="39"/>
        <v>-11259.918356042061</v>
      </c>
      <c r="O220" s="86">
        <f t="shared" si="33"/>
        <v>706834.14983962744</v>
      </c>
    </row>
    <row r="221" spans="1:15" x14ac:dyDescent="0.2">
      <c r="A221" s="76"/>
      <c r="B221" s="81">
        <f>SUM(D210:D221)</f>
        <v>-144433.86226126191</v>
      </c>
      <c r="C221" s="76">
        <f t="shared" si="34"/>
        <v>216</v>
      </c>
      <c r="D221" s="85">
        <f t="shared" si="35"/>
        <v>-12036.155188438492</v>
      </c>
      <c r="E221" s="85">
        <f t="shared" si="30"/>
        <v>-2646.1582570988098</v>
      </c>
      <c r="F221" s="85">
        <f t="shared" si="31"/>
        <v>-9389.9969313396814</v>
      </c>
      <c r="G221" s="86">
        <f t="shared" si="32"/>
        <v>1263420.8437212859</v>
      </c>
      <c r="H221" s="80"/>
      <c r="I221" s="76"/>
      <c r="J221" s="81">
        <f>SUM(L210:L221)</f>
        <v>-221751.17406865818</v>
      </c>
      <c r="K221" s="76">
        <f t="shared" si="36"/>
        <v>216</v>
      </c>
      <c r="L221" s="85">
        <f t="shared" si="37"/>
        <v>-18479.264505721516</v>
      </c>
      <c r="M221" s="85">
        <f t="shared" si="38"/>
        <v>-7265.9710935628</v>
      </c>
      <c r="N221" s="85">
        <f t="shared" si="39"/>
        <v>-11213.293412158717</v>
      </c>
      <c r="O221" s="86">
        <f t="shared" si="33"/>
        <v>699568.17874606466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-12036.155188438492</v>
      </c>
      <c r="E222" s="85">
        <f t="shared" si="30"/>
        <v>-2665.7839308389593</v>
      </c>
      <c r="F222" s="85">
        <f t="shared" si="31"/>
        <v>-9370.3712575995323</v>
      </c>
      <c r="G222" s="86">
        <f t="shared" si="32"/>
        <v>1260755.0597904469</v>
      </c>
      <c r="H222" s="80"/>
      <c r="I222" s="76"/>
      <c r="J222" s="81"/>
      <c r="K222" s="76">
        <f t="shared" si="36"/>
        <v>217</v>
      </c>
      <c r="L222" s="85">
        <f t="shared" si="37"/>
        <v>-18479.264505721516</v>
      </c>
      <c r="M222" s="85">
        <f t="shared" si="38"/>
        <v>-7312.8971568753932</v>
      </c>
      <c r="N222" s="85">
        <f t="shared" si="39"/>
        <v>-11166.367348846123</v>
      </c>
      <c r="O222" s="86">
        <f t="shared" si="33"/>
        <v>692255.28158918931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-12036.155188438492</v>
      </c>
      <c r="E223" s="85">
        <f t="shared" si="30"/>
        <v>-2685.555161659348</v>
      </c>
      <c r="F223" s="85">
        <f t="shared" si="31"/>
        <v>-9350.6000267791442</v>
      </c>
      <c r="G223" s="86">
        <f t="shared" si="32"/>
        <v>1258069.5046287875</v>
      </c>
      <c r="H223" s="80"/>
      <c r="I223" s="76"/>
      <c r="J223" s="81"/>
      <c r="K223" s="76">
        <f t="shared" si="36"/>
        <v>218</v>
      </c>
      <c r="L223" s="85">
        <f t="shared" si="37"/>
        <v>-18479.264505721516</v>
      </c>
      <c r="M223" s="85">
        <f t="shared" si="38"/>
        <v>-7360.1262843468803</v>
      </c>
      <c r="N223" s="85">
        <f t="shared" si="39"/>
        <v>-11119.138221374636</v>
      </c>
      <c r="O223" s="86">
        <f t="shared" si="33"/>
        <v>684895.1553048424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-12036.155188438492</v>
      </c>
      <c r="E224" s="85">
        <f t="shared" si="30"/>
        <v>-2705.4730291083215</v>
      </c>
      <c r="F224" s="85">
        <f t="shared" si="31"/>
        <v>-9330.6821593301702</v>
      </c>
      <c r="G224" s="86">
        <f t="shared" si="32"/>
        <v>1255364.0315996793</v>
      </c>
      <c r="H224" s="80"/>
      <c r="I224" s="76"/>
      <c r="J224" s="81"/>
      <c r="K224" s="76">
        <f t="shared" si="36"/>
        <v>219</v>
      </c>
      <c r="L224" s="85">
        <f t="shared" si="37"/>
        <v>-18479.264505721516</v>
      </c>
      <c r="M224" s="85">
        <f t="shared" si="38"/>
        <v>-7407.6604332666202</v>
      </c>
      <c r="N224" s="85">
        <f t="shared" si="39"/>
        <v>-11071.604072454895</v>
      </c>
      <c r="O224" s="86">
        <f t="shared" si="33"/>
        <v>677487.49487157573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-12036.155188438492</v>
      </c>
      <c r="E225" s="85">
        <f t="shared" si="30"/>
        <v>-2725.5386207408751</v>
      </c>
      <c r="F225" s="85">
        <f t="shared" si="31"/>
        <v>-9310.6165676976161</v>
      </c>
      <c r="G225" s="86">
        <f t="shared" si="32"/>
        <v>1252638.4929789384</v>
      </c>
      <c r="H225" s="80"/>
      <c r="I225" s="76"/>
      <c r="J225" s="81"/>
      <c r="K225" s="76">
        <f t="shared" si="36"/>
        <v>220</v>
      </c>
      <c r="L225" s="85">
        <f t="shared" si="37"/>
        <v>-18479.264505721516</v>
      </c>
      <c r="M225" s="85">
        <f t="shared" si="38"/>
        <v>-7455.5015735648003</v>
      </c>
      <c r="N225" s="85">
        <f t="shared" si="39"/>
        <v>-11023.762932156715</v>
      </c>
      <c r="O225" s="86">
        <f t="shared" si="33"/>
        <v>670031.9932980109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-12036.155188438492</v>
      </c>
      <c r="E226" s="85">
        <f t="shared" si="30"/>
        <v>-2745.7530321780368</v>
      </c>
      <c r="F226" s="85">
        <f t="shared" si="31"/>
        <v>-9290.4021562604539</v>
      </c>
      <c r="G226" s="86">
        <f t="shared" si="32"/>
        <v>1249892.7399467602</v>
      </c>
      <c r="H226" s="80"/>
      <c r="I226" s="76"/>
      <c r="J226" s="81"/>
      <c r="K226" s="76">
        <f t="shared" si="36"/>
        <v>221</v>
      </c>
      <c r="L226" s="85">
        <f t="shared" si="37"/>
        <v>-18479.264505721516</v>
      </c>
      <c r="M226" s="85">
        <f t="shared" si="38"/>
        <v>-7503.6516878940738</v>
      </c>
      <c r="N226" s="85">
        <f t="shared" si="39"/>
        <v>-10975.612817827441</v>
      </c>
      <c r="O226" s="86">
        <f t="shared" si="33"/>
        <v>662528.34161011688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-12036.155188438492</v>
      </c>
      <c r="E227" s="85">
        <f t="shared" si="30"/>
        <v>-2766.1173671666902</v>
      </c>
      <c r="F227" s="85">
        <f t="shared" si="31"/>
        <v>-9270.0378212718024</v>
      </c>
      <c r="G227" s="86">
        <f t="shared" si="32"/>
        <v>1247126.6225795934</v>
      </c>
      <c r="H227" s="80"/>
      <c r="I227" s="76"/>
      <c r="J227" s="81"/>
      <c r="K227" s="76">
        <f t="shared" si="36"/>
        <v>222</v>
      </c>
      <c r="L227" s="85">
        <f t="shared" si="37"/>
        <v>-18479.264505721516</v>
      </c>
      <c r="M227" s="85">
        <f t="shared" si="38"/>
        <v>-7552.1127717117224</v>
      </c>
      <c r="N227" s="85">
        <f t="shared" si="39"/>
        <v>-10927.151734009793</v>
      </c>
      <c r="O227" s="86">
        <f t="shared" si="33"/>
        <v>654976.22883840511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-12036.155188438492</v>
      </c>
      <c r="E228" s="85">
        <f t="shared" si="30"/>
        <v>-2786.6327376398435</v>
      </c>
      <c r="F228" s="85">
        <f t="shared" si="31"/>
        <v>-9249.5224507986477</v>
      </c>
      <c r="G228" s="86">
        <f t="shared" si="32"/>
        <v>1244339.9898419536</v>
      </c>
      <c r="H228" s="80"/>
      <c r="I228" s="76"/>
      <c r="J228" s="81"/>
      <c r="K228" s="76">
        <f t="shared" si="36"/>
        <v>223</v>
      </c>
      <c r="L228" s="85">
        <f t="shared" si="37"/>
        <v>-18479.264505721516</v>
      </c>
      <c r="M228" s="85">
        <f t="shared" si="38"/>
        <v>-7600.8868333623595</v>
      </c>
      <c r="N228" s="85">
        <f t="shared" si="39"/>
        <v>-10878.377672359156</v>
      </c>
      <c r="O228" s="86">
        <f t="shared" si="33"/>
        <v>647375.34200504271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-12036.155188438492</v>
      </c>
      <c r="E229" s="85">
        <f t="shared" si="30"/>
        <v>-2807.3002637773388</v>
      </c>
      <c r="F229" s="85">
        <f t="shared" si="31"/>
        <v>-9228.8549246611528</v>
      </c>
      <c r="G229" s="86">
        <f t="shared" si="32"/>
        <v>1241532.6895781762</v>
      </c>
      <c r="H229" s="80"/>
      <c r="I229" s="76"/>
      <c r="J229" s="81"/>
      <c r="K229" s="76">
        <f t="shared" si="36"/>
        <v>224</v>
      </c>
      <c r="L229" s="85">
        <f t="shared" si="37"/>
        <v>-18479.264505721516</v>
      </c>
      <c r="M229" s="85">
        <f t="shared" si="38"/>
        <v>-7649.975894161159</v>
      </c>
      <c r="N229" s="85">
        <f t="shared" si="39"/>
        <v>-10829.288611560358</v>
      </c>
      <c r="O229" s="86">
        <f t="shared" si="33"/>
        <v>639725.36611088156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-12036.155188438492</v>
      </c>
      <c r="E230" s="85">
        <f t="shared" si="30"/>
        <v>-2828.1210740670213</v>
      </c>
      <c r="F230" s="85">
        <f t="shared" si="31"/>
        <v>-9208.0341143714704</v>
      </c>
      <c r="G230" s="86">
        <f t="shared" si="32"/>
        <v>1238704.5685041093</v>
      </c>
      <c r="H230" s="80"/>
      <c r="I230" s="76"/>
      <c r="J230" s="81"/>
      <c r="K230" s="76">
        <f t="shared" si="36"/>
        <v>225</v>
      </c>
      <c r="L230" s="85">
        <f t="shared" si="37"/>
        <v>-18479.264505721516</v>
      </c>
      <c r="M230" s="85">
        <f t="shared" si="38"/>
        <v>-7699.3819884776176</v>
      </c>
      <c r="N230" s="85">
        <f t="shared" si="39"/>
        <v>-10779.882517243899</v>
      </c>
      <c r="O230" s="86">
        <f t="shared" si="33"/>
        <v>632025.9841224039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-12036.155188438492</v>
      </c>
      <c r="E231" s="85">
        <f t="shared" si="30"/>
        <v>-2849.0963053663509</v>
      </c>
      <c r="F231" s="85">
        <f t="shared" si="31"/>
        <v>-9187.0588830721408</v>
      </c>
      <c r="G231" s="86">
        <f t="shared" si="32"/>
        <v>1235855.4721987429</v>
      </c>
      <c r="H231" s="80"/>
      <c r="I231" s="76"/>
      <c r="J231" s="81"/>
      <c r="K231" s="76">
        <f t="shared" si="36"/>
        <v>226</v>
      </c>
      <c r="L231" s="85">
        <f t="shared" si="37"/>
        <v>-18479.264505721516</v>
      </c>
      <c r="M231" s="85">
        <f t="shared" si="38"/>
        <v>-7749.1071638198673</v>
      </c>
      <c r="N231" s="85">
        <f t="shared" si="39"/>
        <v>-10730.157341901649</v>
      </c>
      <c r="O231" s="86">
        <f t="shared" si="33"/>
        <v>624276.87695858406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-12036.155188438492</v>
      </c>
      <c r="E232" s="85">
        <f t="shared" si="30"/>
        <v>-2870.2271029644849</v>
      </c>
      <c r="F232" s="85">
        <f t="shared" si="31"/>
        <v>-9165.9280854740064</v>
      </c>
      <c r="G232" s="86">
        <f t="shared" si="32"/>
        <v>1232985.2450957785</v>
      </c>
      <c r="H232" s="80"/>
      <c r="I232" s="76"/>
      <c r="J232" s="81"/>
      <c r="K232" s="76">
        <f t="shared" si="36"/>
        <v>227</v>
      </c>
      <c r="L232" s="85">
        <f t="shared" si="37"/>
        <v>-18479.264505721516</v>
      </c>
      <c r="M232" s="85">
        <f t="shared" si="38"/>
        <v>-7799.1534809195382</v>
      </c>
      <c r="N232" s="85">
        <f t="shared" si="39"/>
        <v>-10680.111024801978</v>
      </c>
      <c r="O232" s="86">
        <f t="shared" si="33"/>
        <v>616477.72347766452</v>
      </c>
    </row>
    <row r="233" spans="1:15" x14ac:dyDescent="0.2">
      <c r="A233" s="76"/>
      <c r="B233" s="81">
        <f>SUM(D222:D233)</f>
        <v>-144433.86226126191</v>
      </c>
      <c r="C233" s="76">
        <f t="shared" si="34"/>
        <v>228</v>
      </c>
      <c r="D233" s="85">
        <f t="shared" si="35"/>
        <v>-12036.155188438492</v>
      </c>
      <c r="E233" s="85">
        <f t="shared" si="30"/>
        <v>-2891.5146206448048</v>
      </c>
      <c r="F233" s="85">
        <f t="shared" si="31"/>
        <v>-9144.6405677936873</v>
      </c>
      <c r="G233" s="86">
        <f t="shared" si="32"/>
        <v>1230093.7304751338</v>
      </c>
      <c r="H233" s="80"/>
      <c r="I233" s="76"/>
      <c r="J233" s="81">
        <f>SUM(L222:L233)</f>
        <v>-221751.17406865818</v>
      </c>
      <c r="K233" s="76">
        <f t="shared" si="36"/>
        <v>228</v>
      </c>
      <c r="L233" s="85">
        <f t="shared" si="37"/>
        <v>-18479.264505721516</v>
      </c>
      <c r="M233" s="85">
        <f t="shared" si="38"/>
        <v>-7849.5230138171437</v>
      </c>
      <c r="N233" s="85">
        <f t="shared" si="39"/>
        <v>-10629.741491904373</v>
      </c>
      <c r="O233" s="86">
        <f t="shared" si="33"/>
        <v>608628.20046384737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-12036.155188438492</v>
      </c>
      <c r="E234" s="85">
        <f t="shared" ref="E234:E297" si="40">PPMT($B$3/12,C234,$B$2,$B$1)</f>
        <v>-2912.9600207479202</v>
      </c>
      <c r="F234" s="85">
        <f t="shared" ref="F234:F297" si="41">SUM(D234-E234)</f>
        <v>-9123.1951676905719</v>
      </c>
      <c r="G234" s="86">
        <f t="shared" ref="G234:G297" si="42">SUM(G233+E234)</f>
        <v>1227180.7704543858</v>
      </c>
      <c r="H234" s="80"/>
      <c r="I234" s="76"/>
      <c r="J234" s="81"/>
      <c r="K234" s="76">
        <f t="shared" si="36"/>
        <v>229</v>
      </c>
      <c r="L234" s="85">
        <f t="shared" si="37"/>
        <v>-18479.264505721516</v>
      </c>
      <c r="M234" s="85">
        <f t="shared" si="38"/>
        <v>-7900.217849948046</v>
      </c>
      <c r="N234" s="85">
        <f t="shared" si="39"/>
        <v>-10579.046655773469</v>
      </c>
      <c r="O234" s="86">
        <f t="shared" ref="O234:O297" si="43">SUM(O233+M234)</f>
        <v>600727.98261389928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-12036.155188438492</v>
      </c>
      <c r="E235" s="85">
        <f t="shared" si="40"/>
        <v>-2934.5644742351342</v>
      </c>
      <c r="F235" s="85">
        <f t="shared" si="41"/>
        <v>-9101.5907142033575</v>
      </c>
      <c r="G235" s="86">
        <f t="shared" si="42"/>
        <v>1224246.2059801507</v>
      </c>
      <c r="H235" s="80"/>
      <c r="I235" s="76"/>
      <c r="J235" s="81"/>
      <c r="K235" s="76">
        <f t="shared" si="36"/>
        <v>230</v>
      </c>
      <c r="L235" s="85">
        <f t="shared" si="37"/>
        <v>-18479.264505721516</v>
      </c>
      <c r="M235" s="85">
        <f t="shared" si="38"/>
        <v>-7951.240090228961</v>
      </c>
      <c r="N235" s="85">
        <f t="shared" si="39"/>
        <v>-10528.024415492555</v>
      </c>
      <c r="O235" s="86">
        <f t="shared" si="43"/>
        <v>592776.74252367031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-12036.155188438492</v>
      </c>
      <c r="E236" s="85">
        <f t="shared" si="40"/>
        <v>-2956.3291607523784</v>
      </c>
      <c r="F236" s="85">
        <f t="shared" si="41"/>
        <v>-9079.8260276861129</v>
      </c>
      <c r="G236" s="86">
        <f t="shared" si="42"/>
        <v>1221289.8768193983</v>
      </c>
      <c r="H236" s="80"/>
      <c r="I236" s="76"/>
      <c r="J236" s="81"/>
      <c r="K236" s="76">
        <f t="shared" si="36"/>
        <v>231</v>
      </c>
      <c r="L236" s="85">
        <f t="shared" si="37"/>
        <v>-18479.264505721516</v>
      </c>
      <c r="M236" s="85">
        <f t="shared" si="38"/>
        <v>-8002.5918491450229</v>
      </c>
      <c r="N236" s="85">
        <f t="shared" si="39"/>
        <v>-10476.672656576493</v>
      </c>
      <c r="O236" s="86">
        <f t="shared" si="43"/>
        <v>584774.1506745253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-12036.155188438492</v>
      </c>
      <c r="E237" s="85">
        <f t="shared" si="40"/>
        <v>-2978.2552686946251</v>
      </c>
      <c r="F237" s="85">
        <f t="shared" si="41"/>
        <v>-9057.8999197438661</v>
      </c>
      <c r="G237" s="86">
        <f t="shared" si="42"/>
        <v>1218311.6215507037</v>
      </c>
      <c r="H237" s="80"/>
      <c r="I237" s="76"/>
      <c r="J237" s="81"/>
      <c r="K237" s="76">
        <f t="shared" si="36"/>
        <v>232</v>
      </c>
      <c r="L237" s="85">
        <f t="shared" si="37"/>
        <v>-18479.264505721516</v>
      </c>
      <c r="M237" s="85">
        <f t="shared" si="38"/>
        <v>-8054.2752548374165</v>
      </c>
      <c r="N237" s="85">
        <f t="shared" si="39"/>
        <v>-10424.9892508841</v>
      </c>
      <c r="O237" s="86">
        <f t="shared" si="43"/>
        <v>576719.87541968783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-12036.155188438492</v>
      </c>
      <c r="E238" s="85">
        <f t="shared" si="40"/>
        <v>-3000.3439952707768</v>
      </c>
      <c r="F238" s="85">
        <f t="shared" si="41"/>
        <v>-9035.8111931677158</v>
      </c>
      <c r="G238" s="86">
        <f t="shared" si="42"/>
        <v>1215311.2775554329</v>
      </c>
      <c r="H238" s="80"/>
      <c r="I238" s="76"/>
      <c r="J238" s="81"/>
      <c r="K238" s="76">
        <f t="shared" si="36"/>
        <v>233</v>
      </c>
      <c r="L238" s="85">
        <f t="shared" si="37"/>
        <v>-18479.264505721516</v>
      </c>
      <c r="M238" s="85">
        <f t="shared" si="38"/>
        <v>-8106.2924491915746</v>
      </c>
      <c r="N238" s="85">
        <f t="shared" si="39"/>
        <v>-10372.972056529941</v>
      </c>
      <c r="O238" s="86">
        <f t="shared" si="43"/>
        <v>568613.58297049627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-12036.155188438492</v>
      </c>
      <c r="E239" s="85">
        <f t="shared" si="40"/>
        <v>-3022.5965465690347</v>
      </c>
      <c r="F239" s="85">
        <f t="shared" si="41"/>
        <v>-9013.5586418694566</v>
      </c>
      <c r="G239" s="86">
        <f t="shared" si="42"/>
        <v>1212288.6810088637</v>
      </c>
      <c r="H239" s="80"/>
      <c r="I239" s="76"/>
      <c r="J239" s="81"/>
      <c r="K239" s="76">
        <f t="shared" si="36"/>
        <v>234</v>
      </c>
      <c r="L239" s="85">
        <f t="shared" si="37"/>
        <v>-18479.264505721516</v>
      </c>
      <c r="M239" s="85">
        <f t="shared" si="38"/>
        <v>-8158.6455879259374</v>
      </c>
      <c r="N239" s="85">
        <f t="shared" si="39"/>
        <v>-10320.618917795578</v>
      </c>
      <c r="O239" s="86">
        <f t="shared" si="43"/>
        <v>560454.93738257035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-12036.155188438492</v>
      </c>
      <c r="E240" s="85">
        <f t="shared" si="40"/>
        <v>-3045.0141376227552</v>
      </c>
      <c r="F240" s="85">
        <f t="shared" si="41"/>
        <v>-8991.1410508157369</v>
      </c>
      <c r="G240" s="86">
        <f t="shared" si="42"/>
        <v>1209243.6668712411</v>
      </c>
      <c r="H240" s="80"/>
      <c r="I240" s="76"/>
      <c r="J240" s="81"/>
      <c r="K240" s="76">
        <f t="shared" si="36"/>
        <v>235</v>
      </c>
      <c r="L240" s="85">
        <f t="shared" si="37"/>
        <v>-18479.264505721516</v>
      </c>
      <c r="M240" s="85">
        <f t="shared" si="38"/>
        <v>-8211.3368406812933</v>
      </c>
      <c r="N240" s="85">
        <f t="shared" si="39"/>
        <v>-10267.927665040223</v>
      </c>
      <c r="O240" s="86">
        <f t="shared" si="43"/>
        <v>552243.60054188909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-12036.155188438492</v>
      </c>
      <c r="E241" s="85">
        <f t="shared" si="40"/>
        <v>-3067.5979924767908</v>
      </c>
      <c r="F241" s="85">
        <f t="shared" si="41"/>
        <v>-8968.5571959617009</v>
      </c>
      <c r="G241" s="86">
        <f t="shared" si="42"/>
        <v>1206176.0688787643</v>
      </c>
      <c r="H241" s="80"/>
      <c r="I241" s="76"/>
      <c r="J241" s="81"/>
      <c r="K241" s="76">
        <f t="shared" si="36"/>
        <v>236</v>
      </c>
      <c r="L241" s="85">
        <f t="shared" si="37"/>
        <v>-18479.264505721516</v>
      </c>
      <c r="M241" s="85">
        <f t="shared" si="38"/>
        <v>-8264.3683911106928</v>
      </c>
      <c r="N241" s="85">
        <f t="shared" si="39"/>
        <v>-10214.896114610823</v>
      </c>
      <c r="O241" s="86">
        <f t="shared" si="43"/>
        <v>543979.23215077841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-12036.155188438492</v>
      </c>
      <c r="E242" s="85">
        <f t="shared" si="40"/>
        <v>-3090.3493442543268</v>
      </c>
      <c r="F242" s="85">
        <f t="shared" si="41"/>
        <v>-8945.805844184164</v>
      </c>
      <c r="G242" s="86">
        <f t="shared" si="42"/>
        <v>1203085.71953451</v>
      </c>
      <c r="H242" s="80"/>
      <c r="I242" s="76"/>
      <c r="J242" s="81"/>
      <c r="K242" s="76">
        <f t="shared" si="36"/>
        <v>237</v>
      </c>
      <c r="L242" s="85">
        <f t="shared" si="37"/>
        <v>-18479.264505721516</v>
      </c>
      <c r="M242" s="85">
        <f t="shared" si="38"/>
        <v>-8317.7424369699493</v>
      </c>
      <c r="N242" s="85">
        <f t="shared" si="39"/>
        <v>-10161.522068751567</v>
      </c>
      <c r="O242" s="86">
        <f t="shared" si="43"/>
        <v>535661.48971380841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-12036.155188438492</v>
      </c>
      <c r="E243" s="85">
        <f t="shared" si="40"/>
        <v>-3113.2694352242129</v>
      </c>
      <c r="F243" s="85">
        <f t="shared" si="41"/>
        <v>-8922.8857532142792</v>
      </c>
      <c r="G243" s="86">
        <f t="shared" si="42"/>
        <v>1199972.4500992859</v>
      </c>
      <c r="H243" s="80"/>
      <c r="I243" s="76"/>
      <c r="J243" s="81"/>
      <c r="K243" s="76">
        <f t="shared" si="36"/>
        <v>238</v>
      </c>
      <c r="L243" s="85">
        <f t="shared" si="37"/>
        <v>-18479.264505721516</v>
      </c>
      <c r="M243" s="85">
        <f t="shared" si="38"/>
        <v>-8371.4611902087145</v>
      </c>
      <c r="N243" s="85">
        <f t="shared" si="39"/>
        <v>-10107.803315512801</v>
      </c>
      <c r="O243" s="86">
        <f t="shared" si="43"/>
        <v>527290.02852359973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-12036.155188438492</v>
      </c>
      <c r="E244" s="85">
        <f t="shared" si="40"/>
        <v>-3136.3595168687925</v>
      </c>
      <c r="F244" s="85">
        <f t="shared" si="41"/>
        <v>-8899.7956715697001</v>
      </c>
      <c r="G244" s="86">
        <f t="shared" si="42"/>
        <v>1196836.0905824171</v>
      </c>
      <c r="H244" s="80"/>
      <c r="I244" s="76"/>
      <c r="J244" s="81"/>
      <c r="K244" s="76">
        <f t="shared" si="36"/>
        <v>239</v>
      </c>
      <c r="L244" s="85">
        <f t="shared" si="37"/>
        <v>-18479.264505721516</v>
      </c>
      <c r="M244" s="85">
        <f t="shared" si="38"/>
        <v>-8425.5268770621442</v>
      </c>
      <c r="N244" s="85">
        <f t="shared" si="39"/>
        <v>-10053.737628659372</v>
      </c>
      <c r="O244" s="86">
        <f t="shared" si="43"/>
        <v>518864.50164653757</v>
      </c>
    </row>
    <row r="245" spans="1:15" x14ac:dyDescent="0.2">
      <c r="A245" s="76"/>
      <c r="B245" s="81">
        <f>SUM(D234:D245)</f>
        <v>-144433.86226126191</v>
      </c>
      <c r="C245" s="76">
        <f t="shared" si="34"/>
        <v>240</v>
      </c>
      <c r="D245" s="85">
        <f t="shared" si="35"/>
        <v>-12036.155188438492</v>
      </c>
      <c r="E245" s="85">
        <f t="shared" si="40"/>
        <v>-3159.6208499522359</v>
      </c>
      <c r="F245" s="85">
        <f t="shared" si="41"/>
        <v>-8876.5343384862554</v>
      </c>
      <c r="G245" s="86">
        <f t="shared" si="42"/>
        <v>1193676.4697324648</v>
      </c>
      <c r="H245" s="80"/>
      <c r="I245" s="76"/>
      <c r="J245" s="81">
        <f>SUM(L234:L245)</f>
        <v>-221751.17406865818</v>
      </c>
      <c r="K245" s="76">
        <f t="shared" si="36"/>
        <v>240</v>
      </c>
      <c r="L245" s="85">
        <f t="shared" si="37"/>
        <v>-18479.264505721516</v>
      </c>
      <c r="M245" s="85">
        <f t="shared" si="38"/>
        <v>-8479.9417381431704</v>
      </c>
      <c r="N245" s="85">
        <f t="shared" si="39"/>
        <v>-9999.3227675783455</v>
      </c>
      <c r="O245" s="86">
        <f t="shared" si="43"/>
        <v>510384.55990839441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-12036.155188438492</v>
      </c>
      <c r="E246" s="85">
        <f t="shared" si="40"/>
        <v>-3183.0547045893818</v>
      </c>
      <c r="F246" s="85">
        <f t="shared" si="41"/>
        <v>-8853.1004838491099</v>
      </c>
      <c r="G246" s="86">
        <f t="shared" si="42"/>
        <v>1190493.4150278755</v>
      </c>
      <c r="H246" s="80"/>
      <c r="I246" s="76"/>
      <c r="J246" s="81"/>
      <c r="K246" s="76">
        <f t="shared" si="36"/>
        <v>241</v>
      </c>
      <c r="L246" s="85">
        <f t="shared" si="37"/>
        <v>-18479.264505721516</v>
      </c>
      <c r="M246" s="85">
        <f t="shared" si="38"/>
        <v>-8534.7080285353459</v>
      </c>
      <c r="N246" s="85">
        <f t="shared" si="39"/>
        <v>-9944.55647718617</v>
      </c>
      <c r="O246" s="86">
        <f t="shared" si="43"/>
        <v>501849.85187985905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-12036.155188438492</v>
      </c>
      <c r="E247" s="85">
        <f t="shared" si="40"/>
        <v>-3206.6623603150865</v>
      </c>
      <c r="F247" s="85">
        <f t="shared" si="41"/>
        <v>-8829.4928281234061</v>
      </c>
      <c r="G247" s="86">
        <f t="shared" si="42"/>
        <v>1187286.7526675605</v>
      </c>
      <c r="H247" s="80"/>
      <c r="I247" s="76"/>
      <c r="J247" s="81"/>
      <c r="K247" s="76">
        <f t="shared" si="36"/>
        <v>242</v>
      </c>
      <c r="L247" s="85">
        <f t="shared" si="37"/>
        <v>-18479.264505721516</v>
      </c>
      <c r="M247" s="85">
        <f t="shared" si="38"/>
        <v>-8589.8280178863024</v>
      </c>
      <c r="N247" s="85">
        <f t="shared" si="39"/>
        <v>-9889.4364878352135</v>
      </c>
      <c r="O247" s="86">
        <f t="shared" si="43"/>
        <v>493260.02386197273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-12036.155188438492</v>
      </c>
      <c r="E248" s="85">
        <f t="shared" si="40"/>
        <v>-3230.4451061540904</v>
      </c>
      <c r="F248" s="85">
        <f t="shared" si="41"/>
        <v>-8805.7100822844004</v>
      </c>
      <c r="G248" s="86">
        <f t="shared" si="42"/>
        <v>1184056.3075614064</v>
      </c>
      <c r="H248" s="80"/>
      <c r="I248" s="76"/>
      <c r="J248" s="81"/>
      <c r="K248" s="76">
        <f t="shared" si="36"/>
        <v>243</v>
      </c>
      <c r="L248" s="85">
        <f t="shared" si="37"/>
        <v>-18479.264505721516</v>
      </c>
      <c r="M248" s="85">
        <f t="shared" si="38"/>
        <v>-8645.3039905018195</v>
      </c>
      <c r="N248" s="85">
        <f t="shared" si="39"/>
        <v>-9833.9605152196964</v>
      </c>
      <c r="O248" s="86">
        <f t="shared" si="43"/>
        <v>484614.71987147094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-12036.155188438492</v>
      </c>
      <c r="E249" s="85">
        <f t="shared" si="40"/>
        <v>-3254.4042406913991</v>
      </c>
      <c r="F249" s="85">
        <f t="shared" si="41"/>
        <v>-8781.7509477470921</v>
      </c>
      <c r="G249" s="86">
        <f t="shared" si="42"/>
        <v>1180801.9033207151</v>
      </c>
      <c r="H249" s="80"/>
      <c r="I249" s="76"/>
      <c r="J249" s="81"/>
      <c r="K249" s="76">
        <f t="shared" si="36"/>
        <v>244</v>
      </c>
      <c r="L249" s="85">
        <f t="shared" si="37"/>
        <v>-18479.264505721516</v>
      </c>
      <c r="M249" s="85">
        <f t="shared" si="38"/>
        <v>-8701.1382454404775</v>
      </c>
      <c r="N249" s="85">
        <f t="shared" si="39"/>
        <v>-9778.1262602810384</v>
      </c>
      <c r="O249" s="86">
        <f t="shared" si="43"/>
        <v>475913.58162603044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-12036.155188438492</v>
      </c>
      <c r="E250" s="85">
        <f t="shared" si="40"/>
        <v>-3278.541072143194</v>
      </c>
      <c r="F250" s="85">
        <f t="shared" si="41"/>
        <v>-8757.6141162952972</v>
      </c>
      <c r="G250" s="86">
        <f t="shared" si="42"/>
        <v>1177523.3622485718</v>
      </c>
      <c r="H250" s="80"/>
      <c r="I250" s="76"/>
      <c r="J250" s="81"/>
      <c r="K250" s="76">
        <f t="shared" si="36"/>
        <v>245</v>
      </c>
      <c r="L250" s="85">
        <f t="shared" si="37"/>
        <v>-18479.264505721516</v>
      </c>
      <c r="M250" s="85">
        <f t="shared" si="38"/>
        <v>-8757.3330966089452</v>
      </c>
      <c r="N250" s="85">
        <f t="shared" si="39"/>
        <v>-9721.9314091125707</v>
      </c>
      <c r="O250" s="86">
        <f t="shared" si="43"/>
        <v>467156.24852942151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-12036.155188438492</v>
      </c>
      <c r="E251" s="85">
        <f t="shared" si="40"/>
        <v>-3302.856918428256</v>
      </c>
      <c r="F251" s="85">
        <f t="shared" si="41"/>
        <v>-8733.2982700102366</v>
      </c>
      <c r="G251" s="86">
        <f t="shared" si="42"/>
        <v>1174220.5053301435</v>
      </c>
      <c r="H251" s="80"/>
      <c r="I251" s="76"/>
      <c r="J251" s="81"/>
      <c r="K251" s="76">
        <f t="shared" si="36"/>
        <v>246</v>
      </c>
      <c r="L251" s="85">
        <f t="shared" si="37"/>
        <v>-18479.264505721516</v>
      </c>
      <c r="M251" s="85">
        <f t="shared" si="38"/>
        <v>-8813.890872857879</v>
      </c>
      <c r="N251" s="85">
        <f t="shared" si="39"/>
        <v>-9665.3736328636369</v>
      </c>
      <c r="O251" s="86">
        <f t="shared" si="43"/>
        <v>458342.35765656363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-12036.155188438492</v>
      </c>
      <c r="E252" s="85">
        <f t="shared" si="40"/>
        <v>-3327.3531072399323</v>
      </c>
      <c r="F252" s="85">
        <f t="shared" si="41"/>
        <v>-8708.8020811985589</v>
      </c>
      <c r="G252" s="86">
        <f t="shared" si="42"/>
        <v>1170893.1522229037</v>
      </c>
      <c r="H252" s="80"/>
      <c r="I252" s="76"/>
      <c r="J252" s="81"/>
      <c r="K252" s="76">
        <f t="shared" si="36"/>
        <v>247</v>
      </c>
      <c r="L252" s="85">
        <f t="shared" si="37"/>
        <v>-18479.264505721516</v>
      </c>
      <c r="M252" s="85">
        <f t="shared" si="38"/>
        <v>-8870.8139180784201</v>
      </c>
      <c r="N252" s="85">
        <f t="shared" si="39"/>
        <v>-9608.4505876430958</v>
      </c>
      <c r="O252" s="86">
        <f t="shared" si="43"/>
        <v>449471.5437384852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-12036.155188438492</v>
      </c>
      <c r="E253" s="85">
        <f t="shared" si="40"/>
        <v>-3352.0309761186281</v>
      </c>
      <c r="F253" s="85">
        <f t="shared" si="41"/>
        <v>-8684.1242123198645</v>
      </c>
      <c r="G253" s="86">
        <f t="shared" si="42"/>
        <v>1167541.1212467852</v>
      </c>
      <c r="H253" s="80"/>
      <c r="I253" s="76"/>
      <c r="J253" s="81"/>
      <c r="K253" s="76">
        <f t="shared" si="36"/>
        <v>248</v>
      </c>
      <c r="L253" s="85">
        <f t="shared" si="37"/>
        <v>-18479.264505721516</v>
      </c>
      <c r="M253" s="85">
        <f t="shared" si="38"/>
        <v>-8928.1045912993432</v>
      </c>
      <c r="N253" s="85">
        <f t="shared" si="39"/>
        <v>-9551.1599144221727</v>
      </c>
      <c r="O253" s="86">
        <f t="shared" si="43"/>
        <v>440543.43914718588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-12036.155188438492</v>
      </c>
      <c r="E254" s="85">
        <f t="shared" si="40"/>
        <v>-3376.8918725248418</v>
      </c>
      <c r="F254" s="85">
        <f t="shared" si="41"/>
        <v>-8659.2633159136494</v>
      </c>
      <c r="G254" s="86">
        <f t="shared" si="42"/>
        <v>1164164.2293742604</v>
      </c>
      <c r="H254" s="80"/>
      <c r="I254" s="76"/>
      <c r="J254" s="81"/>
      <c r="K254" s="76">
        <f t="shared" si="36"/>
        <v>249</v>
      </c>
      <c r="L254" s="85">
        <f t="shared" si="37"/>
        <v>-18479.264505721516</v>
      </c>
      <c r="M254" s="85">
        <f t="shared" si="38"/>
        <v>-8985.7652667848179</v>
      </c>
      <c r="N254" s="85">
        <f t="shared" si="39"/>
        <v>-9493.499238936698</v>
      </c>
      <c r="O254" s="86">
        <f t="shared" si="43"/>
        <v>431557.67388040107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-12036.155188438492</v>
      </c>
      <c r="E255" s="85">
        <f t="shared" si="40"/>
        <v>-3401.9371539127337</v>
      </c>
      <c r="F255" s="85">
        <f t="shared" si="41"/>
        <v>-8634.2180345257584</v>
      </c>
      <c r="G255" s="86">
        <f t="shared" si="42"/>
        <v>1160762.2922203476</v>
      </c>
      <c r="H255" s="80"/>
      <c r="I255" s="76"/>
      <c r="J255" s="81"/>
      <c r="K255" s="76">
        <f t="shared" si="36"/>
        <v>250</v>
      </c>
      <c r="L255" s="85">
        <f t="shared" si="37"/>
        <v>-18479.264505721516</v>
      </c>
      <c r="M255" s="85">
        <f t="shared" si="38"/>
        <v>-9043.7983341328018</v>
      </c>
      <c r="N255" s="85">
        <f t="shared" si="39"/>
        <v>-9435.4661715887141</v>
      </c>
      <c r="O255" s="86">
        <f t="shared" si="43"/>
        <v>422513.87554626825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-12036.155188438492</v>
      </c>
      <c r="E256" s="85">
        <f t="shared" si="40"/>
        <v>-3427.1681878042536</v>
      </c>
      <c r="F256" s="85">
        <f t="shared" si="41"/>
        <v>-8608.9870006342389</v>
      </c>
      <c r="G256" s="86">
        <f t="shared" si="42"/>
        <v>1157335.1240325433</v>
      </c>
      <c r="H256" s="80"/>
      <c r="I256" s="76"/>
      <c r="J256" s="81"/>
      <c r="K256" s="76">
        <f t="shared" si="36"/>
        <v>251</v>
      </c>
      <c r="L256" s="85">
        <f t="shared" si="37"/>
        <v>-18479.264505721516</v>
      </c>
      <c r="M256" s="85">
        <f t="shared" si="38"/>
        <v>-9102.2061983740768</v>
      </c>
      <c r="N256" s="85">
        <f t="shared" si="39"/>
        <v>-9377.058307347439</v>
      </c>
      <c r="O256" s="86">
        <f t="shared" si="43"/>
        <v>413411.66934789415</v>
      </c>
    </row>
    <row r="257" spans="1:15" x14ac:dyDescent="0.2">
      <c r="A257" s="76"/>
      <c r="B257" s="81">
        <f>SUM(D246:D257)</f>
        <v>-144433.86226126191</v>
      </c>
      <c r="C257" s="76">
        <f t="shared" si="34"/>
        <v>252</v>
      </c>
      <c r="D257" s="85">
        <f t="shared" si="35"/>
        <v>-12036.155188438492</v>
      </c>
      <c r="E257" s="85">
        <f t="shared" si="40"/>
        <v>-3452.586351863803</v>
      </c>
      <c r="F257" s="85">
        <f t="shared" si="41"/>
        <v>-8583.5688365746882</v>
      </c>
      <c r="G257" s="86">
        <f t="shared" si="42"/>
        <v>1153882.5376806795</v>
      </c>
      <c r="H257" s="80"/>
      <c r="I257" s="76"/>
      <c r="J257" s="81">
        <f>SUM(L246:L257)</f>
        <v>-221751.17406865818</v>
      </c>
      <c r="K257" s="76">
        <f t="shared" si="36"/>
        <v>252</v>
      </c>
      <c r="L257" s="85">
        <f t="shared" si="37"/>
        <v>-18479.264505721516</v>
      </c>
      <c r="M257" s="85">
        <f t="shared" si="38"/>
        <v>-9160.9912800719103</v>
      </c>
      <c r="N257" s="85">
        <f t="shared" si="39"/>
        <v>-9318.2732256496056</v>
      </c>
      <c r="O257" s="86">
        <f t="shared" si="43"/>
        <v>404250.67806782224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-12036.155188438492</v>
      </c>
      <c r="E258" s="85">
        <f t="shared" si="40"/>
        <v>-3478.193033973459</v>
      </c>
      <c r="F258" s="85">
        <f t="shared" si="41"/>
        <v>-8557.9621544650327</v>
      </c>
      <c r="G258" s="86">
        <f t="shared" si="42"/>
        <v>1150404.344646706</v>
      </c>
      <c r="H258" s="80"/>
      <c r="I258" s="76"/>
      <c r="J258" s="81"/>
      <c r="K258" s="76">
        <f t="shared" si="36"/>
        <v>253</v>
      </c>
      <c r="L258" s="85">
        <f t="shared" si="37"/>
        <v>-18479.264505721516</v>
      </c>
      <c r="M258" s="85">
        <f t="shared" si="38"/>
        <v>-9220.1560154223735</v>
      </c>
      <c r="N258" s="85">
        <f t="shared" si="39"/>
        <v>-9259.1084902991424</v>
      </c>
      <c r="O258" s="86">
        <f t="shared" si="43"/>
        <v>395030.52205239987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-12036.155188438492</v>
      </c>
      <c r="E259" s="85">
        <f t="shared" si="40"/>
        <v>-3503.9896323087619</v>
      </c>
      <c r="F259" s="85">
        <f t="shared" si="41"/>
        <v>-8532.1655561297302</v>
      </c>
      <c r="G259" s="86">
        <f t="shared" si="42"/>
        <v>1146900.3550143973</v>
      </c>
      <c r="H259" s="80"/>
      <c r="I259" s="76"/>
      <c r="J259" s="81"/>
      <c r="K259" s="76">
        <f t="shared" si="36"/>
        <v>254</v>
      </c>
      <c r="L259" s="85">
        <f t="shared" si="37"/>
        <v>-18479.264505721516</v>
      </c>
      <c r="M259" s="85">
        <f t="shared" si="38"/>
        <v>-9279.7028563553122</v>
      </c>
      <c r="N259" s="85">
        <f t="shared" si="39"/>
        <v>-9199.5616493662037</v>
      </c>
      <c r="O259" s="86">
        <f t="shared" si="43"/>
        <v>385750.81919604458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-12036.155188438492</v>
      </c>
      <c r="E260" s="85">
        <f t="shared" si="40"/>
        <v>-3529.9775554150515</v>
      </c>
      <c r="F260" s="85">
        <f t="shared" si="41"/>
        <v>-8506.1776330234406</v>
      </c>
      <c r="G260" s="86">
        <f t="shared" si="42"/>
        <v>1143370.3774589822</v>
      </c>
      <c r="H260" s="80"/>
      <c r="I260" s="76"/>
      <c r="J260" s="81"/>
      <c r="K260" s="76">
        <f t="shared" si="36"/>
        <v>255</v>
      </c>
      <c r="L260" s="85">
        <f t="shared" si="37"/>
        <v>-18479.264505721516</v>
      </c>
      <c r="M260" s="85">
        <f t="shared" si="38"/>
        <v>-9339.6342706359374</v>
      </c>
      <c r="N260" s="85">
        <f t="shared" si="39"/>
        <v>-9139.6302350855785</v>
      </c>
      <c r="O260" s="86">
        <f t="shared" si="43"/>
        <v>376411.18492540863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-12036.155188438492</v>
      </c>
      <c r="E261" s="85">
        <f t="shared" si="40"/>
        <v>-3556.1582222843799</v>
      </c>
      <c r="F261" s="85">
        <f t="shared" si="41"/>
        <v>-8479.9969661541109</v>
      </c>
      <c r="G261" s="86">
        <f t="shared" si="42"/>
        <v>1139814.2192366978</v>
      </c>
      <c r="H261" s="80"/>
      <c r="I261" s="76"/>
      <c r="J261" s="81"/>
      <c r="K261" s="76">
        <f t="shared" si="36"/>
        <v>256</v>
      </c>
      <c r="L261" s="85">
        <f t="shared" si="37"/>
        <v>-18479.264505721516</v>
      </c>
      <c r="M261" s="85">
        <f t="shared" si="38"/>
        <v>-9399.9527419671267</v>
      </c>
      <c r="N261" s="85">
        <f t="shared" si="39"/>
        <v>-9079.3117637543892</v>
      </c>
      <c r="O261" s="86">
        <f t="shared" si="43"/>
        <v>367011.23218344152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-12036.155188438492</v>
      </c>
      <c r="E262" s="85">
        <f t="shared" si="40"/>
        <v>-3582.5330624329895</v>
      </c>
      <c r="F262" s="85">
        <f t="shared" si="41"/>
        <v>-8453.6221260055027</v>
      </c>
      <c r="G262" s="86">
        <f t="shared" si="42"/>
        <v>1136231.6861742649</v>
      </c>
      <c r="H262" s="80"/>
      <c r="I262" s="76"/>
      <c r="J262" s="81"/>
      <c r="K262" s="76">
        <f t="shared" si="36"/>
        <v>257</v>
      </c>
      <c r="L262" s="85">
        <f t="shared" si="37"/>
        <v>-18479.264505721516</v>
      </c>
      <c r="M262" s="85">
        <f t="shared" si="38"/>
        <v>-9460.6607700923323</v>
      </c>
      <c r="N262" s="85">
        <f t="shared" si="39"/>
        <v>-9018.6037356291836</v>
      </c>
      <c r="O262" s="86">
        <f t="shared" si="43"/>
        <v>357550.57141334919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-12036.155188438492</v>
      </c>
      <c r="E263" s="85">
        <f t="shared" si="40"/>
        <v>-3609.1035159793673</v>
      </c>
      <c r="F263" s="85">
        <f t="shared" si="41"/>
        <v>-8427.0516724591253</v>
      </c>
      <c r="G263" s="86">
        <f t="shared" si="42"/>
        <v>1132622.5826582855</v>
      </c>
      <c r="H263" s="80"/>
      <c r="I263" s="76"/>
      <c r="J263" s="81"/>
      <c r="K263" s="76">
        <f t="shared" si="36"/>
        <v>258</v>
      </c>
      <c r="L263" s="85">
        <f t="shared" si="37"/>
        <v>-18479.264505721516</v>
      </c>
      <c r="M263" s="85">
        <f t="shared" si="38"/>
        <v>-9521.7608708991811</v>
      </c>
      <c r="N263" s="85">
        <f t="shared" si="39"/>
        <v>-8957.5036348223348</v>
      </c>
      <c r="O263" s="86">
        <f t="shared" si="43"/>
        <v>348028.81054245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-12036.155188438492</v>
      </c>
      <c r="E264" s="85">
        <f t="shared" si="40"/>
        <v>-3635.8710337228808</v>
      </c>
      <c r="F264" s="85">
        <f t="shared" si="41"/>
        <v>-8400.2841547156113</v>
      </c>
      <c r="G264" s="86">
        <f t="shared" si="42"/>
        <v>1128986.7116245627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-18479.264505721516</v>
      </c>
      <c r="M264" s="85">
        <f t="shared" ref="M264:M327" si="48">PPMT($J$3/12,K264,$J$2,$J$1)</f>
        <v>-9583.2555765237375</v>
      </c>
      <c r="N264" s="85">
        <f t="shared" ref="N264:N327" si="49">SUM(L264-M264)</f>
        <v>-8896.0089291977783</v>
      </c>
      <c r="O264" s="86">
        <f t="shared" si="43"/>
        <v>338445.55496592628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-12036.155188438492</v>
      </c>
      <c r="E265" s="85">
        <f t="shared" si="40"/>
        <v>-3662.8370772229923</v>
      </c>
      <c r="F265" s="85">
        <f t="shared" si="41"/>
        <v>-8373.3181112154998</v>
      </c>
      <c r="G265" s="86">
        <f t="shared" si="42"/>
        <v>1125323.8745473397</v>
      </c>
      <c r="H265" s="80"/>
      <c r="I265" s="76"/>
      <c r="J265" s="81"/>
      <c r="K265" s="76">
        <f t="shared" si="46"/>
        <v>260</v>
      </c>
      <c r="L265" s="85">
        <f t="shared" si="47"/>
        <v>-18479.264505721516</v>
      </c>
      <c r="M265" s="85">
        <f t="shared" si="48"/>
        <v>-9645.1474354554539</v>
      </c>
      <c r="N265" s="85">
        <f t="shared" si="49"/>
        <v>-8834.117070266062</v>
      </c>
      <c r="O265" s="86">
        <f t="shared" si="43"/>
        <v>328800.40753047081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-12036.155188438492</v>
      </c>
      <c r="E266" s="85">
        <f t="shared" si="40"/>
        <v>-3690.0031188790626</v>
      </c>
      <c r="F266" s="85">
        <f t="shared" si="41"/>
        <v>-8346.1520695594299</v>
      </c>
      <c r="G266" s="86">
        <f t="shared" si="42"/>
        <v>1121633.8714284606</v>
      </c>
      <c r="H266" s="80"/>
      <c r="I266" s="76"/>
      <c r="J266" s="81"/>
      <c r="K266" s="76">
        <f t="shared" si="46"/>
        <v>261</v>
      </c>
      <c r="L266" s="85">
        <f t="shared" si="47"/>
        <v>-18479.264505721516</v>
      </c>
      <c r="M266" s="85">
        <f t="shared" si="48"/>
        <v>-9707.4390126427697</v>
      </c>
      <c r="N266" s="85">
        <f t="shared" si="49"/>
        <v>-8771.8254930787461</v>
      </c>
      <c r="O266" s="86">
        <f t="shared" si="43"/>
        <v>319092.96851782803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-12036.155188438492</v>
      </c>
      <c r="E267" s="85">
        <f t="shared" si="40"/>
        <v>-3717.3706420107492</v>
      </c>
      <c r="F267" s="85">
        <f t="shared" si="41"/>
        <v>-8318.7845464277416</v>
      </c>
      <c r="G267" s="86">
        <f t="shared" si="42"/>
        <v>1117916.5007864498</v>
      </c>
      <c r="H267" s="80"/>
      <c r="I267" s="76"/>
      <c r="J267" s="81"/>
      <c r="K267" s="76">
        <f t="shared" si="46"/>
        <v>262</v>
      </c>
      <c r="L267" s="85">
        <f t="shared" si="47"/>
        <v>-18479.264505721516</v>
      </c>
      <c r="M267" s="85">
        <f t="shared" si="48"/>
        <v>-9770.1328895994193</v>
      </c>
      <c r="N267" s="85">
        <f t="shared" si="49"/>
        <v>-8709.1316161220966</v>
      </c>
      <c r="O267" s="86">
        <f t="shared" si="43"/>
        <v>309322.83562822861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-12036.155188438492</v>
      </c>
      <c r="E268" s="85">
        <f t="shared" si="40"/>
        <v>-3744.941140938995</v>
      </c>
      <c r="F268" s="85">
        <f t="shared" si="41"/>
        <v>-8291.2140474994958</v>
      </c>
      <c r="G268" s="86">
        <f t="shared" si="42"/>
        <v>1114171.5596455107</v>
      </c>
      <c r="H268" s="80"/>
      <c r="I268" s="76"/>
      <c r="J268" s="81"/>
      <c r="K268" s="76">
        <f t="shared" si="46"/>
        <v>263</v>
      </c>
      <c r="L268" s="85">
        <f t="shared" si="47"/>
        <v>-18479.264505721516</v>
      </c>
      <c r="M268" s="85">
        <f t="shared" si="48"/>
        <v>-9833.2316645114151</v>
      </c>
      <c r="N268" s="85">
        <f t="shared" si="49"/>
        <v>-8646.0328412101007</v>
      </c>
      <c r="O268" s="86">
        <f t="shared" si="43"/>
        <v>299489.60396371718</v>
      </c>
    </row>
    <row r="269" spans="1:15" x14ac:dyDescent="0.2">
      <c r="A269" s="76"/>
      <c r="B269" s="81">
        <f>SUM(D258:D269)</f>
        <v>-144433.86226126191</v>
      </c>
      <c r="C269" s="76">
        <f t="shared" si="44"/>
        <v>264</v>
      </c>
      <c r="D269" s="85">
        <f t="shared" si="45"/>
        <v>-12036.155188438492</v>
      </c>
      <c r="E269" s="85">
        <f t="shared" si="40"/>
        <v>-3772.7161210676263</v>
      </c>
      <c r="F269" s="85">
        <f t="shared" si="41"/>
        <v>-8263.4390673708658</v>
      </c>
      <c r="G269" s="86">
        <f t="shared" si="42"/>
        <v>1110398.8435244432</v>
      </c>
      <c r="H269" s="80"/>
      <c r="I269" s="76"/>
      <c r="J269" s="81">
        <f>SUM(L258:L269)</f>
        <v>-221751.17406865818</v>
      </c>
      <c r="K269" s="76">
        <f t="shared" si="46"/>
        <v>264</v>
      </c>
      <c r="L269" s="85">
        <f t="shared" si="47"/>
        <v>-18479.264505721516</v>
      </c>
      <c r="M269" s="85">
        <f t="shared" si="48"/>
        <v>-9896.737952344718</v>
      </c>
      <c r="N269" s="85">
        <f t="shared" si="49"/>
        <v>-8582.5265533767979</v>
      </c>
      <c r="O269" s="86">
        <f t="shared" si="43"/>
        <v>289592.86601137248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-12036.155188438492</v>
      </c>
      <c r="E270" s="85">
        <f t="shared" si="40"/>
        <v>-3800.6970989655442</v>
      </c>
      <c r="F270" s="85">
        <f t="shared" si="41"/>
        <v>-8235.4580894729479</v>
      </c>
      <c r="G270" s="86">
        <f t="shared" si="42"/>
        <v>1106598.1464254777</v>
      </c>
      <c r="H270" s="80"/>
      <c r="I270" s="76"/>
      <c r="J270" s="81"/>
      <c r="K270" s="76">
        <f t="shared" si="46"/>
        <v>265</v>
      </c>
      <c r="L270" s="85">
        <f t="shared" si="47"/>
        <v>-18479.264505721516</v>
      </c>
      <c r="M270" s="85">
        <f t="shared" si="48"/>
        <v>-9960.654384953612</v>
      </c>
      <c r="N270" s="85">
        <f t="shared" si="49"/>
        <v>-8518.6101207679039</v>
      </c>
      <c r="O270" s="86">
        <f t="shared" si="43"/>
        <v>279632.21162641887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-12036.155188438492</v>
      </c>
      <c r="E271" s="85">
        <f t="shared" si="40"/>
        <v>-3828.885602449539</v>
      </c>
      <c r="F271" s="85">
        <f t="shared" si="41"/>
        <v>-8207.2695859889536</v>
      </c>
      <c r="G271" s="86">
        <f t="shared" si="42"/>
        <v>1102769.2608230282</v>
      </c>
      <c r="H271" s="80"/>
      <c r="I271" s="76"/>
      <c r="J271" s="81"/>
      <c r="K271" s="76">
        <f t="shared" si="46"/>
        <v>266</v>
      </c>
      <c r="L271" s="85">
        <f t="shared" si="47"/>
        <v>-18479.264505721516</v>
      </c>
      <c r="M271" s="85">
        <f t="shared" si="48"/>
        <v>-10024.983611189773</v>
      </c>
      <c r="N271" s="85">
        <f t="shared" si="49"/>
        <v>-8454.2808945317429</v>
      </c>
      <c r="O271" s="86">
        <f t="shared" si="43"/>
        <v>269607.22801522911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-12036.155188438492</v>
      </c>
      <c r="E272" s="85">
        <f t="shared" si="40"/>
        <v>-3857.2831706677061</v>
      </c>
      <c r="F272" s="85">
        <f t="shared" si="41"/>
        <v>-8178.8720177707855</v>
      </c>
      <c r="G272" s="86">
        <f t="shared" si="42"/>
        <v>1098911.9776523605</v>
      </c>
      <c r="H272" s="80"/>
      <c r="I272" s="76"/>
      <c r="J272" s="81"/>
      <c r="K272" s="76">
        <f t="shared" si="46"/>
        <v>267</v>
      </c>
      <c r="L272" s="85">
        <f t="shared" si="47"/>
        <v>-18479.264505721516</v>
      </c>
      <c r="M272" s="85">
        <f t="shared" si="48"/>
        <v>-10089.728297012038</v>
      </c>
      <c r="N272" s="85">
        <f t="shared" si="49"/>
        <v>-8389.5362087094782</v>
      </c>
      <c r="O272" s="86">
        <f t="shared" si="43"/>
        <v>259517.49971821706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-12036.155188438492</v>
      </c>
      <c r="E273" s="85">
        <f t="shared" si="40"/>
        <v>-3885.8913541834922</v>
      </c>
      <c r="F273" s="85">
        <f t="shared" si="41"/>
        <v>-8150.2638342549999</v>
      </c>
      <c r="G273" s="86">
        <f t="shared" si="42"/>
        <v>1095026.086298177</v>
      </c>
      <c r="H273" s="80"/>
      <c r="I273" s="76"/>
      <c r="J273" s="81"/>
      <c r="K273" s="76">
        <f t="shared" si="46"/>
        <v>268</v>
      </c>
      <c r="L273" s="85">
        <f t="shared" si="47"/>
        <v>-18479.264505721516</v>
      </c>
      <c r="M273" s="85">
        <f t="shared" si="48"/>
        <v>-10154.891125596909</v>
      </c>
      <c r="N273" s="85">
        <f t="shared" si="49"/>
        <v>-8324.3733801246071</v>
      </c>
      <c r="O273" s="86">
        <f t="shared" si="43"/>
        <v>249362.60859262015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-12036.155188438492</v>
      </c>
      <c r="E274" s="85">
        <f t="shared" si="40"/>
        <v>-3914.7117150603531</v>
      </c>
      <c r="F274" s="85">
        <f t="shared" si="41"/>
        <v>-8121.4434733781382</v>
      </c>
      <c r="G274" s="86">
        <f t="shared" si="42"/>
        <v>1091111.3745831167</v>
      </c>
      <c r="H274" s="80"/>
      <c r="I274" s="76"/>
      <c r="J274" s="81"/>
      <c r="K274" s="76">
        <f t="shared" si="46"/>
        <v>269</v>
      </c>
      <c r="L274" s="85">
        <f t="shared" si="47"/>
        <v>-18479.264505721516</v>
      </c>
      <c r="M274" s="85">
        <f t="shared" si="48"/>
        <v>-10220.47479744972</v>
      </c>
      <c r="N274" s="85">
        <f t="shared" si="49"/>
        <v>-8258.7897082717955</v>
      </c>
      <c r="O274" s="86">
        <f t="shared" si="43"/>
        <v>239142.13379517043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-12036.155188438492</v>
      </c>
      <c r="E275" s="85">
        <f t="shared" si="40"/>
        <v>-3943.7458269470508</v>
      </c>
      <c r="F275" s="85">
        <f t="shared" si="41"/>
        <v>-8092.4093614914409</v>
      </c>
      <c r="G275" s="86">
        <f t="shared" si="42"/>
        <v>1087167.6287561697</v>
      </c>
      <c r="H275" s="80"/>
      <c r="I275" s="76"/>
      <c r="J275" s="81"/>
      <c r="K275" s="76">
        <f t="shared" si="46"/>
        <v>270</v>
      </c>
      <c r="L275" s="85">
        <f t="shared" si="47"/>
        <v>-18479.264505721516</v>
      </c>
      <c r="M275" s="85">
        <f t="shared" si="48"/>
        <v>-10286.482030516583</v>
      </c>
      <c r="N275" s="85">
        <f t="shared" si="49"/>
        <v>-8192.7824752049328</v>
      </c>
      <c r="O275" s="86">
        <f t="shared" si="43"/>
        <v>228855.65176465386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-12036.155188438492</v>
      </c>
      <c r="E276" s="85">
        <f t="shared" si="40"/>
        <v>-3972.9952751635747</v>
      </c>
      <c r="F276" s="85">
        <f t="shared" si="41"/>
        <v>-8063.159913274917</v>
      </c>
      <c r="G276" s="86">
        <f t="shared" si="42"/>
        <v>1083194.6334810061</v>
      </c>
      <c r="H276" s="80"/>
      <c r="I276" s="76"/>
      <c r="J276" s="81"/>
      <c r="K276" s="76">
        <f t="shared" si="46"/>
        <v>271</v>
      </c>
      <c r="L276" s="85">
        <f t="shared" si="47"/>
        <v>-18479.264505721516</v>
      </c>
      <c r="M276" s="85">
        <f t="shared" si="48"/>
        <v>-10352.915560297004</v>
      </c>
      <c r="N276" s="85">
        <f t="shared" si="49"/>
        <v>-8126.3489454245118</v>
      </c>
      <c r="O276" s="86">
        <f t="shared" si="43"/>
        <v>218502.73620435686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-12036.155188438492</v>
      </c>
      <c r="E277" s="85">
        <f t="shared" si="40"/>
        <v>-4002.4616567877042</v>
      </c>
      <c r="F277" s="85">
        <f t="shared" si="41"/>
        <v>-8033.6935316507879</v>
      </c>
      <c r="G277" s="86">
        <f t="shared" si="42"/>
        <v>1079192.1718242185</v>
      </c>
      <c r="H277" s="80"/>
      <c r="I277" s="76"/>
      <c r="J277" s="81"/>
      <c r="K277" s="76">
        <f t="shared" si="46"/>
        <v>272</v>
      </c>
      <c r="L277" s="85">
        <f t="shared" si="47"/>
        <v>-18479.264505721516</v>
      </c>
      <c r="M277" s="85">
        <f t="shared" si="48"/>
        <v>-10419.778139957254</v>
      </c>
      <c r="N277" s="85">
        <f t="shared" si="49"/>
        <v>-8059.4863657642618</v>
      </c>
      <c r="O277" s="86">
        <f t="shared" si="43"/>
        <v>208082.9580643996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-12036.155188438492</v>
      </c>
      <c r="E278" s="85">
        <f t="shared" si="40"/>
        <v>-4032.1465807422119</v>
      </c>
      <c r="F278" s="85">
        <f t="shared" si="41"/>
        <v>-8004.0086076962798</v>
      </c>
      <c r="G278" s="86">
        <f t="shared" si="42"/>
        <v>1075160.0252434763</v>
      </c>
      <c r="H278" s="80"/>
      <c r="I278" s="76"/>
      <c r="J278" s="81"/>
      <c r="K278" s="76">
        <f t="shared" si="46"/>
        <v>273</v>
      </c>
      <c r="L278" s="85">
        <f t="shared" si="47"/>
        <v>-18479.264505721516</v>
      </c>
      <c r="M278" s="85">
        <f t="shared" si="48"/>
        <v>-10487.07254044448</v>
      </c>
      <c r="N278" s="85">
        <f t="shared" si="49"/>
        <v>-7992.1919652770357</v>
      </c>
      <c r="O278" s="86">
        <f t="shared" si="43"/>
        <v>197595.88552395513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-12036.155188438492</v>
      </c>
      <c r="E279" s="85">
        <f t="shared" si="40"/>
        <v>-4062.0516678827175</v>
      </c>
      <c r="F279" s="85">
        <f t="shared" si="41"/>
        <v>-7974.1035205557746</v>
      </c>
      <c r="G279" s="86">
        <f t="shared" si="42"/>
        <v>1071097.9735755934</v>
      </c>
      <c r="H279" s="80"/>
      <c r="I279" s="76"/>
      <c r="J279" s="81"/>
      <c r="K279" s="76">
        <f t="shared" si="46"/>
        <v>274</v>
      </c>
      <c r="L279" s="85">
        <f t="shared" si="47"/>
        <v>-18479.264505721516</v>
      </c>
      <c r="M279" s="85">
        <f t="shared" si="48"/>
        <v>-10554.801550601516</v>
      </c>
      <c r="N279" s="85">
        <f t="shared" si="49"/>
        <v>-7924.4629551199996</v>
      </c>
      <c r="O279" s="86">
        <f t="shared" si="43"/>
        <v>187041.08397335361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-12036.155188438492</v>
      </c>
      <c r="E280" s="85">
        <f t="shared" si="40"/>
        <v>-4092.1785510861801</v>
      </c>
      <c r="F280" s="85">
        <f t="shared" si="41"/>
        <v>-7943.9766373523116</v>
      </c>
      <c r="G280" s="86">
        <f t="shared" si="42"/>
        <v>1067005.7950245072</v>
      </c>
      <c r="H280" s="80"/>
      <c r="I280" s="76"/>
      <c r="J280" s="81"/>
      <c r="K280" s="76">
        <f t="shared" si="46"/>
        <v>275</v>
      </c>
      <c r="L280" s="85">
        <f t="shared" si="47"/>
        <v>-18479.264505721516</v>
      </c>
      <c r="M280" s="85">
        <f t="shared" si="48"/>
        <v>-10622.967977282486</v>
      </c>
      <c r="N280" s="85">
        <f t="shared" si="49"/>
        <v>-7856.2965284390302</v>
      </c>
      <c r="O280" s="86">
        <f t="shared" si="43"/>
        <v>176418.11599607114</v>
      </c>
    </row>
    <row r="281" spans="1:15" x14ac:dyDescent="0.2">
      <c r="A281" s="76"/>
      <c r="B281" s="81">
        <f>SUM(D270:D281)</f>
        <v>-144433.86226126191</v>
      </c>
      <c r="C281" s="76">
        <f t="shared" si="44"/>
        <v>276</v>
      </c>
      <c r="D281" s="85">
        <f t="shared" si="45"/>
        <v>-12036.155188438492</v>
      </c>
      <c r="E281" s="85">
        <f t="shared" si="40"/>
        <v>-4122.528875340071</v>
      </c>
      <c r="F281" s="85">
        <f t="shared" si="41"/>
        <v>-7913.6263130984207</v>
      </c>
      <c r="G281" s="86">
        <f t="shared" si="42"/>
        <v>1062883.2661491672</v>
      </c>
      <c r="H281" s="80"/>
      <c r="I281" s="76"/>
      <c r="J281" s="81">
        <f>SUM(L270:L281)</f>
        <v>-221751.17406865818</v>
      </c>
      <c r="K281" s="76">
        <f t="shared" si="46"/>
        <v>276</v>
      </c>
      <c r="L281" s="85">
        <f t="shared" si="47"/>
        <v>-18479.264505721516</v>
      </c>
      <c r="M281" s="85">
        <f t="shared" si="48"/>
        <v>-10691.5746454691</v>
      </c>
      <c r="N281" s="85">
        <f t="shared" si="49"/>
        <v>-7787.6898602524161</v>
      </c>
      <c r="O281" s="86">
        <f t="shared" si="43"/>
        <v>165726.54135060203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-12036.155188438492</v>
      </c>
      <c r="E282" s="85">
        <f t="shared" si="40"/>
        <v>-4153.1042978321757</v>
      </c>
      <c r="F282" s="85">
        <f t="shared" si="41"/>
        <v>-7883.050890606316</v>
      </c>
      <c r="G282" s="86">
        <f t="shared" si="42"/>
        <v>1058730.1618513351</v>
      </c>
      <c r="H282" s="80"/>
      <c r="I282" s="76"/>
      <c r="J282" s="81"/>
      <c r="K282" s="76">
        <f t="shared" si="46"/>
        <v>277</v>
      </c>
      <c r="L282" s="85">
        <f t="shared" si="47"/>
        <v>-18479.264505721516</v>
      </c>
      <c r="M282" s="85">
        <f t="shared" si="48"/>
        <v>-10760.624398387754</v>
      </c>
      <c r="N282" s="85">
        <f t="shared" si="49"/>
        <v>-7718.640107333762</v>
      </c>
      <c r="O282" s="86">
        <f t="shared" si="43"/>
        <v>154965.91695221426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-12036.155188438492</v>
      </c>
      <c r="E283" s="85">
        <f t="shared" si="40"/>
        <v>-4183.9064880410979</v>
      </c>
      <c r="F283" s="85">
        <f t="shared" si="41"/>
        <v>-7852.2487003973938</v>
      </c>
      <c r="G283" s="86">
        <f t="shared" si="42"/>
        <v>1054546.2553632939</v>
      </c>
      <c r="H283" s="80"/>
      <c r="I283" s="76"/>
      <c r="J283" s="81"/>
      <c r="K283" s="76">
        <f t="shared" si="46"/>
        <v>278</v>
      </c>
      <c r="L283" s="85">
        <f t="shared" si="47"/>
        <v>-18479.264505721516</v>
      </c>
      <c r="M283" s="85">
        <f t="shared" si="48"/>
        <v>-10830.120097627343</v>
      </c>
      <c r="N283" s="85">
        <f t="shared" si="49"/>
        <v>-7649.1444080941728</v>
      </c>
      <c r="O283" s="86">
        <f t="shared" si="43"/>
        <v>144135.79685458692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-12036.155188438492</v>
      </c>
      <c r="E284" s="85">
        <f t="shared" si="40"/>
        <v>-4214.937127827402</v>
      </c>
      <c r="F284" s="85">
        <f t="shared" si="41"/>
        <v>-7821.2180606110896</v>
      </c>
      <c r="G284" s="86">
        <f t="shared" si="42"/>
        <v>1050331.3182354665</v>
      </c>
      <c r="H284" s="80"/>
      <c r="I284" s="76"/>
      <c r="J284" s="81"/>
      <c r="K284" s="76">
        <f t="shared" si="46"/>
        <v>279</v>
      </c>
      <c r="L284" s="85">
        <f t="shared" si="47"/>
        <v>-18479.264505721516</v>
      </c>
      <c r="M284" s="85">
        <f t="shared" si="48"/>
        <v>-10900.064623257853</v>
      </c>
      <c r="N284" s="85">
        <f t="shared" si="49"/>
        <v>-7579.199882463663</v>
      </c>
      <c r="O284" s="86">
        <f t="shared" si="43"/>
        <v>133235.73223132908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-12036.155188438492</v>
      </c>
      <c r="E285" s="85">
        <f t="shared" si="40"/>
        <v>-4246.1979115254562</v>
      </c>
      <c r="F285" s="85">
        <f t="shared" si="41"/>
        <v>-7789.9572769130355</v>
      </c>
      <c r="G285" s="86">
        <f t="shared" si="42"/>
        <v>1046085.120323941</v>
      </c>
      <c r="H285" s="80"/>
      <c r="I285" s="76"/>
      <c r="J285" s="81"/>
      <c r="K285" s="76">
        <f t="shared" si="46"/>
        <v>280</v>
      </c>
      <c r="L285" s="85">
        <f t="shared" si="47"/>
        <v>-18479.264505721516</v>
      </c>
      <c r="M285" s="85">
        <f t="shared" si="48"/>
        <v>-10970.460873949727</v>
      </c>
      <c r="N285" s="85">
        <f t="shared" si="49"/>
        <v>-7508.8036317717888</v>
      </c>
      <c r="O285" s="86">
        <f t="shared" si="43"/>
        <v>122265.27135737936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-12036.155188438492</v>
      </c>
      <c r="E286" s="85">
        <f t="shared" si="40"/>
        <v>-4277.6905460359358</v>
      </c>
      <c r="F286" s="85">
        <f t="shared" si="41"/>
        <v>-7758.4646424025559</v>
      </c>
      <c r="G286" s="86">
        <f t="shared" si="42"/>
        <v>1041807.4297779051</v>
      </c>
      <c r="H286" s="80"/>
      <c r="I286" s="76"/>
      <c r="J286" s="81"/>
      <c r="K286" s="76">
        <f t="shared" si="46"/>
        <v>281</v>
      </c>
      <c r="L286" s="85">
        <f t="shared" si="47"/>
        <v>-18479.264505721516</v>
      </c>
      <c r="M286" s="85">
        <f t="shared" si="48"/>
        <v>-11041.311767093986</v>
      </c>
      <c r="N286" s="85">
        <f t="shared" si="49"/>
        <v>-7437.9527386275295</v>
      </c>
      <c r="O286" s="86">
        <f t="shared" si="43"/>
        <v>111223.95959028538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-12036.155188438492</v>
      </c>
      <c r="E287" s="85">
        <f t="shared" si="40"/>
        <v>-4309.4167509190365</v>
      </c>
      <c r="F287" s="85">
        <f t="shared" si="41"/>
        <v>-7726.7384375194551</v>
      </c>
      <c r="G287" s="86">
        <f t="shared" si="42"/>
        <v>1037498.013026986</v>
      </c>
      <c r="H287" s="80"/>
      <c r="I287" s="76"/>
      <c r="J287" s="81"/>
      <c r="K287" s="76">
        <f t="shared" si="46"/>
        <v>282</v>
      </c>
      <c r="L287" s="85">
        <f t="shared" si="47"/>
        <v>-18479.264505721516</v>
      </c>
      <c r="M287" s="85">
        <f t="shared" si="48"/>
        <v>-11112.620238923133</v>
      </c>
      <c r="N287" s="85">
        <f t="shared" si="49"/>
        <v>-7366.6442667983829</v>
      </c>
      <c r="O287" s="86">
        <f t="shared" si="43"/>
        <v>100111.33935136224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-12036.155188438492</v>
      </c>
      <c r="E288" s="85">
        <f t="shared" si="40"/>
        <v>-4341.3782584883529</v>
      </c>
      <c r="F288" s="85">
        <f t="shared" si="41"/>
        <v>-7694.7769299501388</v>
      </c>
      <c r="G288" s="86">
        <f t="shared" si="42"/>
        <v>1033156.6347684977</v>
      </c>
      <c r="H288" s="80"/>
      <c r="I288" s="76"/>
      <c r="J288" s="81"/>
      <c r="K288" s="76">
        <f t="shared" si="46"/>
        <v>283</v>
      </c>
      <c r="L288" s="85">
        <f t="shared" si="47"/>
        <v>-18479.264505721516</v>
      </c>
      <c r="M288" s="85">
        <f t="shared" si="48"/>
        <v>-11184.389244632846</v>
      </c>
      <c r="N288" s="85">
        <f t="shared" si="49"/>
        <v>-7294.8752610886695</v>
      </c>
      <c r="O288" s="86">
        <f t="shared" si="43"/>
        <v>88926.950106729404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-12036.155188438492</v>
      </c>
      <c r="E289" s="85">
        <f t="shared" si="40"/>
        <v>-4373.5768139054735</v>
      </c>
      <c r="F289" s="85">
        <f t="shared" si="41"/>
        <v>-7662.5783745330182</v>
      </c>
      <c r="G289" s="86">
        <f t="shared" si="42"/>
        <v>1028783.0579545922</v>
      </c>
      <c r="H289" s="80"/>
      <c r="I289" s="76"/>
      <c r="J289" s="81"/>
      <c r="K289" s="76">
        <f t="shared" si="46"/>
        <v>284</v>
      </c>
      <c r="L289" s="85">
        <f t="shared" si="47"/>
        <v>-18479.264505721516</v>
      </c>
      <c r="M289" s="85">
        <f t="shared" si="48"/>
        <v>-11256.621758504432</v>
      </c>
      <c r="N289" s="85">
        <f t="shared" si="49"/>
        <v>-7222.6427472170835</v>
      </c>
      <c r="O289" s="86">
        <f t="shared" si="43"/>
        <v>77670.328348224968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-12036.155188438492</v>
      </c>
      <c r="E290" s="85">
        <f t="shared" si="40"/>
        <v>-4406.0141752752734</v>
      </c>
      <c r="F290" s="85">
        <f t="shared" si="41"/>
        <v>-7630.1410131632183</v>
      </c>
      <c r="G290" s="86">
        <f t="shared" si="42"/>
        <v>1024377.0437793169</v>
      </c>
      <c r="H290" s="80"/>
      <c r="I290" s="76"/>
      <c r="J290" s="81"/>
      <c r="K290" s="76">
        <f t="shared" si="46"/>
        <v>285</v>
      </c>
      <c r="L290" s="85">
        <f t="shared" si="47"/>
        <v>-18479.264505721516</v>
      </c>
      <c r="M290" s="85">
        <f t="shared" si="48"/>
        <v>-11329.320774028109</v>
      </c>
      <c r="N290" s="85">
        <f t="shared" si="49"/>
        <v>-7149.9437316934072</v>
      </c>
      <c r="O290" s="86">
        <f t="shared" si="43"/>
        <v>66341.007574196861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-12036.155188438492</v>
      </c>
      <c r="E291" s="85">
        <f t="shared" si="40"/>
        <v>-4438.6921137418985</v>
      </c>
      <c r="F291" s="85">
        <f t="shared" si="41"/>
        <v>-7597.4630746965931</v>
      </c>
      <c r="G291" s="86">
        <f t="shared" si="42"/>
        <v>1019938.3516655751</v>
      </c>
      <c r="H291" s="80"/>
      <c r="I291" s="76"/>
      <c r="J291" s="81"/>
      <c r="K291" s="76">
        <f t="shared" si="46"/>
        <v>286</v>
      </c>
      <c r="L291" s="85">
        <f t="shared" si="47"/>
        <v>-18479.264505721516</v>
      </c>
      <c r="M291" s="85">
        <f t="shared" si="48"/>
        <v>-11402.489304027038</v>
      </c>
      <c r="N291" s="85">
        <f t="shared" si="49"/>
        <v>-7076.7752016944778</v>
      </c>
      <c r="O291" s="86">
        <f t="shared" si="43"/>
        <v>54938.518270169821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-12036.155188438492</v>
      </c>
      <c r="E292" s="85">
        <f t="shared" si="40"/>
        <v>-4471.6124135854843</v>
      </c>
      <c r="F292" s="85">
        <f t="shared" si="41"/>
        <v>-7564.5427748530074</v>
      </c>
      <c r="G292" s="86">
        <f t="shared" si="42"/>
        <v>1015466.7392519895</v>
      </c>
      <c r="H292" s="80"/>
      <c r="I292" s="76"/>
      <c r="J292" s="81"/>
      <c r="K292" s="76">
        <f t="shared" si="46"/>
        <v>287</v>
      </c>
      <c r="L292" s="85">
        <f t="shared" si="47"/>
        <v>-18479.264505721516</v>
      </c>
      <c r="M292" s="85">
        <f t="shared" si="48"/>
        <v>-11476.130380782213</v>
      </c>
      <c r="N292" s="85">
        <f t="shared" si="49"/>
        <v>-7003.1341249393026</v>
      </c>
      <c r="O292" s="86">
        <f t="shared" si="43"/>
        <v>43462.38788938761</v>
      </c>
    </row>
    <row r="293" spans="1:15" x14ac:dyDescent="0.2">
      <c r="A293" s="76"/>
      <c r="B293" s="81">
        <f>SUM(D282:D293)</f>
        <v>-144433.86226126191</v>
      </c>
      <c r="C293" s="76">
        <f t="shared" si="44"/>
        <v>288</v>
      </c>
      <c r="D293" s="85">
        <f t="shared" si="45"/>
        <v>-12036.155188438492</v>
      </c>
      <c r="E293" s="85">
        <f t="shared" si="40"/>
        <v>-4504.7768723195768</v>
      </c>
      <c r="F293" s="85">
        <f t="shared" si="41"/>
        <v>-7531.3783161189149</v>
      </c>
      <c r="G293" s="86">
        <f t="shared" si="42"/>
        <v>1010961.96237967</v>
      </c>
      <c r="H293" s="80"/>
      <c r="I293" s="76"/>
      <c r="J293" s="81">
        <f>SUM(L282:L293)</f>
        <v>-221751.17406865818</v>
      </c>
      <c r="K293" s="76">
        <f t="shared" si="46"/>
        <v>288</v>
      </c>
      <c r="L293" s="85">
        <f t="shared" si="47"/>
        <v>-18479.264505721516</v>
      </c>
      <c r="M293" s="85">
        <f t="shared" si="48"/>
        <v>-11550.247056158098</v>
      </c>
      <c r="N293" s="85">
        <f t="shared" si="49"/>
        <v>-6929.0174495634183</v>
      </c>
      <c r="O293" s="86">
        <f t="shared" si="43"/>
        <v>31912.14083322951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-12036.155188438492</v>
      </c>
      <c r="E294" s="85">
        <f t="shared" si="40"/>
        <v>-4538.18730078928</v>
      </c>
      <c r="F294" s="85">
        <f t="shared" si="41"/>
        <v>-7497.9678876492117</v>
      </c>
      <c r="G294" s="86">
        <f t="shared" si="42"/>
        <v>1006423.7750788807</v>
      </c>
      <c r="H294" s="80"/>
      <c r="I294" s="76"/>
      <c r="J294" s="81"/>
      <c r="K294" s="76">
        <f t="shared" si="46"/>
        <v>289</v>
      </c>
      <c r="L294" s="85">
        <f t="shared" si="47"/>
        <v>-18479.264505721516</v>
      </c>
      <c r="M294" s="85">
        <f t="shared" si="48"/>
        <v>-11624.842401729118</v>
      </c>
      <c r="N294" s="85">
        <f t="shared" si="49"/>
        <v>-6854.4221039923978</v>
      </c>
      <c r="O294" s="86">
        <f t="shared" si="43"/>
        <v>20287.298431500392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-12036.155188438492</v>
      </c>
      <c r="E295" s="85">
        <f t="shared" si="40"/>
        <v>-4571.8455232701335</v>
      </c>
      <c r="F295" s="85">
        <f t="shared" si="41"/>
        <v>-7464.3096651683582</v>
      </c>
      <c r="G295" s="86">
        <f t="shared" si="42"/>
        <v>1001851.9295556106</v>
      </c>
      <c r="H295" s="80"/>
      <c r="I295" s="76"/>
      <c r="J295" s="81"/>
      <c r="K295" s="76">
        <f t="shared" si="46"/>
        <v>290</v>
      </c>
      <c r="L295" s="85">
        <f t="shared" si="47"/>
        <v>-18479.264505721516</v>
      </c>
      <c r="M295" s="85">
        <f t="shared" si="48"/>
        <v>-11699.919508906953</v>
      </c>
      <c r="N295" s="85">
        <f t="shared" si="49"/>
        <v>-6779.3449968145633</v>
      </c>
      <c r="O295" s="86">
        <f t="shared" si="43"/>
        <v>8587.3789225934397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-12036.155188438492</v>
      </c>
      <c r="E296" s="85">
        <f t="shared" si="40"/>
        <v>-4605.7533775677202</v>
      </c>
      <c r="F296" s="85">
        <f t="shared" si="41"/>
        <v>-7430.4018108707714</v>
      </c>
      <c r="G296" s="86">
        <f t="shared" si="42"/>
        <v>997246.17617804289</v>
      </c>
      <c r="H296" s="80"/>
      <c r="I296" s="76"/>
      <c r="J296" s="81"/>
      <c r="K296" s="76">
        <f t="shared" si="46"/>
        <v>291</v>
      </c>
      <c r="L296" s="85">
        <f t="shared" si="47"/>
        <v>-18479.264505721516</v>
      </c>
      <c r="M296" s="85">
        <f t="shared" si="48"/>
        <v>-11775.481489068645</v>
      </c>
      <c r="N296" s="85">
        <f t="shared" si="49"/>
        <v>-6703.7830166528711</v>
      </c>
      <c r="O296" s="86">
        <f t="shared" si="43"/>
        <v>-3188.1025664752051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-12036.155188438492</v>
      </c>
      <c r="E297" s="85">
        <f t="shared" si="40"/>
        <v>-4639.9127151180146</v>
      </c>
      <c r="F297" s="85">
        <f t="shared" si="41"/>
        <v>-7396.2424733204771</v>
      </c>
      <c r="G297" s="86">
        <f t="shared" si="42"/>
        <v>992606.26346292486</v>
      </c>
      <c r="H297" s="80"/>
      <c r="I297" s="76"/>
      <c r="J297" s="81"/>
      <c r="K297" s="76">
        <f t="shared" si="46"/>
        <v>292</v>
      </c>
      <c r="L297" s="85">
        <f t="shared" si="47"/>
        <v>-18479.264505721516</v>
      </c>
      <c r="M297" s="85">
        <f t="shared" si="48"/>
        <v>-11851.531473685545</v>
      </c>
      <c r="N297" s="85">
        <f t="shared" si="49"/>
        <v>-6627.7330320359706</v>
      </c>
      <c r="O297" s="86">
        <f t="shared" si="43"/>
        <v>-15039.63404016075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-12036.155188438492</v>
      </c>
      <c r="E298" s="85">
        <f t="shared" ref="E298:E341" si="50">PPMT($B$3/12,C298,$B$2,$B$1)</f>
        <v>-4674.325401088473</v>
      </c>
      <c r="F298" s="85">
        <f t="shared" ref="F298:F341" si="51">SUM(D298-E298)</f>
        <v>-7361.8297873500187</v>
      </c>
      <c r="G298" s="86">
        <f t="shared" ref="G298:G341" si="52">SUM(G297+E298)</f>
        <v>987931.93806183641</v>
      </c>
      <c r="H298" s="80"/>
      <c r="I298" s="76"/>
      <c r="J298" s="81"/>
      <c r="K298" s="76">
        <f t="shared" si="46"/>
        <v>293</v>
      </c>
      <c r="L298" s="85">
        <f t="shared" si="47"/>
        <v>-18479.264505721516</v>
      </c>
      <c r="M298" s="85">
        <f t="shared" si="48"/>
        <v>-11928.072614453098</v>
      </c>
      <c r="N298" s="85">
        <f t="shared" si="49"/>
        <v>-6551.1918912684177</v>
      </c>
      <c r="O298" s="86">
        <f t="shared" ref="O298:O341" si="53">SUM(O297+M298)</f>
        <v>-26967.706654613849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-12036.155188438492</v>
      </c>
      <c r="E299" s="85">
        <f t="shared" si="50"/>
        <v>-4708.9933144798788</v>
      </c>
      <c r="F299" s="85">
        <f t="shared" si="51"/>
        <v>-7327.1618739586129</v>
      </c>
      <c r="G299" s="86">
        <f t="shared" si="52"/>
        <v>983222.94474735658</v>
      </c>
      <c r="H299" s="80"/>
      <c r="I299" s="76"/>
      <c r="J299" s="81"/>
      <c r="K299" s="76">
        <f t="shared" si="46"/>
        <v>294</v>
      </c>
      <c r="L299" s="85">
        <f t="shared" si="47"/>
        <v>-18479.264505721516</v>
      </c>
      <c r="M299" s="85">
        <f t="shared" si="48"/>
        <v>-12005.108083421443</v>
      </c>
      <c r="N299" s="85">
        <f t="shared" si="49"/>
        <v>-6474.1564223000732</v>
      </c>
      <c r="O299" s="86">
        <f t="shared" si="53"/>
        <v>-38972.814738035289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-12036.155188438492</v>
      </c>
      <c r="E300" s="85">
        <f t="shared" si="50"/>
        <v>-4743.9183482289372</v>
      </c>
      <c r="F300" s="85">
        <f t="shared" si="51"/>
        <v>-7292.2368402095544</v>
      </c>
      <c r="G300" s="86">
        <f t="shared" si="52"/>
        <v>978479.02639912767</v>
      </c>
      <c r="H300" s="80"/>
      <c r="I300" s="76"/>
      <c r="J300" s="81"/>
      <c r="K300" s="76">
        <f t="shared" si="46"/>
        <v>295</v>
      </c>
      <c r="L300" s="85">
        <f t="shared" si="47"/>
        <v>-18479.264505721516</v>
      </c>
      <c r="M300" s="85">
        <f t="shared" si="48"/>
        <v>-12082.641073126872</v>
      </c>
      <c r="N300" s="85">
        <f t="shared" si="49"/>
        <v>-6396.6234325946443</v>
      </c>
      <c r="O300" s="86">
        <f t="shared" si="53"/>
        <v>-51055.455811162159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-12036.155188438492</v>
      </c>
      <c r="E301" s="85">
        <f t="shared" si="50"/>
        <v>-4779.1024093116366</v>
      </c>
      <c r="F301" s="85">
        <f t="shared" si="51"/>
        <v>-7257.0527791268551</v>
      </c>
      <c r="G301" s="86">
        <f t="shared" si="52"/>
        <v>973699.92398981599</v>
      </c>
      <c r="H301" s="80"/>
      <c r="I301" s="76"/>
      <c r="J301" s="81"/>
      <c r="K301" s="76">
        <f t="shared" si="46"/>
        <v>296</v>
      </c>
      <c r="L301" s="85">
        <f t="shared" si="47"/>
        <v>-18479.264505721516</v>
      </c>
      <c r="M301" s="85">
        <f t="shared" si="48"/>
        <v>-12160.674796724148</v>
      </c>
      <c r="N301" s="85">
        <f t="shared" si="49"/>
        <v>-6318.5897089973678</v>
      </c>
      <c r="O301" s="86">
        <f t="shared" si="53"/>
        <v>-63216.130607886305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-12036.155188438492</v>
      </c>
      <c r="E302" s="85">
        <f t="shared" si="50"/>
        <v>-4814.5474188473636</v>
      </c>
      <c r="F302" s="85">
        <f t="shared" si="51"/>
        <v>-7221.6077695911281</v>
      </c>
      <c r="G302" s="86">
        <f t="shared" si="52"/>
        <v>968885.37657096866</v>
      </c>
      <c r="H302" s="80"/>
      <c r="I302" s="76"/>
      <c r="J302" s="81"/>
      <c r="K302" s="76">
        <f t="shared" si="46"/>
        <v>297</v>
      </c>
      <c r="L302" s="85">
        <f t="shared" si="47"/>
        <v>-18479.264505721516</v>
      </c>
      <c r="M302" s="85">
        <f t="shared" si="48"/>
        <v>-12239.21248811966</v>
      </c>
      <c r="N302" s="85">
        <f t="shared" si="49"/>
        <v>-6240.0520176018563</v>
      </c>
      <c r="O302" s="86">
        <f t="shared" si="53"/>
        <v>-75455.343096005963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-12036.155188438492</v>
      </c>
      <c r="E303" s="85">
        <f t="shared" si="50"/>
        <v>-4850.2553122038153</v>
      </c>
      <c r="F303" s="85">
        <f t="shared" si="51"/>
        <v>-7185.8998762346764</v>
      </c>
      <c r="G303" s="86">
        <f t="shared" si="52"/>
        <v>964035.12125876488</v>
      </c>
      <c r="H303" s="80"/>
      <c r="I303" s="76"/>
      <c r="J303" s="81"/>
      <c r="K303" s="76">
        <f t="shared" si="46"/>
        <v>298</v>
      </c>
      <c r="L303" s="85">
        <f t="shared" si="47"/>
        <v>-18479.264505721516</v>
      </c>
      <c r="M303" s="85">
        <f t="shared" si="48"/>
        <v>-12318.257402105432</v>
      </c>
      <c r="N303" s="85">
        <f t="shared" si="49"/>
        <v>-6161.0071036160844</v>
      </c>
      <c r="O303" s="86">
        <f t="shared" si="53"/>
        <v>-87773.600498111395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-12036.155188438492</v>
      </c>
      <c r="E304" s="85">
        <f t="shared" si="50"/>
        <v>-4886.2280391026607</v>
      </c>
      <c r="F304" s="85">
        <f t="shared" si="51"/>
        <v>-7149.927149335831</v>
      </c>
      <c r="G304" s="86">
        <f t="shared" si="52"/>
        <v>959148.89321966225</v>
      </c>
      <c r="H304" s="80"/>
      <c r="I304" s="76"/>
      <c r="J304" s="81"/>
      <c r="K304" s="76">
        <f t="shared" si="46"/>
        <v>299</v>
      </c>
      <c r="L304" s="85">
        <f t="shared" si="47"/>
        <v>-18479.264505721516</v>
      </c>
      <c r="M304" s="85">
        <f t="shared" si="48"/>
        <v>-12397.812814494029</v>
      </c>
      <c r="N304" s="85">
        <f t="shared" si="49"/>
        <v>-6081.4516912274867</v>
      </c>
      <c r="O304" s="86">
        <f t="shared" si="53"/>
        <v>-100171.41331260542</v>
      </c>
    </row>
    <row r="305" spans="1:15" x14ac:dyDescent="0.2">
      <c r="A305" s="76"/>
      <c r="B305" s="81">
        <f>SUM(D294:D305)</f>
        <v>-144433.86226126191</v>
      </c>
      <c r="C305" s="76">
        <f t="shared" si="44"/>
        <v>300</v>
      </c>
      <c r="D305" s="85">
        <f t="shared" si="45"/>
        <v>-12036.155188438492</v>
      </c>
      <c r="E305" s="85">
        <f t="shared" si="50"/>
        <v>-4922.4675637260052</v>
      </c>
      <c r="F305" s="85">
        <f t="shared" si="51"/>
        <v>-7113.6876247124865</v>
      </c>
      <c r="G305" s="86">
        <f t="shared" si="52"/>
        <v>954226.42565593624</v>
      </c>
      <c r="H305" s="80"/>
      <c r="I305" s="76"/>
      <c r="J305" s="81">
        <f>SUM(L294:L305)</f>
        <v>-221751.17406865818</v>
      </c>
      <c r="K305" s="76">
        <f t="shared" si="46"/>
        <v>300</v>
      </c>
      <c r="L305" s="85">
        <f t="shared" si="47"/>
        <v>-18479.264505721516</v>
      </c>
      <c r="M305" s="85">
        <f t="shared" si="48"/>
        <v>-12477.882022254304</v>
      </c>
      <c r="N305" s="85">
        <f t="shared" si="49"/>
        <v>-6001.3824834672123</v>
      </c>
      <c r="O305" s="86">
        <f t="shared" si="53"/>
        <v>-112649.29533485972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-12036.155188438492</v>
      </c>
      <c r="E306" s="85">
        <f t="shared" si="50"/>
        <v>-4958.9758648236393</v>
      </c>
      <c r="F306" s="85">
        <f t="shared" si="51"/>
        <v>-7077.1793236148524</v>
      </c>
      <c r="G306" s="86">
        <f t="shared" si="52"/>
        <v>949267.44979111257</v>
      </c>
      <c r="H306" s="80"/>
      <c r="I306" s="76"/>
      <c r="J306" s="81"/>
      <c r="K306" s="76">
        <f t="shared" si="46"/>
        <v>301</v>
      </c>
      <c r="L306" s="85">
        <f t="shared" si="47"/>
        <v>-18479.264505721516</v>
      </c>
      <c r="M306" s="85">
        <f t="shared" si="48"/>
        <v>-12558.46834364803</v>
      </c>
      <c r="N306" s="85">
        <f t="shared" si="49"/>
        <v>-5920.7961620734859</v>
      </c>
      <c r="O306" s="86">
        <f t="shared" si="53"/>
        <v>-125207.76367850775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-12036.155188438492</v>
      </c>
      <c r="E307" s="85">
        <f t="shared" si="50"/>
        <v>-4995.7549358210817</v>
      </c>
      <c r="F307" s="85">
        <f t="shared" si="51"/>
        <v>-7040.4002526174099</v>
      </c>
      <c r="G307" s="86">
        <f t="shared" si="52"/>
        <v>944271.69485529151</v>
      </c>
      <c r="H307" s="80"/>
      <c r="I307" s="76"/>
      <c r="J307" s="81"/>
      <c r="K307" s="76">
        <f t="shared" si="46"/>
        <v>302</v>
      </c>
      <c r="L307" s="85">
        <f t="shared" si="47"/>
        <v>-18479.264505721516</v>
      </c>
      <c r="M307" s="85">
        <f t="shared" si="48"/>
        <v>-12639.575118367422</v>
      </c>
      <c r="N307" s="85">
        <f t="shared" si="49"/>
        <v>-5839.6893873540939</v>
      </c>
      <c r="O307" s="86">
        <f t="shared" si="53"/>
        <v>-137847.33879687518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-12036.155188438492</v>
      </c>
      <c r="E308" s="85">
        <f t="shared" si="50"/>
        <v>-5032.8067849284207</v>
      </c>
      <c r="F308" s="85">
        <f t="shared" si="51"/>
        <v>-7003.348403510071</v>
      </c>
      <c r="G308" s="86">
        <f t="shared" si="52"/>
        <v>939238.88807036309</v>
      </c>
      <c r="H308" s="80"/>
      <c r="I308" s="76"/>
      <c r="J308" s="81"/>
      <c r="K308" s="76">
        <f t="shared" si="46"/>
        <v>303</v>
      </c>
      <c r="L308" s="85">
        <f t="shared" si="47"/>
        <v>-18479.264505721516</v>
      </c>
      <c r="M308" s="85">
        <f t="shared" si="48"/>
        <v>-12721.205707673544</v>
      </c>
      <c r="N308" s="85">
        <f t="shared" si="49"/>
        <v>-5758.0587980479722</v>
      </c>
      <c r="O308" s="86">
        <f t="shared" si="53"/>
        <v>-150568.54450454871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-12036.155188438492</v>
      </c>
      <c r="E309" s="85">
        <f t="shared" si="50"/>
        <v>-5070.1334352499734</v>
      </c>
      <c r="F309" s="85">
        <f t="shared" si="51"/>
        <v>-6966.0217531885182</v>
      </c>
      <c r="G309" s="86">
        <f t="shared" si="52"/>
        <v>934168.75463511306</v>
      </c>
      <c r="H309" s="80"/>
      <c r="I309" s="76"/>
      <c r="J309" s="81"/>
      <c r="K309" s="76">
        <f t="shared" si="46"/>
        <v>304</v>
      </c>
      <c r="L309" s="85">
        <f t="shared" si="47"/>
        <v>-18479.264505721516</v>
      </c>
      <c r="M309" s="85">
        <f t="shared" si="48"/>
        <v>-12803.363494535604</v>
      </c>
      <c r="N309" s="85">
        <f t="shared" si="49"/>
        <v>-5675.9010111859116</v>
      </c>
      <c r="O309" s="86">
        <f t="shared" si="53"/>
        <v>-163371.90799908433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-12036.155188438492</v>
      </c>
      <c r="E310" s="85">
        <f t="shared" si="50"/>
        <v>-5107.7369248947443</v>
      </c>
      <c r="F310" s="85">
        <f t="shared" si="51"/>
        <v>-6928.4182635437473</v>
      </c>
      <c r="G310" s="86">
        <f t="shared" si="52"/>
        <v>929061.01771021832</v>
      </c>
      <c r="H310" s="80"/>
      <c r="I310" s="76"/>
      <c r="J310" s="81"/>
      <c r="K310" s="76">
        <f t="shared" si="46"/>
        <v>305</v>
      </c>
      <c r="L310" s="85">
        <f t="shared" si="47"/>
        <v>-18479.264505721516</v>
      </c>
      <c r="M310" s="85">
        <f t="shared" si="48"/>
        <v>-12886.051883771146</v>
      </c>
      <c r="N310" s="85">
        <f t="shared" si="49"/>
        <v>-5593.2126219503698</v>
      </c>
      <c r="O310" s="86">
        <f t="shared" si="53"/>
        <v>-176257.95988285547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-12036.155188438492</v>
      </c>
      <c r="E311" s="85">
        <f t="shared" si="50"/>
        <v>-5145.6193070877143</v>
      </c>
      <c r="F311" s="85">
        <f t="shared" si="51"/>
        <v>-6890.5358813507773</v>
      </c>
      <c r="G311" s="86">
        <f t="shared" si="52"/>
        <v>923915.39840313059</v>
      </c>
      <c r="H311" s="80"/>
      <c r="I311" s="76"/>
      <c r="J311" s="81"/>
      <c r="K311" s="76">
        <f t="shared" si="46"/>
        <v>306</v>
      </c>
      <c r="L311" s="85">
        <f t="shared" si="47"/>
        <v>-18479.264505721516</v>
      </c>
      <c r="M311" s="85">
        <f t="shared" si="48"/>
        <v>-12969.274302187167</v>
      </c>
      <c r="N311" s="85">
        <f t="shared" si="49"/>
        <v>-5509.9902035343493</v>
      </c>
      <c r="O311" s="86">
        <f t="shared" si="53"/>
        <v>-189227.23418504265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-12036.155188438492</v>
      </c>
      <c r="E312" s="85">
        <f t="shared" si="50"/>
        <v>-5183.7826502819471</v>
      </c>
      <c r="F312" s="85">
        <f t="shared" si="51"/>
        <v>-6852.3725381565446</v>
      </c>
      <c r="G312" s="86">
        <f t="shared" si="52"/>
        <v>918731.61575284868</v>
      </c>
      <c r="H312" s="80"/>
      <c r="I312" s="76"/>
      <c r="J312" s="81"/>
      <c r="K312" s="76">
        <f t="shared" si="46"/>
        <v>307</v>
      </c>
      <c r="L312" s="85">
        <f t="shared" si="47"/>
        <v>-18479.264505721516</v>
      </c>
      <c r="M312" s="85">
        <f t="shared" si="48"/>
        <v>-13053.034198722125</v>
      </c>
      <c r="N312" s="85">
        <f t="shared" si="49"/>
        <v>-5426.2303069993905</v>
      </c>
      <c r="O312" s="86">
        <f t="shared" si="53"/>
        <v>-202280.26838376478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-12036.155188438492</v>
      </c>
      <c r="E313" s="85">
        <f t="shared" si="50"/>
        <v>-5222.2290382715391</v>
      </c>
      <c r="F313" s="85">
        <f t="shared" si="51"/>
        <v>-6813.9261501669525</v>
      </c>
      <c r="G313" s="86">
        <f t="shared" si="52"/>
        <v>913509.38671457709</v>
      </c>
      <c r="H313" s="80"/>
      <c r="I313" s="76"/>
      <c r="J313" s="81"/>
      <c r="K313" s="76">
        <f t="shared" si="46"/>
        <v>308</v>
      </c>
      <c r="L313" s="85">
        <f t="shared" si="47"/>
        <v>-18479.264505721516</v>
      </c>
      <c r="M313" s="85">
        <f t="shared" si="48"/>
        <v>-13137.335044588874</v>
      </c>
      <c r="N313" s="85">
        <f t="shared" si="49"/>
        <v>-5341.9294611326422</v>
      </c>
      <c r="O313" s="86">
        <f t="shared" si="53"/>
        <v>-215417.60342835364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-12036.155188438492</v>
      </c>
      <c r="E314" s="85">
        <f t="shared" si="50"/>
        <v>-5260.9605703053858</v>
      </c>
      <c r="F314" s="85">
        <f t="shared" si="51"/>
        <v>-6775.1946181331059</v>
      </c>
      <c r="G314" s="86">
        <f t="shared" si="52"/>
        <v>908248.42614427174</v>
      </c>
      <c r="H314" s="80"/>
      <c r="I314" s="76"/>
      <c r="J314" s="81"/>
      <c r="K314" s="76">
        <f t="shared" si="46"/>
        <v>309</v>
      </c>
      <c r="L314" s="85">
        <f t="shared" si="47"/>
        <v>-18479.264505721516</v>
      </c>
      <c r="M314" s="85">
        <f t="shared" si="48"/>
        <v>-13222.180333418512</v>
      </c>
      <c r="N314" s="85">
        <f t="shared" si="49"/>
        <v>-5257.0841723030044</v>
      </c>
      <c r="O314" s="86">
        <f t="shared" si="53"/>
        <v>-228639.78376177215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-12036.155188438492</v>
      </c>
      <c r="E315" s="85">
        <f t="shared" si="50"/>
        <v>-5299.9793612018175</v>
      </c>
      <c r="F315" s="85">
        <f t="shared" si="51"/>
        <v>-6736.1758272366742</v>
      </c>
      <c r="G315" s="86">
        <f t="shared" si="52"/>
        <v>902948.44678306987</v>
      </c>
      <c r="H315" s="80"/>
      <c r="I315" s="76"/>
      <c r="J315" s="81"/>
      <c r="K315" s="76">
        <f t="shared" si="46"/>
        <v>310</v>
      </c>
      <c r="L315" s="85">
        <f t="shared" si="47"/>
        <v>-18479.264505721516</v>
      </c>
      <c r="M315" s="85">
        <f t="shared" si="48"/>
        <v>-13307.573581405171</v>
      </c>
      <c r="N315" s="85">
        <f t="shared" si="49"/>
        <v>-5171.6909243163445</v>
      </c>
      <c r="O315" s="86">
        <f t="shared" si="53"/>
        <v>-241947.35734317731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-12036.155188438492</v>
      </c>
      <c r="E316" s="85">
        <f t="shared" si="50"/>
        <v>-5339.2875414640639</v>
      </c>
      <c r="F316" s="85">
        <f t="shared" si="51"/>
        <v>-6696.8676469744278</v>
      </c>
      <c r="G316" s="86">
        <f t="shared" si="52"/>
        <v>897609.15924160578</v>
      </c>
      <c r="H316" s="80"/>
      <c r="I316" s="76"/>
      <c r="J316" s="81"/>
      <c r="K316" s="76">
        <f t="shared" si="46"/>
        <v>311</v>
      </c>
      <c r="L316" s="85">
        <f t="shared" si="47"/>
        <v>-18479.264505721516</v>
      </c>
      <c r="M316" s="85">
        <f t="shared" si="48"/>
        <v>-13393.518327451748</v>
      </c>
      <c r="N316" s="85">
        <f t="shared" si="49"/>
        <v>-5085.7461782697683</v>
      </c>
      <c r="O316" s="86">
        <f t="shared" si="53"/>
        <v>-255340.87567062906</v>
      </c>
    </row>
    <row r="317" spans="1:15" x14ac:dyDescent="0.2">
      <c r="A317" s="76"/>
      <c r="B317" s="81">
        <f>SUM(D306:D317)</f>
        <v>-144433.86226126191</v>
      </c>
      <c r="C317" s="76">
        <f t="shared" si="44"/>
        <v>312</v>
      </c>
      <c r="D317" s="85">
        <f t="shared" si="45"/>
        <v>-12036.155188438492</v>
      </c>
      <c r="E317" s="85">
        <f t="shared" si="50"/>
        <v>-5378.8872573965891</v>
      </c>
      <c r="F317" s="85">
        <f t="shared" si="51"/>
        <v>-6657.2679310419026</v>
      </c>
      <c r="G317" s="86">
        <f t="shared" si="52"/>
        <v>892230.27198420919</v>
      </c>
      <c r="H317" s="80"/>
      <c r="I317" s="76"/>
      <c r="J317" s="81">
        <f>SUM(L306:L317)</f>
        <v>-221751.17406865818</v>
      </c>
      <c r="K317" s="76">
        <f t="shared" si="46"/>
        <v>312</v>
      </c>
      <c r="L317" s="85">
        <f t="shared" si="47"/>
        <v>-18479.264505721516</v>
      </c>
      <c r="M317" s="85">
        <f t="shared" si="48"/>
        <v>-13480.018133316538</v>
      </c>
      <c r="N317" s="85">
        <f t="shared" si="49"/>
        <v>-4999.2463724049776</v>
      </c>
      <c r="O317" s="86">
        <f t="shared" si="53"/>
        <v>-268820.89380394563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-12036.155188438492</v>
      </c>
      <c r="E318" s="85">
        <f t="shared" si="50"/>
        <v>-5418.7806712222809</v>
      </c>
      <c r="F318" s="85">
        <f t="shared" si="51"/>
        <v>-6617.3745172162107</v>
      </c>
      <c r="G318" s="86">
        <f t="shared" si="52"/>
        <v>886811.49131298694</v>
      </c>
      <c r="H318" s="80"/>
      <c r="I318" s="76"/>
      <c r="J318" s="81"/>
      <c r="K318" s="76">
        <f t="shared" si="46"/>
        <v>313</v>
      </c>
      <c r="L318" s="85">
        <f t="shared" si="47"/>
        <v>-18479.264505721516</v>
      </c>
      <c r="M318" s="85">
        <f t="shared" si="48"/>
        <v>-13567.076583760874</v>
      </c>
      <c r="N318" s="85">
        <f t="shared" si="49"/>
        <v>-4912.1879219606417</v>
      </c>
      <c r="O318" s="86">
        <f t="shared" si="53"/>
        <v>-282387.97038770647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-12036.155188438492</v>
      </c>
      <c r="E319" s="85">
        <f t="shared" si="50"/>
        <v>-5458.9699612005124</v>
      </c>
      <c r="F319" s="85">
        <f t="shared" si="51"/>
        <v>-6577.1852272379792</v>
      </c>
      <c r="G319" s="86">
        <f t="shared" si="52"/>
        <v>881352.52135178645</v>
      </c>
      <c r="H319" s="80"/>
      <c r="I319" s="76"/>
      <c r="J319" s="81"/>
      <c r="K319" s="76">
        <f t="shared" si="46"/>
        <v>314</v>
      </c>
      <c r="L319" s="85">
        <f t="shared" si="47"/>
        <v>-18479.264505721516</v>
      </c>
      <c r="M319" s="85">
        <f t="shared" si="48"/>
        <v>-13654.697286697665</v>
      </c>
      <c r="N319" s="85">
        <f t="shared" si="49"/>
        <v>-4824.5672190238511</v>
      </c>
      <c r="O319" s="86">
        <f t="shared" si="53"/>
        <v>-296042.66767440416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-12036.155188438492</v>
      </c>
      <c r="E320" s="85">
        <f t="shared" si="50"/>
        <v>-5499.4573217460838</v>
      </c>
      <c r="F320" s="85">
        <f t="shared" si="51"/>
        <v>-6536.6978666924078</v>
      </c>
      <c r="G320" s="86">
        <f t="shared" si="52"/>
        <v>875853.0640300404</v>
      </c>
      <c r="H320" s="80"/>
      <c r="I320" s="76"/>
      <c r="J320" s="81"/>
      <c r="K320" s="76">
        <f t="shared" si="46"/>
        <v>315</v>
      </c>
      <c r="L320" s="85">
        <f t="shared" si="47"/>
        <v>-18479.264505721516</v>
      </c>
      <c r="M320" s="85">
        <f t="shared" si="48"/>
        <v>-13742.883873340921</v>
      </c>
      <c r="N320" s="85">
        <f t="shared" si="49"/>
        <v>-4736.3806323805948</v>
      </c>
      <c r="O320" s="86">
        <f t="shared" si="53"/>
        <v>-309785.55154774507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-12036.155188438492</v>
      </c>
      <c r="E321" s="85">
        <f t="shared" si="50"/>
        <v>-5540.2449635490348</v>
      </c>
      <c r="F321" s="85">
        <f t="shared" si="51"/>
        <v>-6495.9102248894569</v>
      </c>
      <c r="G321" s="86">
        <f t="shared" si="52"/>
        <v>870312.81906649133</v>
      </c>
      <c r="H321" s="80"/>
      <c r="I321" s="76"/>
      <c r="J321" s="81"/>
      <c r="K321" s="76">
        <f t="shared" si="46"/>
        <v>316</v>
      </c>
      <c r="L321" s="85">
        <f t="shared" si="47"/>
        <v>-18479.264505721516</v>
      </c>
      <c r="M321" s="85">
        <f t="shared" si="48"/>
        <v>-13831.639998356246</v>
      </c>
      <c r="N321" s="85">
        <f t="shared" si="49"/>
        <v>-4647.6245073652699</v>
      </c>
      <c r="O321" s="86">
        <f t="shared" si="53"/>
        <v>-323617.1915461013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-12036.155188438492</v>
      </c>
      <c r="E322" s="85">
        <f t="shared" si="50"/>
        <v>-5581.3351136953561</v>
      </c>
      <c r="F322" s="85">
        <f t="shared" si="51"/>
        <v>-6454.8200747431356</v>
      </c>
      <c r="G322" s="86">
        <f t="shared" si="52"/>
        <v>864731.48395279597</v>
      </c>
      <c r="H322" s="80"/>
      <c r="I322" s="76"/>
      <c r="J322" s="81"/>
      <c r="K322" s="76">
        <f t="shared" si="46"/>
        <v>317</v>
      </c>
      <c r="L322" s="85">
        <f t="shared" si="47"/>
        <v>-18479.264505721516</v>
      </c>
      <c r="M322" s="85">
        <f t="shared" si="48"/>
        <v>-13920.969340012298</v>
      </c>
      <c r="N322" s="85">
        <f t="shared" si="49"/>
        <v>-4558.2951657092181</v>
      </c>
      <c r="O322" s="86">
        <f t="shared" si="53"/>
        <v>-337538.16088611359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-12036.155188438492</v>
      </c>
      <c r="E323" s="85">
        <f t="shared" si="50"/>
        <v>-5622.7300157885966</v>
      </c>
      <c r="F323" s="85">
        <f t="shared" si="51"/>
        <v>-6413.4251726498951</v>
      </c>
      <c r="G323" s="86">
        <f t="shared" si="52"/>
        <v>859108.75393700739</v>
      </c>
      <c r="H323" s="80"/>
      <c r="I323" s="76"/>
      <c r="J323" s="81"/>
      <c r="K323" s="76">
        <f t="shared" si="46"/>
        <v>318</v>
      </c>
      <c r="L323" s="85">
        <f t="shared" si="47"/>
        <v>-18479.264505721516</v>
      </c>
      <c r="M323" s="85">
        <f t="shared" si="48"/>
        <v>-14010.875600333211</v>
      </c>
      <c r="N323" s="85">
        <f t="shared" si="49"/>
        <v>-4468.3889053883049</v>
      </c>
      <c r="O323" s="86">
        <f t="shared" si="53"/>
        <v>-351549.0364864468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-12036.155188438492</v>
      </c>
      <c r="E324" s="85">
        <f t="shared" si="50"/>
        <v>-5664.4319300723619</v>
      </c>
      <c r="F324" s="85">
        <f t="shared" si="51"/>
        <v>-6371.7232583661298</v>
      </c>
      <c r="G324" s="86">
        <f t="shared" si="52"/>
        <v>853444.32200693502</v>
      </c>
      <c r="H324" s="80"/>
      <c r="I324" s="76"/>
      <c r="J324" s="81"/>
      <c r="K324" s="76">
        <f t="shared" si="46"/>
        <v>319</v>
      </c>
      <c r="L324" s="85">
        <f t="shared" si="47"/>
        <v>-18479.264505721516</v>
      </c>
      <c r="M324" s="85">
        <f t="shared" si="48"/>
        <v>-14101.362505252029</v>
      </c>
      <c r="N324" s="85">
        <f t="shared" si="49"/>
        <v>-4377.9020004694867</v>
      </c>
      <c r="O324" s="86">
        <f t="shared" si="53"/>
        <v>-365650.39899169881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-12036.155188438492</v>
      </c>
      <c r="E325" s="85">
        <f t="shared" si="50"/>
        <v>-5706.443133553732</v>
      </c>
      <c r="F325" s="85">
        <f t="shared" si="51"/>
        <v>-6329.7120548847597</v>
      </c>
      <c r="G325" s="86">
        <f t="shared" si="52"/>
        <v>847737.8788733813</v>
      </c>
      <c r="H325" s="80"/>
      <c r="I325" s="76"/>
      <c r="J325" s="81"/>
      <c r="K325" s="76">
        <f t="shared" si="46"/>
        <v>320</v>
      </c>
      <c r="L325" s="85">
        <f t="shared" si="47"/>
        <v>-18479.264505721516</v>
      </c>
      <c r="M325" s="85">
        <f t="shared" si="48"/>
        <v>-14192.433804765113</v>
      </c>
      <c r="N325" s="85">
        <f t="shared" si="49"/>
        <v>-4286.8307009564032</v>
      </c>
      <c r="O325" s="86">
        <f t="shared" si="53"/>
        <v>-379842.83279646392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-12036.155188438492</v>
      </c>
      <c r="E326" s="85">
        <f t="shared" si="50"/>
        <v>-5748.7659201275883</v>
      </c>
      <c r="F326" s="85">
        <f t="shared" si="51"/>
        <v>-6287.3892683109034</v>
      </c>
      <c r="G326" s="86">
        <f t="shared" si="52"/>
        <v>841989.11295325367</v>
      </c>
      <c r="H326" s="80"/>
      <c r="I326" s="76"/>
      <c r="J326" s="81"/>
      <c r="K326" s="76">
        <f t="shared" si="46"/>
        <v>321</v>
      </c>
      <c r="L326" s="85">
        <f t="shared" si="47"/>
        <v>-18479.264505721516</v>
      </c>
      <c r="M326" s="85">
        <f t="shared" si="48"/>
        <v>-14284.093273087556</v>
      </c>
      <c r="N326" s="85">
        <f t="shared" si="49"/>
        <v>-4195.1712326339602</v>
      </c>
      <c r="O326" s="86">
        <f t="shared" si="53"/>
        <v>-394126.9260695515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-12036.155188438492</v>
      </c>
      <c r="E327" s="85">
        <f t="shared" si="50"/>
        <v>-5791.4026007018683</v>
      </c>
      <c r="F327" s="85">
        <f t="shared" si="51"/>
        <v>-6244.7525877366234</v>
      </c>
      <c r="G327" s="86">
        <f t="shared" si="52"/>
        <v>836197.71035255177</v>
      </c>
      <c r="H327" s="80"/>
      <c r="I327" s="76"/>
      <c r="J327" s="81"/>
      <c r="K327" s="76">
        <f t="shared" si="46"/>
        <v>322</v>
      </c>
      <c r="L327" s="85">
        <f t="shared" si="47"/>
        <v>-18479.264505721516</v>
      </c>
      <c r="M327" s="85">
        <f t="shared" si="48"/>
        <v>-14376.344708809578</v>
      </c>
      <c r="N327" s="85">
        <f t="shared" si="49"/>
        <v>-4102.9197969119377</v>
      </c>
      <c r="O327" s="86">
        <f t="shared" si="53"/>
        <v>-408503.27077836107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-12036.155188438492</v>
      </c>
      <c r="E328" s="85">
        <f t="shared" si="50"/>
        <v>-5834.3555033237399</v>
      </c>
      <c r="F328" s="85">
        <f t="shared" si="51"/>
        <v>-6201.7996851147518</v>
      </c>
      <c r="G328" s="86">
        <f t="shared" si="52"/>
        <v>830363.35484922805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-18479.264505721516</v>
      </c>
      <c r="M328" s="85">
        <f t="shared" ref="M328:M341" si="58">PPMT($J$3/12,K328,$J$2,$J$1)</f>
        <v>-14469.191935053974</v>
      </c>
      <c r="N328" s="85">
        <f t="shared" ref="N328:N341" si="59">SUM(L328-M328)</f>
        <v>-4010.0725706675421</v>
      </c>
      <c r="O328" s="86">
        <f t="shared" si="53"/>
        <v>-422972.46271341504</v>
      </c>
    </row>
    <row r="329" spans="1:15" x14ac:dyDescent="0.2">
      <c r="A329" s="76"/>
      <c r="B329" s="81">
        <f>SUM(D318:D329)</f>
        <v>-144433.86226126191</v>
      </c>
      <c r="C329" s="76">
        <f t="shared" si="54"/>
        <v>324</v>
      </c>
      <c r="D329" s="85">
        <f t="shared" si="55"/>
        <v>-12036.155188438492</v>
      </c>
      <c r="E329" s="85">
        <f t="shared" si="50"/>
        <v>-5877.6269733067238</v>
      </c>
      <c r="F329" s="85">
        <f t="shared" si="51"/>
        <v>-6158.5282151317679</v>
      </c>
      <c r="G329" s="86">
        <f t="shared" si="52"/>
        <v>824485.72787592129</v>
      </c>
      <c r="H329" s="80"/>
      <c r="I329" s="76"/>
      <c r="J329" s="81">
        <f>SUM(L318:L329)</f>
        <v>-221751.17406865818</v>
      </c>
      <c r="K329" s="76">
        <f t="shared" si="56"/>
        <v>324</v>
      </c>
      <c r="L329" s="85">
        <f t="shared" si="57"/>
        <v>-18479.264505721516</v>
      </c>
      <c r="M329" s="85">
        <f t="shared" si="58"/>
        <v>-14562.638799634531</v>
      </c>
      <c r="N329" s="85">
        <f t="shared" si="59"/>
        <v>-3916.6257060869848</v>
      </c>
      <c r="O329" s="86">
        <f t="shared" si="53"/>
        <v>-437535.10151304957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-12036.155188438492</v>
      </c>
      <c r="E330" s="85">
        <f t="shared" si="50"/>
        <v>-5921.2193733587492</v>
      </c>
      <c r="F330" s="85">
        <f t="shared" si="51"/>
        <v>-6114.9358150797425</v>
      </c>
      <c r="G330" s="86">
        <f t="shared" si="52"/>
        <v>818564.50850256253</v>
      </c>
      <c r="H330" s="80"/>
      <c r="I330" s="76"/>
      <c r="J330" s="81"/>
      <c r="K330" s="76">
        <f t="shared" si="56"/>
        <v>325</v>
      </c>
      <c r="L330" s="85">
        <f t="shared" si="57"/>
        <v>-18479.264505721516</v>
      </c>
      <c r="M330" s="85">
        <f t="shared" si="58"/>
        <v>-14656.689175215502</v>
      </c>
      <c r="N330" s="85">
        <f t="shared" si="59"/>
        <v>-3822.5753305060134</v>
      </c>
      <c r="O330" s="86">
        <f t="shared" si="53"/>
        <v>-452191.79068826506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-12036.155188438492</v>
      </c>
      <c r="E331" s="85">
        <f t="shared" si="50"/>
        <v>-5965.1350837111604</v>
      </c>
      <c r="F331" s="85">
        <f t="shared" si="51"/>
        <v>-6071.0201047273313</v>
      </c>
      <c r="G331" s="86">
        <f t="shared" si="52"/>
        <v>812599.37341885141</v>
      </c>
      <c r="H331" s="80"/>
      <c r="I331" s="76"/>
      <c r="J331" s="81"/>
      <c r="K331" s="76">
        <f t="shared" si="56"/>
        <v>326</v>
      </c>
      <c r="L331" s="85">
        <f t="shared" si="57"/>
        <v>-18479.264505721516</v>
      </c>
      <c r="M331" s="85">
        <f t="shared" si="58"/>
        <v>-14751.346959472103</v>
      </c>
      <c r="N331" s="85">
        <f t="shared" si="59"/>
        <v>-3727.9175462494131</v>
      </c>
      <c r="O331" s="86">
        <f t="shared" si="53"/>
        <v>-466943.13764773717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-12036.155188438492</v>
      </c>
      <c r="E332" s="85">
        <f t="shared" si="50"/>
        <v>-6009.3765022486841</v>
      </c>
      <c r="F332" s="85">
        <f t="shared" si="51"/>
        <v>-6026.7786861898076</v>
      </c>
      <c r="G332" s="86">
        <f t="shared" si="52"/>
        <v>806589.99691660271</v>
      </c>
      <c r="H332" s="80"/>
      <c r="I332" s="76"/>
      <c r="J332" s="81"/>
      <c r="K332" s="76">
        <f t="shared" si="56"/>
        <v>327</v>
      </c>
      <c r="L332" s="85">
        <f t="shared" si="57"/>
        <v>-18479.264505721516</v>
      </c>
      <c r="M332" s="85">
        <f t="shared" si="58"/>
        <v>-14846.616075252028</v>
      </c>
      <c r="N332" s="85">
        <f t="shared" si="59"/>
        <v>-3632.6484304694877</v>
      </c>
      <c r="O332" s="86">
        <f t="shared" si="53"/>
        <v>-481789.75372298918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-12036.155188438492</v>
      </c>
      <c r="E333" s="85">
        <f t="shared" si="50"/>
        <v>-6053.9460446403618</v>
      </c>
      <c r="F333" s="85">
        <f t="shared" si="51"/>
        <v>-5982.2091437981298</v>
      </c>
      <c r="G333" s="86">
        <f t="shared" si="52"/>
        <v>800536.05087196233</v>
      </c>
      <c r="H333" s="80"/>
      <c r="I333" s="76"/>
      <c r="J333" s="81"/>
      <c r="K333" s="76">
        <f t="shared" si="56"/>
        <v>328</v>
      </c>
      <c r="L333" s="85">
        <f t="shared" si="57"/>
        <v>-18479.264505721516</v>
      </c>
      <c r="M333" s="85">
        <f t="shared" si="58"/>
        <v>-14942.500470738032</v>
      </c>
      <c r="N333" s="85">
        <f t="shared" si="59"/>
        <v>-3536.7640349834837</v>
      </c>
      <c r="O333" s="86">
        <f t="shared" si="53"/>
        <v>-496732.25419372722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-12036.155188438492</v>
      </c>
      <c r="E334" s="85">
        <f t="shared" si="50"/>
        <v>-6098.8461444714439</v>
      </c>
      <c r="F334" s="85">
        <f t="shared" si="51"/>
        <v>-5937.3090439670477</v>
      </c>
      <c r="G334" s="86">
        <f t="shared" si="52"/>
        <v>794437.2047274909</v>
      </c>
      <c r="H334" s="80"/>
      <c r="I334" s="76"/>
      <c r="J334" s="81"/>
      <c r="K334" s="76">
        <f t="shared" si="56"/>
        <v>329</v>
      </c>
      <c r="L334" s="85">
        <f t="shared" si="57"/>
        <v>-18479.264505721516</v>
      </c>
      <c r="M334" s="85">
        <f t="shared" si="58"/>
        <v>-15039.004119611551</v>
      </c>
      <c r="N334" s="85">
        <f t="shared" si="59"/>
        <v>-3440.2603861099651</v>
      </c>
      <c r="O334" s="86">
        <f t="shared" si="53"/>
        <v>-511771.2583133388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-12036.155188438492</v>
      </c>
      <c r="E335" s="85">
        <f t="shared" si="50"/>
        <v>-6144.079253376276</v>
      </c>
      <c r="F335" s="85">
        <f t="shared" si="51"/>
        <v>-5892.0759350622156</v>
      </c>
      <c r="G335" s="86">
        <f t="shared" si="52"/>
        <v>788293.12547411467</v>
      </c>
      <c r="H335" s="80"/>
      <c r="I335" s="76"/>
      <c r="J335" s="81"/>
      <c r="K335" s="76">
        <f t="shared" si="56"/>
        <v>330</v>
      </c>
      <c r="L335" s="85">
        <f t="shared" si="57"/>
        <v>-18479.264505721516</v>
      </c>
      <c r="M335" s="85">
        <f t="shared" si="58"/>
        <v>-15136.131021217374</v>
      </c>
      <c r="N335" s="85">
        <f t="shared" si="59"/>
        <v>-3343.133484504142</v>
      </c>
      <c r="O335" s="86">
        <f t="shared" si="53"/>
        <v>-526907.38933455618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-12036.155188438492</v>
      </c>
      <c r="E336" s="85">
        <f t="shared" si="50"/>
        <v>-6189.6478411721482</v>
      </c>
      <c r="F336" s="85">
        <f t="shared" si="51"/>
        <v>-5846.5073472663435</v>
      </c>
      <c r="G336" s="86">
        <f t="shared" si="52"/>
        <v>782103.47763294249</v>
      </c>
      <c r="H336" s="80"/>
      <c r="I336" s="76"/>
      <c r="J336" s="81"/>
      <c r="K336" s="76">
        <f t="shared" si="56"/>
        <v>331</v>
      </c>
      <c r="L336" s="85">
        <f t="shared" si="57"/>
        <v>-18479.264505721516</v>
      </c>
      <c r="M336" s="85">
        <f t="shared" si="58"/>
        <v>-15233.885200729399</v>
      </c>
      <c r="N336" s="85">
        <f t="shared" si="59"/>
        <v>-3245.3793049921169</v>
      </c>
      <c r="O336" s="86">
        <f t="shared" si="53"/>
        <v>-542141.27453528554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-12036.155188438492</v>
      </c>
      <c r="E337" s="85">
        <f t="shared" si="50"/>
        <v>-6235.5543959941751</v>
      </c>
      <c r="F337" s="85">
        <f t="shared" si="51"/>
        <v>-5800.6007924443165</v>
      </c>
      <c r="G337" s="86">
        <f t="shared" si="52"/>
        <v>775867.92323694832</v>
      </c>
      <c r="H337" s="80"/>
      <c r="I337" s="76"/>
      <c r="J337" s="81"/>
      <c r="K337" s="76">
        <f t="shared" si="56"/>
        <v>332</v>
      </c>
      <c r="L337" s="85">
        <f t="shared" si="57"/>
        <v>-18479.264505721516</v>
      </c>
      <c r="M337" s="85">
        <f t="shared" si="58"/>
        <v>-15332.270709317445</v>
      </c>
      <c r="N337" s="85">
        <f t="shared" si="59"/>
        <v>-3146.993796404071</v>
      </c>
      <c r="O337" s="86">
        <f t="shared" si="53"/>
        <v>-557473.54524460295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-12036.155188438492</v>
      </c>
      <c r="E338" s="85">
        <f t="shared" si="50"/>
        <v>-6281.8014244311335</v>
      </c>
      <c r="F338" s="85">
        <f t="shared" si="51"/>
        <v>-5754.3537640073582</v>
      </c>
      <c r="G338" s="86">
        <f t="shared" si="52"/>
        <v>769586.12181251717</v>
      </c>
      <c r="H338" s="80"/>
      <c r="I338" s="76"/>
      <c r="J338" s="81"/>
      <c r="K338" s="76">
        <f t="shared" si="56"/>
        <v>333</v>
      </c>
      <c r="L338" s="85">
        <f t="shared" si="57"/>
        <v>-18479.264505721516</v>
      </c>
      <c r="M338" s="85">
        <f t="shared" si="58"/>
        <v>-15431.291624315121</v>
      </c>
      <c r="N338" s="85">
        <f t="shared" si="59"/>
        <v>-3047.9728814063947</v>
      </c>
      <c r="O338" s="86">
        <f t="shared" si="53"/>
        <v>-572904.83686891804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-12036.155188438492</v>
      </c>
      <c r="E339" s="85">
        <f t="shared" si="50"/>
        <v>-6328.3914516623299</v>
      </c>
      <c r="F339" s="85">
        <f t="shared" si="51"/>
        <v>-5707.7637367761617</v>
      </c>
      <c r="G339" s="86">
        <f t="shared" si="52"/>
        <v>763257.73036085488</v>
      </c>
      <c r="H339" s="80"/>
      <c r="I339" s="76"/>
      <c r="J339" s="81"/>
      <c r="K339" s="76">
        <f t="shared" si="56"/>
        <v>334</v>
      </c>
      <c r="L339" s="85">
        <f t="shared" si="57"/>
        <v>-18479.264505721516</v>
      </c>
      <c r="M339" s="85">
        <f t="shared" si="58"/>
        <v>-15530.952049388823</v>
      </c>
      <c r="N339" s="85">
        <f t="shared" si="59"/>
        <v>-2948.3124563326928</v>
      </c>
      <c r="O339" s="86">
        <f t="shared" si="53"/>
        <v>-588435.78891830682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-12036.155188438492</v>
      </c>
      <c r="E340" s="85">
        <f t="shared" si="50"/>
        <v>-6375.3270215954917</v>
      </c>
      <c r="F340" s="85">
        <f t="shared" si="51"/>
        <v>-5660.828166843</v>
      </c>
      <c r="G340" s="86">
        <f t="shared" si="52"/>
        <v>756882.40333925944</v>
      </c>
      <c r="H340" s="80"/>
      <c r="I340" s="76"/>
      <c r="J340" s="81"/>
      <c r="K340" s="76">
        <f t="shared" si="56"/>
        <v>335</v>
      </c>
      <c r="L340" s="85">
        <f t="shared" si="57"/>
        <v>-18479.264505721516</v>
      </c>
      <c r="M340" s="85">
        <f t="shared" si="58"/>
        <v>-15631.25611470779</v>
      </c>
      <c r="N340" s="85">
        <f t="shared" si="59"/>
        <v>-2848.0083910137255</v>
      </c>
      <c r="O340" s="86">
        <f t="shared" si="53"/>
        <v>-604067.04503301461</v>
      </c>
    </row>
    <row r="341" spans="1:15" x14ac:dyDescent="0.2">
      <c r="A341" s="76"/>
      <c r="B341" s="81">
        <f>SUM(D330:D341)</f>
        <v>-144433.86226126191</v>
      </c>
      <c r="C341" s="76">
        <f t="shared" si="54"/>
        <v>336</v>
      </c>
      <c r="D341" s="85">
        <f t="shared" si="55"/>
        <v>-12036.155188438492</v>
      </c>
      <c r="E341" s="85">
        <f t="shared" si="50"/>
        <v>-6422.6106970056589</v>
      </c>
      <c r="F341" s="85">
        <f t="shared" si="51"/>
        <v>-5613.5444914328327</v>
      </c>
      <c r="G341" s="86">
        <f t="shared" si="52"/>
        <v>750459.7926422538</v>
      </c>
      <c r="H341" s="80"/>
      <c r="I341" s="76"/>
      <c r="J341" s="81">
        <f>SUM(L330:L341)</f>
        <v>-221751.17406865818</v>
      </c>
      <c r="K341" s="76">
        <f t="shared" si="56"/>
        <v>336</v>
      </c>
      <c r="L341" s="85">
        <f t="shared" si="57"/>
        <v>-18479.264505721516</v>
      </c>
      <c r="M341" s="85">
        <f t="shared" si="58"/>
        <v>-15732.207977115278</v>
      </c>
      <c r="N341" s="85">
        <f t="shared" si="59"/>
        <v>-2747.0565286062374</v>
      </c>
      <c r="O341" s="86">
        <f t="shared" si="53"/>
        <v>-619799.25301012991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2001-12-09T23:46:41Z</cp:lastPrinted>
  <dcterms:created xsi:type="dcterms:W3CDTF">2000-04-05T02:54:46Z</dcterms:created>
  <dcterms:modified xsi:type="dcterms:W3CDTF">2014-09-05T10:39:41Z</dcterms:modified>
</cp:coreProperties>
</file>