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0" yWindow="855" windowWidth="9720" windowHeight="62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M9" i="1"/>
  <c r="L9" i="1" s="1"/>
  <c r="O9" i="1"/>
  <c r="M10" i="1"/>
  <c r="O10" i="1"/>
  <c r="H11" i="1"/>
  <c r="M11" i="1"/>
  <c r="O11" i="1"/>
  <c r="L11" i="1" s="1"/>
  <c r="H12" i="1"/>
  <c r="I12" i="1" s="1"/>
  <c r="M12" i="1"/>
  <c r="O12" i="1"/>
  <c r="H13" i="1"/>
  <c r="I13" i="1" s="1"/>
  <c r="M13" i="1"/>
  <c r="O13" i="1"/>
  <c r="L13" i="1" s="1"/>
  <c r="H14" i="1"/>
  <c r="I14" i="1" s="1"/>
  <c r="M14" i="1"/>
  <c r="O14" i="1"/>
  <c r="F19" i="1"/>
  <c r="H9" i="1" s="1"/>
  <c r="I9" i="1" s="1"/>
  <c r="B21" i="1"/>
  <c r="B24" i="1"/>
  <c r="C24" i="1" s="1"/>
  <c r="K24" i="1"/>
  <c r="B25" i="1"/>
  <c r="K25" i="1"/>
  <c r="O28" i="1" s="1"/>
  <c r="B13" i="1" s="1"/>
  <c r="K26" i="1"/>
  <c r="B27" i="1"/>
  <c r="F27" i="1"/>
  <c r="K27" i="1" s="1"/>
  <c r="E36" i="1"/>
  <c r="G36" i="1"/>
  <c r="I36" i="1" s="1"/>
  <c r="K36" i="1" s="1"/>
  <c r="M36" i="1" s="1"/>
  <c r="O36" i="1" s="1"/>
  <c r="D39" i="1"/>
  <c r="F39" i="1"/>
  <c r="H39" i="1" s="1"/>
  <c r="J39" i="1"/>
  <c r="L39" i="1" s="1"/>
  <c r="N39" i="1" s="1"/>
  <c r="D40" i="1"/>
  <c r="F40" i="1"/>
  <c r="D41" i="1"/>
  <c r="F41" i="1" s="1"/>
  <c r="H41" i="1" s="1"/>
  <c r="J41" i="1" s="1"/>
  <c r="L41" i="1" s="1"/>
  <c r="N41" i="1" s="1"/>
  <c r="D42" i="1"/>
  <c r="F42" i="1"/>
  <c r="D43" i="1"/>
  <c r="F43" i="1"/>
  <c r="D45" i="1"/>
  <c r="D46" i="1"/>
  <c r="F46" i="1" s="1"/>
  <c r="H46" i="1" s="1"/>
  <c r="J46" i="1" s="1"/>
  <c r="L46" i="1" s="1"/>
  <c r="N46" i="1" s="1"/>
  <c r="D47" i="1"/>
  <c r="D52" i="1"/>
  <c r="F52" i="1"/>
  <c r="H52" i="1" s="1"/>
  <c r="J52" i="1" s="1"/>
  <c r="L52" i="1" s="1"/>
  <c r="N52" i="1" s="1"/>
  <c r="D66" i="1"/>
  <c r="G80" i="1"/>
  <c r="C81" i="1"/>
  <c r="G81" i="1"/>
  <c r="G82" i="1"/>
  <c r="B1" i="2"/>
  <c r="B2" i="2"/>
  <c r="B3" i="2"/>
  <c r="C7" i="2"/>
  <c r="K7" i="2"/>
  <c r="C8" i="2"/>
  <c r="K8" i="2"/>
  <c r="K9" i="2" s="1"/>
  <c r="C9" i="2"/>
  <c r="E9" i="2"/>
  <c r="C10" i="2"/>
  <c r="C11" i="2" s="1"/>
  <c r="C12" i="2" s="1"/>
  <c r="C13" i="2" s="1"/>
  <c r="C14" i="2" s="1"/>
  <c r="C15" i="2" s="1"/>
  <c r="E11" i="2"/>
  <c r="D13" i="2"/>
  <c r="D14" i="2"/>
  <c r="E15" i="2"/>
  <c r="C16" i="2"/>
  <c r="C17" i="2" s="1"/>
  <c r="D17" i="2"/>
  <c r="C18" i="2"/>
  <c r="E18" i="2"/>
  <c r="C19" i="2"/>
  <c r="C20" i="2" s="1"/>
  <c r="D19" i="2"/>
  <c r="D22" i="2"/>
  <c r="D23" i="2"/>
  <c r="D25" i="2"/>
  <c r="D26" i="2"/>
  <c r="D27" i="2"/>
  <c r="D29" i="2"/>
  <c r="D30" i="2"/>
  <c r="D33" i="2"/>
  <c r="D36" i="2"/>
  <c r="D39" i="2"/>
  <c r="D40" i="2"/>
  <c r="D41" i="2"/>
  <c r="D42" i="2"/>
  <c r="D43" i="2"/>
  <c r="D44" i="2"/>
  <c r="D45" i="2"/>
  <c r="D46" i="2"/>
  <c r="D47" i="2"/>
  <c r="D49" i="2"/>
  <c r="D50" i="2"/>
  <c r="D51" i="2"/>
  <c r="D52" i="2"/>
  <c r="D53" i="2"/>
  <c r="D57" i="2"/>
  <c r="D58" i="2"/>
  <c r="D59" i="2"/>
  <c r="D60" i="2"/>
  <c r="D62" i="2"/>
  <c r="D63" i="2"/>
  <c r="D65" i="2"/>
  <c r="D67" i="2"/>
  <c r="D68" i="2"/>
  <c r="D69" i="2"/>
  <c r="D71" i="2"/>
  <c r="D72" i="2"/>
  <c r="D73" i="2"/>
  <c r="D75" i="2"/>
  <c r="D76" i="2"/>
  <c r="D77" i="2"/>
  <c r="D78" i="2"/>
  <c r="D79" i="2"/>
  <c r="D80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B137" i="2" s="1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B245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B293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B233" i="2" l="1"/>
  <c r="B341" i="2"/>
  <c r="B317" i="2"/>
  <c r="B329" i="2"/>
  <c r="B305" i="2"/>
  <c r="B197" i="2"/>
  <c r="B269" i="2"/>
  <c r="B257" i="2"/>
  <c r="B281" i="2"/>
  <c r="B185" i="2"/>
  <c r="B221" i="2"/>
  <c r="B173" i="2"/>
  <c r="B101" i="2"/>
  <c r="B209" i="2"/>
  <c r="B125" i="2"/>
  <c r="B161" i="2"/>
  <c r="B149" i="2"/>
  <c r="B113" i="2"/>
  <c r="B89" i="2"/>
  <c r="C21" i="2"/>
  <c r="C22" i="2" s="1"/>
  <c r="C23" i="2" s="1"/>
  <c r="C24" i="2" s="1"/>
  <c r="E20" i="2"/>
  <c r="B53" i="2"/>
  <c r="M19" i="1"/>
  <c r="E47" i="1" s="1"/>
  <c r="D9" i="2"/>
  <c r="F9" i="2" s="1"/>
  <c r="E6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D7" i="2"/>
  <c r="E10" i="2"/>
  <c r="E14" i="2"/>
  <c r="F14" i="2" s="1"/>
  <c r="E17" i="2"/>
  <c r="F17" i="2" s="1"/>
  <c r="D21" i="2"/>
  <c r="D24" i="2"/>
  <c r="D28" i="2"/>
  <c r="D31" i="2"/>
  <c r="B41" i="2" s="1"/>
  <c r="D35" i="2"/>
  <c r="D8" i="2"/>
  <c r="F8" i="2" s="1"/>
  <c r="D12" i="2"/>
  <c r="F12" i="2" s="1"/>
  <c r="D16" i="2"/>
  <c r="E7" i="2"/>
  <c r="E8" i="2"/>
  <c r="D15" i="2"/>
  <c r="F15" i="2" s="1"/>
  <c r="E16" i="2"/>
  <c r="D32" i="2"/>
  <c r="D10" i="2"/>
  <c r="E19" i="2"/>
  <c r="D20" i="2"/>
  <c r="F20" i="2" s="1"/>
  <c r="D54" i="2"/>
  <c r="D55" i="2"/>
  <c r="D64" i="2"/>
  <c r="D66" i="2"/>
  <c r="D70" i="2"/>
  <c r="D74" i="2"/>
  <c r="D81" i="2"/>
  <c r="E12" i="2"/>
  <c r="D34" i="2"/>
  <c r="D48" i="2"/>
  <c r="D56" i="2"/>
  <c r="D6" i="2"/>
  <c r="D18" i="2"/>
  <c r="D37" i="2"/>
  <c r="D38" i="2"/>
  <c r="D61" i="2"/>
  <c r="E13" i="2"/>
  <c r="F13" i="2" s="1"/>
  <c r="D11" i="2"/>
  <c r="F11" i="2" s="1"/>
  <c r="F45" i="1"/>
  <c r="F19" i="2"/>
  <c r="G40" i="1"/>
  <c r="I40" i="1" s="1"/>
  <c r="K40" i="1" s="1"/>
  <c r="M40" i="1" s="1"/>
  <c r="O40" i="1" s="1"/>
  <c r="H40" i="1"/>
  <c r="J40" i="1" s="1"/>
  <c r="L40" i="1" s="1"/>
  <c r="B37" i="1"/>
  <c r="C13" i="1"/>
  <c r="K10" i="2"/>
  <c r="H43" i="1"/>
  <c r="J43" i="1" s="1"/>
  <c r="L43" i="1" s="1"/>
  <c r="N43" i="1" s="1"/>
  <c r="G43" i="1"/>
  <c r="I43" i="1" s="1"/>
  <c r="K43" i="1" s="1"/>
  <c r="M43" i="1" s="1"/>
  <c r="O43" i="1" s="1"/>
  <c r="L14" i="1"/>
  <c r="L12" i="1"/>
  <c r="O21" i="1"/>
  <c r="L10" i="1"/>
  <c r="G42" i="1"/>
  <c r="I42" i="1" s="1"/>
  <c r="K42" i="1" s="1"/>
  <c r="M42" i="1" s="1"/>
  <c r="O42" i="1" s="1"/>
  <c r="H42" i="1"/>
  <c r="J42" i="1" s="1"/>
  <c r="L42" i="1" s="1"/>
  <c r="N42" i="1" s="1"/>
  <c r="B66" i="1"/>
  <c r="C25" i="1"/>
  <c r="F47" i="1"/>
  <c r="H10" i="1"/>
  <c r="I11" i="1" s="1"/>
  <c r="G47" i="1" l="1"/>
  <c r="H47" i="1"/>
  <c r="C47" i="1"/>
  <c r="B8" i="1"/>
  <c r="G39" i="1"/>
  <c r="E41" i="1"/>
  <c r="C43" i="1"/>
  <c r="C40" i="1"/>
  <c r="G19" i="1"/>
  <c r="C46" i="1"/>
  <c r="C45" i="1"/>
  <c r="E39" i="1"/>
  <c r="C42" i="1"/>
  <c r="C39" i="1"/>
  <c r="E40" i="1"/>
  <c r="G46" i="1"/>
  <c r="I46" i="1" s="1"/>
  <c r="K46" i="1" s="1"/>
  <c r="M46" i="1" s="1"/>
  <c r="O46" i="1" s="1"/>
  <c r="C41" i="1"/>
  <c r="E46" i="1"/>
  <c r="B77" i="2"/>
  <c r="K11" i="2"/>
  <c r="F7" i="2"/>
  <c r="E43" i="1"/>
  <c r="E45" i="1"/>
  <c r="B17" i="2"/>
  <c r="B53" i="1" s="1"/>
  <c r="B23" i="2"/>
  <c r="F6" i="2"/>
  <c r="G41" i="1"/>
  <c r="I41" i="1" s="1"/>
  <c r="K41" i="1" s="1"/>
  <c r="M41" i="1" s="1"/>
  <c r="O41" i="1" s="1"/>
  <c r="N40" i="1"/>
  <c r="E22" i="2"/>
  <c r="F22" i="2" s="1"/>
  <c r="F16" i="2"/>
  <c r="G21" i="2"/>
  <c r="G22" i="2" s="1"/>
  <c r="G23" i="2" s="1"/>
  <c r="C25" i="2"/>
  <c r="E24" i="2"/>
  <c r="F24" i="2" s="1"/>
  <c r="E21" i="2"/>
  <c r="F21" i="2" s="1"/>
  <c r="B65" i="2"/>
  <c r="F10" i="2"/>
  <c r="E42" i="1"/>
  <c r="E23" i="2"/>
  <c r="F23" i="2" s="1"/>
  <c r="N19" i="1"/>
  <c r="L19" i="1"/>
  <c r="O30" i="1"/>
  <c r="B10" i="1"/>
  <c r="C37" i="1"/>
  <c r="D37" i="1"/>
  <c r="G45" i="1"/>
  <c r="I45" i="1" s="1"/>
  <c r="K45" i="1" s="1"/>
  <c r="M45" i="1" s="1"/>
  <c r="O45" i="1" s="1"/>
  <c r="H45" i="1"/>
  <c r="J45" i="1" s="1"/>
  <c r="L45" i="1" s="1"/>
  <c r="N45" i="1" s="1"/>
  <c r="F18" i="2"/>
  <c r="B29" i="2"/>
  <c r="E48" i="1" l="1"/>
  <c r="B22" i="1"/>
  <c r="C82" i="1" s="1"/>
  <c r="C52" i="1"/>
  <c r="I52" i="1"/>
  <c r="G52" i="1"/>
  <c r="K52" i="1"/>
  <c r="E52" i="1"/>
  <c r="M52" i="1"/>
  <c r="O52" i="1"/>
  <c r="D13" i="1"/>
  <c r="E37" i="1"/>
  <c r="F37" i="1"/>
  <c r="A17" i="2"/>
  <c r="A65" i="2"/>
  <c r="I47" i="1"/>
  <c r="J47" i="1"/>
  <c r="C26" i="2"/>
  <c r="E25" i="2"/>
  <c r="F25" i="2" s="1"/>
  <c r="G24" i="2"/>
  <c r="G25" i="2" s="1"/>
  <c r="D53" i="1"/>
  <c r="B17" i="1"/>
  <c r="C53" i="1"/>
  <c r="K12" i="2"/>
  <c r="C10" i="1"/>
  <c r="D10" i="1"/>
  <c r="B35" i="1"/>
  <c r="B36" i="1"/>
  <c r="B11" i="1" s="1"/>
  <c r="B12" i="1" s="1"/>
  <c r="G48" i="1"/>
  <c r="I39" i="1"/>
  <c r="D12" i="1" l="1"/>
  <c r="B14" i="1"/>
  <c r="C12" i="1"/>
  <c r="I48" i="1"/>
  <c r="K39" i="1"/>
  <c r="K47" i="1"/>
  <c r="L47" i="1"/>
  <c r="D17" i="1"/>
  <c r="C17" i="1"/>
  <c r="F53" i="1"/>
  <c r="E53" i="1"/>
  <c r="G37" i="1"/>
  <c r="H37" i="1"/>
  <c r="K13" i="2"/>
  <c r="D11" i="1"/>
  <c r="C11" i="1"/>
  <c r="D35" i="1"/>
  <c r="C35" i="1"/>
  <c r="B38" i="1"/>
  <c r="C27" i="2"/>
  <c r="E26" i="2"/>
  <c r="F26" i="2" s="1"/>
  <c r="C28" i="2" l="1"/>
  <c r="E27" i="2"/>
  <c r="F27" i="2" s="1"/>
  <c r="C38" i="1"/>
  <c r="B44" i="1"/>
  <c r="G67" i="1"/>
  <c r="K14" i="2"/>
  <c r="I37" i="1"/>
  <c r="J37" i="1"/>
  <c r="E35" i="1"/>
  <c r="F35" i="1"/>
  <c r="D36" i="1"/>
  <c r="D38" i="1" s="1"/>
  <c r="G26" i="2"/>
  <c r="M47" i="1"/>
  <c r="N47" i="1"/>
  <c r="O47" i="1" s="1"/>
  <c r="K48" i="1"/>
  <c r="M39" i="1"/>
  <c r="G53" i="1"/>
  <c r="H53" i="1"/>
  <c r="D14" i="1"/>
  <c r="C14" i="1"/>
  <c r="E38" i="1" l="1"/>
  <c r="K15" i="2"/>
  <c r="K37" i="1"/>
  <c r="L37" i="1"/>
  <c r="G27" i="2"/>
  <c r="G28" i="2" s="1"/>
  <c r="G35" i="1"/>
  <c r="F38" i="1"/>
  <c r="H35" i="1"/>
  <c r="F36" i="1"/>
  <c r="J53" i="1"/>
  <c r="I53" i="1"/>
  <c r="D44" i="1"/>
  <c r="B48" i="1"/>
  <c r="C44" i="1"/>
  <c r="C48" i="1" s="1"/>
  <c r="M48" i="1"/>
  <c r="O39" i="1"/>
  <c r="O48" i="1" s="1"/>
  <c r="C29" i="2"/>
  <c r="E28" i="2"/>
  <c r="F28" i="2" s="1"/>
  <c r="N37" i="1" l="1"/>
  <c r="O37" i="1" s="1"/>
  <c r="M37" i="1"/>
  <c r="L53" i="1"/>
  <c r="K53" i="1"/>
  <c r="C30" i="2"/>
  <c r="E29" i="2"/>
  <c r="F29" i="2" s="1"/>
  <c r="K16" i="2"/>
  <c r="G38" i="1"/>
  <c r="B15" i="1"/>
  <c r="B50" i="1"/>
  <c r="F44" i="1"/>
  <c r="D48" i="1"/>
  <c r="D50" i="1" s="1"/>
  <c r="H36" i="1"/>
  <c r="H38" i="1" s="1"/>
  <c r="J35" i="1"/>
  <c r="I35" i="1"/>
  <c r="I38" i="1" l="1"/>
  <c r="K17" i="2"/>
  <c r="D58" i="1"/>
  <c r="E50" i="1"/>
  <c r="D56" i="1"/>
  <c r="D62" i="1"/>
  <c r="G71" i="1" s="1"/>
  <c r="G75" i="1" s="1"/>
  <c r="J1" i="2" s="1"/>
  <c r="C31" i="2"/>
  <c r="E30" i="2"/>
  <c r="F30" i="2" s="1"/>
  <c r="B62" i="1"/>
  <c r="B16" i="1"/>
  <c r="B58" i="1"/>
  <c r="G68" i="1" s="1"/>
  <c r="B56" i="1"/>
  <c r="C50" i="1"/>
  <c r="D15" i="1"/>
  <c r="C15" i="1"/>
  <c r="N53" i="1"/>
  <c r="O53" i="1" s="1"/>
  <c r="M53" i="1"/>
  <c r="L35" i="1"/>
  <c r="J36" i="1"/>
  <c r="J38" i="1" s="1"/>
  <c r="K35" i="1"/>
  <c r="G29" i="2"/>
  <c r="G30" i="2" s="1"/>
  <c r="H44" i="1"/>
  <c r="F48" i="1"/>
  <c r="F50" i="1" s="1"/>
  <c r="K38" i="1" l="1"/>
  <c r="L8" i="2"/>
  <c r="L12" i="2"/>
  <c r="N12" i="2" s="1"/>
  <c r="L16" i="2"/>
  <c r="L6" i="2"/>
  <c r="L20" i="2"/>
  <c r="L28" i="2"/>
  <c r="L36" i="2"/>
  <c r="L40" i="2"/>
  <c r="L43" i="2"/>
  <c r="L47" i="2"/>
  <c r="L7" i="2"/>
  <c r="L14" i="2"/>
  <c r="N14" i="2" s="1"/>
  <c r="L15" i="2"/>
  <c r="L23" i="2"/>
  <c r="L31" i="2"/>
  <c r="L38" i="2"/>
  <c r="L41" i="2"/>
  <c r="L45" i="2"/>
  <c r="L49" i="2"/>
  <c r="L56" i="2"/>
  <c r="L60" i="2"/>
  <c r="L25" i="2"/>
  <c r="L39" i="2"/>
  <c r="L42" i="2"/>
  <c r="L51" i="2"/>
  <c r="L59" i="2"/>
  <c r="M8" i="2"/>
  <c r="L10" i="2"/>
  <c r="N10" i="2" s="1"/>
  <c r="L13" i="2"/>
  <c r="L18" i="2"/>
  <c r="L24" i="2"/>
  <c r="L37" i="2"/>
  <c r="L52" i="2"/>
  <c r="L61" i="2"/>
  <c r="L27" i="2"/>
  <c r="L33" i="2"/>
  <c r="L55" i="2"/>
  <c r="L64" i="2"/>
  <c r="L66" i="2"/>
  <c r="L70" i="2"/>
  <c r="L74" i="2"/>
  <c r="L77" i="2"/>
  <c r="L81" i="2"/>
  <c r="L30" i="2"/>
  <c r="L44" i="2"/>
  <c r="L62" i="2"/>
  <c r="L65" i="2"/>
  <c r="L87" i="2"/>
  <c r="L90" i="2"/>
  <c r="L94" i="2"/>
  <c r="L98" i="2"/>
  <c r="L101" i="2"/>
  <c r="L105" i="2"/>
  <c r="L109" i="2"/>
  <c r="L17" i="2"/>
  <c r="L32" i="2"/>
  <c r="L34" i="2"/>
  <c r="L46" i="2"/>
  <c r="L82" i="2"/>
  <c r="L83" i="2"/>
  <c r="L19" i="2"/>
  <c r="L21" i="2"/>
  <c r="L76" i="2"/>
  <c r="L79" i="2"/>
  <c r="L80" i="2"/>
  <c r="L84" i="2"/>
  <c r="L88" i="2"/>
  <c r="L91" i="2"/>
  <c r="L11" i="2"/>
  <c r="L48" i="2"/>
  <c r="L58" i="2"/>
  <c r="L75" i="2"/>
  <c r="L78" i="2"/>
  <c r="L22" i="2"/>
  <c r="L50" i="2"/>
  <c r="L63" i="2"/>
  <c r="L68" i="2"/>
  <c r="L69" i="2"/>
  <c r="L86" i="2"/>
  <c r="L89" i="2"/>
  <c r="L93" i="2"/>
  <c r="L97" i="2"/>
  <c r="L104" i="2"/>
  <c r="L108" i="2"/>
  <c r="L112" i="2"/>
  <c r="L115" i="2"/>
  <c r="L119" i="2"/>
  <c r="L123" i="2"/>
  <c r="L126" i="2"/>
  <c r="L130" i="2"/>
  <c r="L134" i="2"/>
  <c r="M7" i="2"/>
  <c r="L95" i="2"/>
  <c r="L102" i="2"/>
  <c r="L117" i="2"/>
  <c r="L53" i="2"/>
  <c r="L67" i="2"/>
  <c r="L110" i="2"/>
  <c r="L118" i="2"/>
  <c r="L125" i="2"/>
  <c r="L135" i="2"/>
  <c r="L138" i="2"/>
  <c r="L142" i="2"/>
  <c r="L146" i="2"/>
  <c r="L149" i="2"/>
  <c r="L153" i="2"/>
  <c r="L57" i="2"/>
  <c r="L72" i="2"/>
  <c r="L92" i="2"/>
  <c r="L106" i="2"/>
  <c r="L107" i="2"/>
  <c r="L111" i="2"/>
  <c r="L120" i="2"/>
  <c r="L127" i="2"/>
  <c r="L54" i="2"/>
  <c r="L85" i="2"/>
  <c r="L100" i="2"/>
  <c r="L121" i="2"/>
  <c r="L128" i="2"/>
  <c r="L136" i="2"/>
  <c r="L139" i="2"/>
  <c r="L143" i="2"/>
  <c r="L147" i="2"/>
  <c r="L150" i="2"/>
  <c r="L154" i="2"/>
  <c r="L158" i="2"/>
  <c r="L161" i="2"/>
  <c r="L165" i="2"/>
  <c r="L169" i="2"/>
  <c r="L26" i="2"/>
  <c r="L73" i="2"/>
  <c r="L99" i="2"/>
  <c r="L103" i="2"/>
  <c r="L114" i="2"/>
  <c r="L132" i="2"/>
  <c r="L113" i="2"/>
  <c r="L144" i="2"/>
  <c r="L176" i="2"/>
  <c r="L182" i="2"/>
  <c r="L185" i="2"/>
  <c r="L189" i="2"/>
  <c r="L193" i="2"/>
  <c r="L199" i="2"/>
  <c r="L203" i="2"/>
  <c r="L207" i="2"/>
  <c r="L210" i="2"/>
  <c r="L214" i="2"/>
  <c r="L218" i="2"/>
  <c r="L221" i="2"/>
  <c r="L225" i="2"/>
  <c r="L229" i="2"/>
  <c r="L96" i="2"/>
  <c r="L122" i="2"/>
  <c r="L137" i="2"/>
  <c r="L151" i="2"/>
  <c r="L156" i="2"/>
  <c r="L163" i="2"/>
  <c r="L170" i="2"/>
  <c r="L35" i="2"/>
  <c r="L124" i="2"/>
  <c r="L148" i="2"/>
  <c r="L168" i="2"/>
  <c r="L177" i="2"/>
  <c r="L183" i="2"/>
  <c r="L186" i="2"/>
  <c r="L190" i="2"/>
  <c r="L194" i="2"/>
  <c r="L200" i="2"/>
  <c r="L204" i="2"/>
  <c r="L208" i="2"/>
  <c r="L211" i="2"/>
  <c r="L215" i="2"/>
  <c r="L219" i="2"/>
  <c r="L222" i="2"/>
  <c r="L226" i="2"/>
  <c r="L29" i="2"/>
  <c r="L141" i="2"/>
  <c r="L155" i="2"/>
  <c r="L162" i="2"/>
  <c r="L178" i="2"/>
  <c r="L179" i="2"/>
  <c r="L197" i="2"/>
  <c r="L9" i="2"/>
  <c r="L71" i="2"/>
  <c r="L131" i="2"/>
  <c r="L140" i="2"/>
  <c r="L152" i="2"/>
  <c r="L159" i="2"/>
  <c r="L166" i="2"/>
  <c r="L173" i="2"/>
  <c r="L181" i="2"/>
  <c r="L188" i="2"/>
  <c r="L192" i="2"/>
  <c r="L196" i="2"/>
  <c r="L198" i="2"/>
  <c r="L202" i="2"/>
  <c r="L206" i="2"/>
  <c r="L209" i="2"/>
  <c r="L213" i="2"/>
  <c r="L217" i="2"/>
  <c r="L224" i="2"/>
  <c r="L228" i="2"/>
  <c r="L232" i="2"/>
  <c r="L235" i="2"/>
  <c r="L239" i="2"/>
  <c r="L243" i="2"/>
  <c r="L246" i="2"/>
  <c r="L250" i="2"/>
  <c r="L254" i="2"/>
  <c r="L257" i="2"/>
  <c r="L261" i="2"/>
  <c r="L265" i="2"/>
  <c r="L272" i="2"/>
  <c r="L145" i="2"/>
  <c r="L205" i="2"/>
  <c r="L216" i="2"/>
  <c r="L227" i="2"/>
  <c r="L233" i="2"/>
  <c r="L245" i="2"/>
  <c r="L256" i="2"/>
  <c r="L264" i="2"/>
  <c r="L247" i="2"/>
  <c r="L266" i="2"/>
  <c r="L273" i="2"/>
  <c r="L277" i="2"/>
  <c r="L284" i="2"/>
  <c r="L288" i="2"/>
  <c r="L292" i="2"/>
  <c r="L295" i="2"/>
  <c r="L299" i="2"/>
  <c r="L303" i="2"/>
  <c r="L306" i="2"/>
  <c r="L310" i="2"/>
  <c r="L116" i="2"/>
  <c r="L171" i="2"/>
  <c r="L175" i="2"/>
  <c r="L187" i="2"/>
  <c r="L220" i="2"/>
  <c r="L231" i="2"/>
  <c r="L248" i="2"/>
  <c r="L267" i="2"/>
  <c r="L129" i="2"/>
  <c r="L191" i="2"/>
  <c r="L223" i="2"/>
  <c r="L249" i="2"/>
  <c r="L258" i="2"/>
  <c r="L268" i="2"/>
  <c r="L274" i="2"/>
  <c r="L278" i="2"/>
  <c r="L281" i="2"/>
  <c r="L285" i="2"/>
  <c r="L289" i="2"/>
  <c r="L296" i="2"/>
  <c r="L300" i="2"/>
  <c r="L304" i="2"/>
  <c r="L307" i="2"/>
  <c r="L311" i="2"/>
  <c r="L315" i="2"/>
  <c r="L318" i="2"/>
  <c r="L322" i="2"/>
  <c r="L326" i="2"/>
  <c r="L329" i="2"/>
  <c r="L333" i="2"/>
  <c r="L337" i="2"/>
  <c r="M6" i="2"/>
  <c r="O6" i="2" s="1"/>
  <c r="L157" i="2"/>
  <c r="L172" i="2"/>
  <c r="L167" i="2"/>
  <c r="L174" i="2"/>
  <c r="L238" i="2"/>
  <c r="L240" i="2"/>
  <c r="L241" i="2"/>
  <c r="L253" i="2"/>
  <c r="L262" i="2"/>
  <c r="L270" i="2"/>
  <c r="L271" i="2"/>
  <c r="L280" i="2"/>
  <c r="L287" i="2"/>
  <c r="L312" i="2"/>
  <c r="L319" i="2"/>
  <c r="L335" i="2"/>
  <c r="L336" i="2"/>
  <c r="L338" i="2"/>
  <c r="L242" i="2"/>
  <c r="L244" i="2"/>
  <c r="L275" i="2"/>
  <c r="L282" i="2"/>
  <c r="L298" i="2"/>
  <c r="L305" i="2"/>
  <c r="L316" i="2"/>
  <c r="L317" i="2"/>
  <c r="L328" i="2"/>
  <c r="L331" i="2"/>
  <c r="L332" i="2"/>
  <c r="L334" i="2"/>
  <c r="L341" i="2"/>
  <c r="L291" i="2"/>
  <c r="L325" i="2"/>
  <c r="L327" i="2"/>
  <c r="L330" i="2"/>
  <c r="L164" i="2"/>
  <c r="L234" i="2"/>
  <c r="L236" i="2"/>
  <c r="L252" i="2"/>
  <c r="L260" i="2"/>
  <c r="L293" i="2"/>
  <c r="L301" i="2"/>
  <c r="L308" i="2"/>
  <c r="L314" i="2"/>
  <c r="L324" i="2"/>
  <c r="L133" i="2"/>
  <c r="L160" i="2"/>
  <c r="L279" i="2"/>
  <c r="L286" i="2"/>
  <c r="L323" i="2"/>
  <c r="L180" i="2"/>
  <c r="L201" i="2"/>
  <c r="L251" i="2"/>
  <c r="L259" i="2"/>
  <c r="L290" i="2"/>
  <c r="L313" i="2"/>
  <c r="L255" i="2"/>
  <c r="L263" i="2"/>
  <c r="L184" i="2"/>
  <c r="L212" i="2"/>
  <c r="L230" i="2"/>
  <c r="L237" i="2"/>
  <c r="L276" i="2"/>
  <c r="L283" i="2"/>
  <c r="L320" i="2"/>
  <c r="L195" i="2"/>
  <c r="L340" i="2"/>
  <c r="L297" i="2"/>
  <c r="L339" i="2"/>
  <c r="L309" i="2"/>
  <c r="L302" i="2"/>
  <c r="L321" i="2"/>
  <c r="L269" i="2"/>
  <c r="L294" i="2"/>
  <c r="M9" i="2"/>
  <c r="M10" i="2"/>
  <c r="M11" i="2"/>
  <c r="M12" i="2"/>
  <c r="M13" i="2"/>
  <c r="M14" i="2"/>
  <c r="M15" i="2"/>
  <c r="D60" i="1"/>
  <c r="C68" i="1" s="1"/>
  <c r="D68" i="1" s="1"/>
  <c r="E56" i="1"/>
  <c r="B68" i="1"/>
  <c r="M35" i="1"/>
  <c r="N35" i="1"/>
  <c r="L36" i="1"/>
  <c r="L38" i="1" s="1"/>
  <c r="K18" i="2"/>
  <c r="M17" i="2"/>
  <c r="M16" i="2"/>
  <c r="C16" i="1"/>
  <c r="D16" i="1"/>
  <c r="B18" i="1"/>
  <c r="B67" i="1"/>
  <c r="B60" i="1"/>
  <c r="C67" i="1" s="1"/>
  <c r="D67" i="1" s="1"/>
  <c r="C56" i="1"/>
  <c r="G50" i="1"/>
  <c r="F56" i="1"/>
  <c r="F62" i="1"/>
  <c r="F58" i="1"/>
  <c r="J44" i="1"/>
  <c r="H48" i="1"/>
  <c r="H50" i="1" s="1"/>
  <c r="C32" i="2"/>
  <c r="E31" i="2"/>
  <c r="F31" i="2" s="1"/>
  <c r="M38" i="1" l="1"/>
  <c r="N7" i="2"/>
  <c r="I7" i="2"/>
  <c r="O7" i="2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J185" i="2"/>
  <c r="J197" i="2"/>
  <c r="N11" i="2"/>
  <c r="N13" i="2"/>
  <c r="N15" i="2"/>
  <c r="J281" i="2"/>
  <c r="J65" i="2"/>
  <c r="N16" i="2"/>
  <c r="M18" i="2"/>
  <c r="N18" i="2" s="1"/>
  <c r="K19" i="2"/>
  <c r="J221" i="2"/>
  <c r="J89" i="2"/>
  <c r="J101" i="2"/>
  <c r="J317" i="2"/>
  <c r="J53" i="2"/>
  <c r="G31" i="2"/>
  <c r="F60" i="1"/>
  <c r="C69" i="1" s="1"/>
  <c r="D69" i="1" s="1"/>
  <c r="B69" i="1"/>
  <c r="G56" i="1"/>
  <c r="J305" i="2"/>
  <c r="J209" i="2"/>
  <c r="N8" i="2"/>
  <c r="J293" i="2"/>
  <c r="J257" i="2"/>
  <c r="N9" i="2"/>
  <c r="N17" i="2"/>
  <c r="J77" i="2"/>
  <c r="J341" i="2"/>
  <c r="J161" i="2"/>
  <c r="J41" i="2"/>
  <c r="N6" i="2"/>
  <c r="J17" i="2"/>
  <c r="J23" i="2"/>
  <c r="J329" i="2"/>
  <c r="J173" i="2"/>
  <c r="C33" i="2"/>
  <c r="E32" i="2"/>
  <c r="F32" i="2" s="1"/>
  <c r="J137" i="2"/>
  <c r="I50" i="1"/>
  <c r="H56" i="1"/>
  <c r="H62" i="1"/>
  <c r="H58" i="1"/>
  <c r="O35" i="1"/>
  <c r="N36" i="1"/>
  <c r="N38" i="1" s="1"/>
  <c r="L44" i="1"/>
  <c r="J48" i="1"/>
  <c r="J50" i="1" s="1"/>
  <c r="C18" i="1"/>
  <c r="D18" i="1"/>
  <c r="J245" i="2"/>
  <c r="J269" i="2"/>
  <c r="J233" i="2"/>
  <c r="J125" i="2"/>
  <c r="J149" i="2"/>
  <c r="J113" i="2"/>
  <c r="J29" i="2"/>
  <c r="O38" i="1" l="1"/>
  <c r="D70" i="1"/>
  <c r="I56" i="1"/>
  <c r="B70" i="1"/>
  <c r="H60" i="1"/>
  <c r="C70" i="1" s="1"/>
  <c r="M19" i="2"/>
  <c r="N19" i="2" s="1"/>
  <c r="K20" i="2"/>
  <c r="J58" i="1"/>
  <c r="J56" i="1"/>
  <c r="K50" i="1"/>
  <c r="J62" i="1"/>
  <c r="G32" i="2"/>
  <c r="N44" i="1"/>
  <c r="N48" i="1" s="1"/>
  <c r="N50" i="1" s="1"/>
  <c r="L48" i="1"/>
  <c r="L50" i="1" s="1"/>
  <c r="O19" i="2"/>
  <c r="C34" i="2"/>
  <c r="E33" i="2"/>
  <c r="F33" i="2" s="1"/>
  <c r="I65" i="2"/>
  <c r="O50" i="1" l="1"/>
  <c r="N56" i="1"/>
  <c r="N58" i="1"/>
  <c r="N62" i="1"/>
  <c r="C35" i="2"/>
  <c r="E34" i="2"/>
  <c r="F34" i="2" s="1"/>
  <c r="M50" i="1"/>
  <c r="L56" i="1"/>
  <c r="L58" i="1"/>
  <c r="L62" i="1"/>
  <c r="K21" i="2"/>
  <c r="M20" i="2"/>
  <c r="N20" i="2" s="1"/>
  <c r="G33" i="2"/>
  <c r="D71" i="1"/>
  <c r="O20" i="2"/>
  <c r="B71" i="1"/>
  <c r="J60" i="1"/>
  <c r="C71" i="1" s="1"/>
  <c r="K56" i="1"/>
  <c r="G34" i="2" l="1"/>
  <c r="M21" i="2"/>
  <c r="N21" i="2" s="1"/>
  <c r="K22" i="2"/>
  <c r="C36" i="2"/>
  <c r="E35" i="2"/>
  <c r="F35" i="2" s="1"/>
  <c r="B81" i="1"/>
  <c r="D81" i="1" s="1"/>
  <c r="B82" i="1"/>
  <c r="D82" i="1" s="1"/>
  <c r="B73" i="1"/>
  <c r="N60" i="1"/>
  <c r="C73" i="1" s="1"/>
  <c r="O56" i="1"/>
  <c r="L60" i="1"/>
  <c r="C72" i="1" s="1"/>
  <c r="D72" i="1" s="1"/>
  <c r="D73" i="1" s="1"/>
  <c r="M56" i="1"/>
  <c r="B72" i="1"/>
  <c r="G65" i="1" s="1"/>
  <c r="M22" i="2" l="1"/>
  <c r="N22" i="2" s="1"/>
  <c r="K23" i="2"/>
  <c r="G35" i="2"/>
  <c r="G66" i="1"/>
  <c r="B78" i="1"/>
  <c r="C37" i="2"/>
  <c r="E36" i="2"/>
  <c r="F36" i="2" s="1"/>
  <c r="O21" i="2"/>
  <c r="O22" i="2" s="1"/>
  <c r="C38" i="2" l="1"/>
  <c r="E37" i="2"/>
  <c r="F37" i="2" s="1"/>
  <c r="G36" i="2"/>
  <c r="K24" i="2"/>
  <c r="M23" i="2"/>
  <c r="N23" i="2" s="1"/>
  <c r="O23" i="2" l="1"/>
  <c r="K25" i="2"/>
  <c r="M24" i="2"/>
  <c r="N24" i="2" s="1"/>
  <c r="G37" i="2"/>
  <c r="C39" i="2"/>
  <c r="E38" i="2"/>
  <c r="F38" i="2" s="1"/>
  <c r="G38" i="2" l="1"/>
  <c r="C40" i="2"/>
  <c r="E39" i="2"/>
  <c r="F39" i="2" s="1"/>
  <c r="M25" i="2"/>
  <c r="N25" i="2" s="1"/>
  <c r="K26" i="2"/>
  <c r="O24" i="2"/>
  <c r="O25" i="2" s="1"/>
  <c r="M26" i="2" l="1"/>
  <c r="N26" i="2" s="1"/>
  <c r="K27" i="2"/>
  <c r="C41" i="2"/>
  <c r="E40" i="2"/>
  <c r="F40" i="2" s="1"/>
  <c r="G39" i="2"/>
  <c r="G40" i="2" s="1"/>
  <c r="C42" i="2" l="1"/>
  <c r="E41" i="2"/>
  <c r="F41" i="2" s="1"/>
  <c r="M27" i="2"/>
  <c r="N27" i="2" s="1"/>
  <c r="K28" i="2"/>
  <c r="O26" i="2"/>
  <c r="O27" i="2" s="1"/>
  <c r="K29" i="2" l="1"/>
  <c r="M28" i="2"/>
  <c r="N28" i="2" s="1"/>
  <c r="C43" i="2"/>
  <c r="E42" i="2"/>
  <c r="F42" i="2" s="1"/>
  <c r="G41" i="2"/>
  <c r="G42" i="2" l="1"/>
  <c r="G43" i="2" s="1"/>
  <c r="C44" i="2"/>
  <c r="E43" i="2"/>
  <c r="F43" i="2" s="1"/>
  <c r="K30" i="2"/>
  <c r="M29" i="2"/>
  <c r="N29" i="2" s="1"/>
  <c r="O28" i="2"/>
  <c r="O29" i="2" s="1"/>
  <c r="M30" i="2" l="1"/>
  <c r="N30" i="2" s="1"/>
  <c r="K31" i="2"/>
  <c r="C45" i="2"/>
  <c r="E44" i="2"/>
  <c r="F44" i="2" s="1"/>
  <c r="G44" i="2" l="1"/>
  <c r="C46" i="2"/>
  <c r="E45" i="2"/>
  <c r="F45" i="2" s="1"/>
  <c r="K32" i="2"/>
  <c r="M31" i="2"/>
  <c r="N31" i="2" s="1"/>
  <c r="O30" i="2"/>
  <c r="O31" i="2" l="1"/>
  <c r="M32" i="2"/>
  <c r="N32" i="2" s="1"/>
  <c r="K33" i="2"/>
  <c r="C47" i="2"/>
  <c r="E46" i="2"/>
  <c r="F46" i="2" s="1"/>
  <c r="G45" i="2"/>
  <c r="G46" i="2" s="1"/>
  <c r="C48" i="2" l="1"/>
  <c r="E47" i="2"/>
  <c r="F47" i="2" s="1"/>
  <c r="K34" i="2"/>
  <c r="M33" i="2"/>
  <c r="N33" i="2" s="1"/>
  <c r="O32" i="2"/>
  <c r="O33" i="2" s="1"/>
  <c r="M34" i="2" l="1"/>
  <c r="N34" i="2" s="1"/>
  <c r="K35" i="2"/>
  <c r="C49" i="2"/>
  <c r="E48" i="2"/>
  <c r="F48" i="2" s="1"/>
  <c r="G47" i="2"/>
  <c r="G48" i="2" l="1"/>
  <c r="C50" i="2"/>
  <c r="E49" i="2"/>
  <c r="F49" i="2" s="1"/>
  <c r="M35" i="2"/>
  <c r="N35" i="2" s="1"/>
  <c r="K36" i="2"/>
  <c r="O34" i="2"/>
  <c r="C51" i="2" l="1"/>
  <c r="E50" i="2"/>
  <c r="F50" i="2" s="1"/>
  <c r="G49" i="2"/>
  <c r="O35" i="2"/>
  <c r="K37" i="2"/>
  <c r="M36" i="2"/>
  <c r="N36" i="2" s="1"/>
  <c r="K38" i="2" l="1"/>
  <c r="M37" i="2"/>
  <c r="N37" i="2" s="1"/>
  <c r="O36" i="2"/>
  <c r="G50" i="2"/>
  <c r="C52" i="2"/>
  <c r="E51" i="2"/>
  <c r="F51" i="2" s="1"/>
  <c r="M38" i="2" l="1"/>
  <c r="N38" i="2" s="1"/>
  <c r="K39" i="2"/>
  <c r="C53" i="2"/>
  <c r="E52" i="2"/>
  <c r="F52" i="2" s="1"/>
  <c r="G51" i="2"/>
  <c r="O37" i="2"/>
  <c r="O38" i="2" s="1"/>
  <c r="C54" i="2" l="1"/>
  <c r="E53" i="2"/>
  <c r="F53" i="2" s="1"/>
  <c r="M39" i="2"/>
  <c r="N39" i="2" s="1"/>
  <c r="K40" i="2"/>
  <c r="G52" i="2"/>
  <c r="G53" i="2" s="1"/>
  <c r="O39" i="2" l="1"/>
  <c r="O40" i="2" s="1"/>
  <c r="M40" i="2"/>
  <c r="N40" i="2" s="1"/>
  <c r="K41" i="2"/>
  <c r="C55" i="2"/>
  <c r="E54" i="2"/>
  <c r="F54" i="2" s="1"/>
  <c r="C56" i="2" l="1"/>
  <c r="E55" i="2"/>
  <c r="F55" i="2" s="1"/>
  <c r="G54" i="2"/>
  <c r="M41" i="2"/>
  <c r="N41" i="2" s="1"/>
  <c r="K42" i="2"/>
  <c r="M42" i="2" l="1"/>
  <c r="N42" i="2" s="1"/>
  <c r="K43" i="2"/>
  <c r="O41" i="2"/>
  <c r="O42" i="2" s="1"/>
  <c r="G55" i="2"/>
  <c r="C57" i="2"/>
  <c r="E56" i="2"/>
  <c r="F56" i="2" s="1"/>
  <c r="O43" i="2" l="1"/>
  <c r="E57" i="2"/>
  <c r="F57" i="2" s="1"/>
  <c r="C58" i="2"/>
  <c r="M43" i="2"/>
  <c r="N43" i="2" s="1"/>
  <c r="K44" i="2"/>
  <c r="G56" i="2"/>
  <c r="G57" i="2" s="1"/>
  <c r="M44" i="2" l="1"/>
  <c r="N44" i="2" s="1"/>
  <c r="K45" i="2"/>
  <c r="C59" i="2"/>
  <c r="E58" i="2"/>
  <c r="F58" i="2" s="1"/>
  <c r="C60" i="2" l="1"/>
  <c r="E59" i="2"/>
  <c r="F59" i="2" s="1"/>
  <c r="K46" i="2"/>
  <c r="M45" i="2"/>
  <c r="N45" i="2" s="1"/>
  <c r="G58" i="2"/>
  <c r="G59" i="2" s="1"/>
  <c r="O44" i="2"/>
  <c r="O45" i="2" l="1"/>
  <c r="O46" i="2" s="1"/>
  <c r="K47" i="2"/>
  <c r="M46" i="2"/>
  <c r="N46" i="2" s="1"/>
  <c r="C61" i="2"/>
  <c r="E60" i="2"/>
  <c r="F60" i="2" s="1"/>
  <c r="G60" i="2" l="1"/>
  <c r="C62" i="2"/>
  <c r="E61" i="2"/>
  <c r="F61" i="2" s="1"/>
  <c r="K48" i="2"/>
  <c r="M47" i="2"/>
  <c r="N47" i="2" s="1"/>
  <c r="O47" i="2" l="1"/>
  <c r="O48" i="2" s="1"/>
  <c r="K49" i="2"/>
  <c r="M48" i="2"/>
  <c r="N48" i="2" s="1"/>
  <c r="C63" i="2"/>
  <c r="E62" i="2"/>
  <c r="F62" i="2" s="1"/>
  <c r="G61" i="2"/>
  <c r="G62" i="2" s="1"/>
  <c r="C64" i="2" l="1"/>
  <c r="E63" i="2"/>
  <c r="F63" i="2" s="1"/>
  <c r="M49" i="2"/>
  <c r="N49" i="2" s="1"/>
  <c r="K50" i="2"/>
  <c r="O49" i="2" l="1"/>
  <c r="M50" i="2"/>
  <c r="N50" i="2" s="1"/>
  <c r="K51" i="2"/>
  <c r="E64" i="2"/>
  <c r="F64" i="2" s="1"/>
  <c r="C65" i="2"/>
  <c r="G63" i="2"/>
  <c r="G64" i="2" s="1"/>
  <c r="C66" i="2" l="1"/>
  <c r="E65" i="2"/>
  <c r="F65" i="2" s="1"/>
  <c r="K52" i="2"/>
  <c r="M51" i="2"/>
  <c r="N51" i="2" s="1"/>
  <c r="O50" i="2"/>
  <c r="C67" i="2" l="1"/>
  <c r="E66" i="2"/>
  <c r="F66" i="2" s="1"/>
  <c r="O51" i="2"/>
  <c r="M52" i="2"/>
  <c r="N52" i="2" s="1"/>
  <c r="K53" i="2"/>
  <c r="G65" i="2"/>
  <c r="G66" i="2" s="1"/>
  <c r="M53" i="2" l="1"/>
  <c r="N53" i="2" s="1"/>
  <c r="K54" i="2"/>
  <c r="O52" i="2"/>
  <c r="O53" i="2" s="1"/>
  <c r="C68" i="2"/>
  <c r="E67" i="2"/>
  <c r="F67" i="2" s="1"/>
  <c r="G67" i="2" l="1"/>
  <c r="M54" i="2"/>
  <c r="N54" i="2" s="1"/>
  <c r="K55" i="2"/>
  <c r="C69" i="2"/>
  <c r="E68" i="2"/>
  <c r="F68" i="2" s="1"/>
  <c r="C70" i="2" l="1"/>
  <c r="E69" i="2"/>
  <c r="F69" i="2" s="1"/>
  <c r="K56" i="2"/>
  <c r="M55" i="2"/>
  <c r="N55" i="2" s="1"/>
  <c r="G68" i="2"/>
  <c r="G69" i="2" s="1"/>
  <c r="O54" i="2"/>
  <c r="O55" i="2" s="1"/>
  <c r="K57" i="2" l="1"/>
  <c r="M56" i="2"/>
  <c r="N56" i="2" s="1"/>
  <c r="C71" i="2"/>
  <c r="E70" i="2"/>
  <c r="F70" i="2" s="1"/>
  <c r="C72" i="2" l="1"/>
  <c r="E71" i="2"/>
  <c r="F71" i="2" s="1"/>
  <c r="G70" i="2"/>
  <c r="K58" i="2"/>
  <c r="M57" i="2"/>
  <c r="N57" i="2" s="1"/>
  <c r="O56" i="2"/>
  <c r="O57" i="2" s="1"/>
  <c r="M58" i="2" l="1"/>
  <c r="N58" i="2" s="1"/>
  <c r="K59" i="2"/>
  <c r="G71" i="2"/>
  <c r="C73" i="2"/>
  <c r="E72" i="2"/>
  <c r="F72" i="2" s="1"/>
  <c r="E73" i="2" l="1"/>
  <c r="F73" i="2" s="1"/>
  <c r="C74" i="2"/>
  <c r="G72" i="2"/>
  <c r="K60" i="2"/>
  <c r="M59" i="2"/>
  <c r="N59" i="2" s="1"/>
  <c r="O58" i="2"/>
  <c r="O59" i="2" l="1"/>
  <c r="O60" i="2" s="1"/>
  <c r="G73" i="2"/>
  <c r="G74" i="2" s="1"/>
  <c r="K61" i="2"/>
  <c r="M60" i="2"/>
  <c r="N60" i="2" s="1"/>
  <c r="E74" i="2"/>
  <c r="F74" i="2" s="1"/>
  <c r="C75" i="2"/>
  <c r="E75" i="2" l="1"/>
  <c r="F75" i="2" s="1"/>
  <c r="C76" i="2"/>
  <c r="K62" i="2"/>
  <c r="M61" i="2"/>
  <c r="N61" i="2" s="1"/>
  <c r="O61" i="2" l="1"/>
  <c r="M62" i="2"/>
  <c r="N62" i="2" s="1"/>
  <c r="K63" i="2"/>
  <c r="C77" i="2"/>
  <c r="E76" i="2"/>
  <c r="F76" i="2" s="1"/>
  <c r="G75" i="2"/>
  <c r="G76" i="2" s="1"/>
  <c r="G77" i="2" l="1"/>
  <c r="C78" i="2"/>
  <c r="E77" i="2"/>
  <c r="F77" i="2" s="1"/>
  <c r="M63" i="2"/>
  <c r="N63" i="2" s="1"/>
  <c r="K64" i="2"/>
  <c r="O62" i="2"/>
  <c r="O63" i="2" l="1"/>
  <c r="O64" i="2" s="1"/>
  <c r="M64" i="2"/>
  <c r="N64" i="2" s="1"/>
  <c r="K65" i="2"/>
  <c r="E78" i="2"/>
  <c r="F78" i="2" s="1"/>
  <c r="C79" i="2"/>
  <c r="C80" i="2" l="1"/>
  <c r="E79" i="2"/>
  <c r="F79" i="2" s="1"/>
  <c r="G78" i="2"/>
  <c r="M65" i="2"/>
  <c r="N65" i="2" s="1"/>
  <c r="K66" i="2"/>
  <c r="M66" i="2" l="1"/>
  <c r="N66" i="2" s="1"/>
  <c r="K67" i="2"/>
  <c r="G79" i="2"/>
  <c r="E80" i="2"/>
  <c r="F80" i="2" s="1"/>
  <c r="C81" i="2"/>
  <c r="O65" i="2"/>
  <c r="O66" i="2" s="1"/>
  <c r="E81" i="2" l="1"/>
  <c r="F81" i="2" s="1"/>
  <c r="C82" i="2"/>
  <c r="G80" i="2"/>
  <c r="M67" i="2"/>
  <c r="N67" i="2" s="1"/>
  <c r="K68" i="2"/>
  <c r="O67" i="2" l="1"/>
  <c r="K69" i="2"/>
  <c r="M68" i="2"/>
  <c r="N68" i="2" s="1"/>
  <c r="G81" i="2"/>
  <c r="E82" i="2"/>
  <c r="F82" i="2" s="1"/>
  <c r="C83" i="2"/>
  <c r="G82" i="2" l="1"/>
  <c r="C84" i="2"/>
  <c r="E83" i="2"/>
  <c r="F83" i="2" s="1"/>
  <c r="M69" i="2"/>
  <c r="N69" i="2" s="1"/>
  <c r="K70" i="2"/>
  <c r="O68" i="2"/>
  <c r="O69" i="2" s="1"/>
  <c r="G83" i="2" l="1"/>
  <c r="M70" i="2"/>
  <c r="N70" i="2" s="1"/>
  <c r="K71" i="2"/>
  <c r="E84" i="2"/>
  <c r="F84" i="2" s="1"/>
  <c r="C85" i="2"/>
  <c r="M71" i="2" l="1"/>
  <c r="N71" i="2" s="1"/>
  <c r="K72" i="2"/>
  <c r="G84" i="2"/>
  <c r="E85" i="2"/>
  <c r="F85" i="2" s="1"/>
  <c r="C86" i="2"/>
  <c r="O70" i="2"/>
  <c r="O71" i="2" s="1"/>
  <c r="E86" i="2" l="1"/>
  <c r="F86" i="2" s="1"/>
  <c r="C87" i="2"/>
  <c r="G85" i="2"/>
  <c r="K73" i="2"/>
  <c r="M72" i="2"/>
  <c r="N72" i="2" s="1"/>
  <c r="K74" i="2" l="1"/>
  <c r="M73" i="2"/>
  <c r="N73" i="2" s="1"/>
  <c r="G86" i="2"/>
  <c r="E87" i="2"/>
  <c r="F87" i="2" s="1"/>
  <c r="C88" i="2"/>
  <c r="O72" i="2"/>
  <c r="O73" i="2" s="1"/>
  <c r="E88" i="2" l="1"/>
  <c r="F88" i="2" s="1"/>
  <c r="C89" i="2"/>
  <c r="G87" i="2"/>
  <c r="K75" i="2"/>
  <c r="M74" i="2"/>
  <c r="N74" i="2" s="1"/>
  <c r="O74" i="2" l="1"/>
  <c r="M75" i="2"/>
  <c r="N75" i="2" s="1"/>
  <c r="K76" i="2"/>
  <c r="G88" i="2"/>
  <c r="E89" i="2"/>
  <c r="F89" i="2" s="1"/>
  <c r="C90" i="2"/>
  <c r="E90" i="2" l="1"/>
  <c r="F90" i="2" s="1"/>
  <c r="C91" i="2"/>
  <c r="G89" i="2"/>
  <c r="M76" i="2"/>
  <c r="N76" i="2" s="1"/>
  <c r="K77" i="2"/>
  <c r="O75" i="2"/>
  <c r="O76" i="2" s="1"/>
  <c r="E91" i="2" l="1"/>
  <c r="F91" i="2" s="1"/>
  <c r="C92" i="2"/>
  <c r="K78" i="2"/>
  <c r="M77" i="2"/>
  <c r="N77" i="2" s="1"/>
  <c r="G90" i="2"/>
  <c r="G91" i="2" s="1"/>
  <c r="E92" i="2" l="1"/>
  <c r="F92" i="2" s="1"/>
  <c r="C93" i="2"/>
  <c r="M78" i="2"/>
  <c r="N78" i="2" s="1"/>
  <c r="K79" i="2"/>
  <c r="O77" i="2"/>
  <c r="O78" i="2" s="1"/>
  <c r="E93" i="2" l="1"/>
  <c r="F93" i="2" s="1"/>
  <c r="C94" i="2"/>
  <c r="K80" i="2"/>
  <c r="M79" i="2"/>
  <c r="N79" i="2" s="1"/>
  <c r="G92" i="2"/>
  <c r="G93" i="2" s="1"/>
  <c r="E94" i="2" l="1"/>
  <c r="F94" i="2" s="1"/>
  <c r="C95" i="2"/>
  <c r="K81" i="2"/>
  <c r="M80" i="2"/>
  <c r="N80" i="2" s="1"/>
  <c r="O79" i="2"/>
  <c r="O80" i="2" s="1"/>
  <c r="K82" i="2" l="1"/>
  <c r="M81" i="2"/>
  <c r="N81" i="2" s="1"/>
  <c r="G94" i="2"/>
  <c r="E95" i="2"/>
  <c r="F95" i="2" s="1"/>
  <c r="C96" i="2"/>
  <c r="M82" i="2" l="1"/>
  <c r="N82" i="2" s="1"/>
  <c r="K83" i="2"/>
  <c r="E96" i="2"/>
  <c r="F96" i="2" s="1"/>
  <c r="C97" i="2"/>
  <c r="O81" i="2"/>
  <c r="G95" i="2"/>
  <c r="G96" i="2" s="1"/>
  <c r="K84" i="2" l="1"/>
  <c r="M83" i="2"/>
  <c r="N83" i="2" s="1"/>
  <c r="O82" i="2"/>
  <c r="E97" i="2"/>
  <c r="F97" i="2" s="1"/>
  <c r="C98" i="2"/>
  <c r="G97" i="2"/>
  <c r="M84" i="2" l="1"/>
  <c r="N84" i="2" s="1"/>
  <c r="K85" i="2"/>
  <c r="C99" i="2"/>
  <c r="E98" i="2"/>
  <c r="F98" i="2" s="1"/>
  <c r="O83" i="2"/>
  <c r="O84" i="2" s="1"/>
  <c r="E99" i="2" l="1"/>
  <c r="F99" i="2" s="1"/>
  <c r="C100" i="2"/>
  <c r="G98" i="2"/>
  <c r="K86" i="2"/>
  <c r="M85" i="2"/>
  <c r="N85" i="2" s="1"/>
  <c r="O85" i="2" l="1"/>
  <c r="G99" i="2"/>
  <c r="M86" i="2"/>
  <c r="N86" i="2" s="1"/>
  <c r="K87" i="2"/>
  <c r="E100" i="2"/>
  <c r="F100" i="2" s="1"/>
  <c r="C101" i="2"/>
  <c r="E101" i="2" l="1"/>
  <c r="F101" i="2" s="1"/>
  <c r="C102" i="2"/>
  <c r="G100" i="2"/>
  <c r="O86" i="2"/>
  <c r="M87" i="2"/>
  <c r="N87" i="2" s="1"/>
  <c r="K88" i="2"/>
  <c r="O87" i="2" l="1"/>
  <c r="M88" i="2"/>
  <c r="N88" i="2" s="1"/>
  <c r="K89" i="2"/>
  <c r="G101" i="2"/>
  <c r="E102" i="2"/>
  <c r="F102" i="2" s="1"/>
  <c r="C103" i="2"/>
  <c r="O88" i="2" l="1"/>
  <c r="E103" i="2"/>
  <c r="F103" i="2" s="1"/>
  <c r="C104" i="2"/>
  <c r="G102" i="2"/>
  <c r="G103" i="2" s="1"/>
  <c r="K90" i="2"/>
  <c r="M89" i="2"/>
  <c r="N89" i="2" s="1"/>
  <c r="M90" i="2" l="1"/>
  <c r="N90" i="2" s="1"/>
  <c r="K91" i="2"/>
  <c r="O89" i="2"/>
  <c r="E104" i="2"/>
  <c r="F104" i="2" s="1"/>
  <c r="C105" i="2"/>
  <c r="E105" i="2" l="1"/>
  <c r="F105" i="2" s="1"/>
  <c r="C106" i="2"/>
  <c r="M91" i="2"/>
  <c r="N91" i="2" s="1"/>
  <c r="K92" i="2"/>
  <c r="G104" i="2"/>
  <c r="O90" i="2"/>
  <c r="O91" i="2" s="1"/>
  <c r="G105" i="2" l="1"/>
  <c r="M92" i="2"/>
  <c r="N92" i="2" s="1"/>
  <c r="K93" i="2"/>
  <c r="E106" i="2"/>
  <c r="F106" i="2" s="1"/>
  <c r="C107" i="2"/>
  <c r="E107" i="2" l="1"/>
  <c r="F107" i="2" s="1"/>
  <c r="C108" i="2"/>
  <c r="M93" i="2"/>
  <c r="N93" i="2" s="1"/>
  <c r="K94" i="2"/>
  <c r="G106" i="2"/>
  <c r="G107" i="2" s="1"/>
  <c r="O92" i="2"/>
  <c r="O93" i="2" l="1"/>
  <c r="O94" i="2" s="1"/>
  <c r="E108" i="2"/>
  <c r="F108" i="2" s="1"/>
  <c r="C109" i="2"/>
  <c r="M94" i="2"/>
  <c r="N94" i="2" s="1"/>
  <c r="K95" i="2"/>
  <c r="M95" i="2" l="1"/>
  <c r="N95" i="2" s="1"/>
  <c r="K96" i="2"/>
  <c r="G108" i="2"/>
  <c r="G109" i="2" s="1"/>
  <c r="E109" i="2"/>
  <c r="F109" i="2" s="1"/>
  <c r="C110" i="2"/>
  <c r="E110" i="2" l="1"/>
  <c r="F110" i="2" s="1"/>
  <c r="C111" i="2"/>
  <c r="K97" i="2"/>
  <c r="M96" i="2"/>
  <c r="N96" i="2" s="1"/>
  <c r="O95" i="2"/>
  <c r="O96" i="2" s="1"/>
  <c r="E111" i="2" l="1"/>
  <c r="F111" i="2" s="1"/>
  <c r="C112" i="2"/>
  <c r="G110" i="2"/>
  <c r="K98" i="2"/>
  <c r="M97" i="2"/>
  <c r="N97" i="2" s="1"/>
  <c r="E112" i="2" l="1"/>
  <c r="F112" i="2" s="1"/>
  <c r="C113" i="2"/>
  <c r="M98" i="2"/>
  <c r="N98" i="2" s="1"/>
  <c r="K99" i="2"/>
  <c r="O97" i="2"/>
  <c r="G111" i="2"/>
  <c r="G112" i="2" s="1"/>
  <c r="M99" i="2" l="1"/>
  <c r="N99" i="2" s="1"/>
  <c r="K100" i="2"/>
  <c r="O98" i="2"/>
  <c r="C114" i="2"/>
  <c r="E113" i="2"/>
  <c r="F113" i="2" s="1"/>
  <c r="K101" i="2" l="1"/>
  <c r="M100" i="2"/>
  <c r="N100" i="2" s="1"/>
  <c r="G113" i="2"/>
  <c r="G114" i="2" s="1"/>
  <c r="C115" i="2"/>
  <c r="E114" i="2"/>
  <c r="F114" i="2" s="1"/>
  <c r="O99" i="2"/>
  <c r="O100" i="2" s="1"/>
  <c r="M101" i="2" l="1"/>
  <c r="N101" i="2" s="1"/>
  <c r="K102" i="2"/>
  <c r="C116" i="2"/>
  <c r="E115" i="2"/>
  <c r="F115" i="2" s="1"/>
  <c r="O101" i="2"/>
  <c r="C117" i="2" l="1"/>
  <c r="E116" i="2"/>
  <c r="F116" i="2" s="1"/>
  <c r="M102" i="2"/>
  <c r="N102" i="2" s="1"/>
  <c r="K103" i="2"/>
  <c r="G115" i="2"/>
  <c r="G116" i="2" s="1"/>
  <c r="K104" i="2" l="1"/>
  <c r="M103" i="2"/>
  <c r="N103" i="2" s="1"/>
  <c r="O102" i="2"/>
  <c r="E117" i="2"/>
  <c r="F117" i="2" s="1"/>
  <c r="C118" i="2"/>
  <c r="E118" i="2" l="1"/>
  <c r="F118" i="2" s="1"/>
  <c r="C119" i="2"/>
  <c r="O103" i="2"/>
  <c r="K105" i="2"/>
  <c r="M104" i="2"/>
  <c r="N104" i="2" s="1"/>
  <c r="G117" i="2"/>
  <c r="G118" i="2" l="1"/>
  <c r="K106" i="2"/>
  <c r="M105" i="2"/>
  <c r="N105" i="2" s="1"/>
  <c r="O104" i="2"/>
  <c r="O105" i="2" s="1"/>
  <c r="E119" i="2"/>
  <c r="F119" i="2" s="1"/>
  <c r="C120" i="2"/>
  <c r="K107" i="2" l="1"/>
  <c r="M106" i="2"/>
  <c r="N106" i="2" s="1"/>
  <c r="G119" i="2"/>
  <c r="C121" i="2"/>
  <c r="E120" i="2"/>
  <c r="F120" i="2" s="1"/>
  <c r="K108" i="2" l="1"/>
  <c r="M107" i="2"/>
  <c r="N107" i="2" s="1"/>
  <c r="O106" i="2"/>
  <c r="E121" i="2"/>
  <c r="F121" i="2" s="1"/>
  <c r="C122" i="2"/>
  <c r="G120" i="2"/>
  <c r="K109" i="2" l="1"/>
  <c r="M108" i="2"/>
  <c r="N108" i="2" s="1"/>
  <c r="G121" i="2"/>
  <c r="E122" i="2"/>
  <c r="F122" i="2" s="1"/>
  <c r="C123" i="2"/>
  <c r="O107" i="2"/>
  <c r="K110" i="2" l="1"/>
  <c r="M109" i="2"/>
  <c r="N109" i="2" s="1"/>
  <c r="O108" i="2"/>
  <c r="C124" i="2"/>
  <c r="E123" i="2"/>
  <c r="F123" i="2" s="1"/>
  <c r="G122" i="2"/>
  <c r="K111" i="2" l="1"/>
  <c r="M110" i="2"/>
  <c r="N110" i="2" s="1"/>
  <c r="E124" i="2"/>
  <c r="F124" i="2" s="1"/>
  <c r="C125" i="2"/>
  <c r="G123" i="2"/>
  <c r="O109" i="2"/>
  <c r="K112" i="2" l="1"/>
  <c r="M111" i="2"/>
  <c r="N111" i="2" s="1"/>
  <c r="O110" i="2"/>
  <c r="G124" i="2"/>
  <c r="C126" i="2"/>
  <c r="E125" i="2"/>
  <c r="F125" i="2" s="1"/>
  <c r="E126" i="2" l="1"/>
  <c r="F126" i="2" s="1"/>
  <c r="C127" i="2"/>
  <c r="G125" i="2"/>
  <c r="M112" i="2"/>
  <c r="N112" i="2" s="1"/>
  <c r="K113" i="2"/>
  <c r="O111" i="2"/>
  <c r="O112" i="2" l="1"/>
  <c r="M113" i="2"/>
  <c r="N113" i="2" s="1"/>
  <c r="K114" i="2"/>
  <c r="G126" i="2"/>
  <c r="C128" i="2"/>
  <c r="E127" i="2"/>
  <c r="F127" i="2" s="1"/>
  <c r="G127" i="2" l="1"/>
  <c r="O113" i="2"/>
  <c r="E128" i="2"/>
  <c r="F128" i="2" s="1"/>
  <c r="C129" i="2"/>
  <c r="K115" i="2"/>
  <c r="M114" i="2"/>
  <c r="N114" i="2" s="1"/>
  <c r="K116" i="2" l="1"/>
  <c r="M115" i="2"/>
  <c r="N115" i="2" s="1"/>
  <c r="E129" i="2"/>
  <c r="F129" i="2" s="1"/>
  <c r="C130" i="2"/>
  <c r="O114" i="2"/>
  <c r="G128" i="2"/>
  <c r="G129" i="2" l="1"/>
  <c r="O115" i="2"/>
  <c r="C131" i="2"/>
  <c r="E130" i="2"/>
  <c r="F130" i="2" s="1"/>
  <c r="M116" i="2"/>
  <c r="N116" i="2" s="1"/>
  <c r="K117" i="2"/>
  <c r="K118" i="2" l="1"/>
  <c r="M117" i="2"/>
  <c r="N117" i="2" s="1"/>
  <c r="O116" i="2"/>
  <c r="C132" i="2"/>
  <c r="E131" i="2"/>
  <c r="F131" i="2" s="1"/>
  <c r="G130" i="2"/>
  <c r="G131" i="2" l="1"/>
  <c r="G132" i="2" s="1"/>
  <c r="E132" i="2"/>
  <c r="F132" i="2" s="1"/>
  <c r="C133" i="2"/>
  <c r="O117" i="2"/>
  <c r="K119" i="2"/>
  <c r="M118" i="2"/>
  <c r="N118" i="2" s="1"/>
  <c r="K120" i="2" l="1"/>
  <c r="M119" i="2"/>
  <c r="N119" i="2" s="1"/>
  <c r="O118" i="2"/>
  <c r="O119" i="2" s="1"/>
  <c r="C134" i="2"/>
  <c r="E133" i="2"/>
  <c r="F133" i="2" s="1"/>
  <c r="C135" i="2" l="1"/>
  <c r="E134" i="2"/>
  <c r="F134" i="2" s="1"/>
  <c r="G133" i="2"/>
  <c r="G134" i="2" s="1"/>
  <c r="K121" i="2"/>
  <c r="M120" i="2"/>
  <c r="N120" i="2" s="1"/>
  <c r="O120" i="2" l="1"/>
  <c r="O121" i="2" s="1"/>
  <c r="K122" i="2"/>
  <c r="M121" i="2"/>
  <c r="N121" i="2" s="1"/>
  <c r="C136" i="2"/>
  <c r="E135" i="2"/>
  <c r="F135" i="2" s="1"/>
  <c r="C137" i="2" l="1"/>
  <c r="E136" i="2"/>
  <c r="F136" i="2" s="1"/>
  <c r="G135" i="2"/>
  <c r="G136" i="2" s="1"/>
  <c r="M122" i="2"/>
  <c r="N122" i="2" s="1"/>
  <c r="K123" i="2"/>
  <c r="E137" i="2" l="1"/>
  <c r="F137" i="2" s="1"/>
  <c r="C138" i="2"/>
  <c r="O122" i="2"/>
  <c r="K124" i="2"/>
  <c r="M123" i="2"/>
  <c r="N123" i="2" s="1"/>
  <c r="G137" i="2"/>
  <c r="K125" i="2" l="1"/>
  <c r="M124" i="2"/>
  <c r="N124" i="2" s="1"/>
  <c r="O123" i="2"/>
  <c r="E138" i="2"/>
  <c r="F138" i="2" s="1"/>
  <c r="C139" i="2"/>
  <c r="E139" i="2" l="1"/>
  <c r="F139" i="2" s="1"/>
  <c r="C140" i="2"/>
  <c r="O124" i="2"/>
  <c r="K126" i="2"/>
  <c r="M125" i="2"/>
  <c r="N125" i="2" s="1"/>
  <c r="G138" i="2"/>
  <c r="G139" i="2" s="1"/>
  <c r="E140" i="2" l="1"/>
  <c r="F140" i="2" s="1"/>
  <c r="C141" i="2"/>
  <c r="K127" i="2"/>
  <c r="M126" i="2"/>
  <c r="N126" i="2" s="1"/>
  <c r="O125" i="2"/>
  <c r="O126" i="2" s="1"/>
  <c r="G140" i="2" l="1"/>
  <c r="K128" i="2"/>
  <c r="M127" i="2"/>
  <c r="N127" i="2" s="1"/>
  <c r="E141" i="2"/>
  <c r="F141" i="2" s="1"/>
  <c r="C142" i="2"/>
  <c r="K129" i="2" l="1"/>
  <c r="M128" i="2"/>
  <c r="N128" i="2" s="1"/>
  <c r="O127" i="2"/>
  <c r="C143" i="2"/>
  <c r="E142" i="2"/>
  <c r="F142" i="2" s="1"/>
  <c r="G141" i="2"/>
  <c r="E143" i="2" l="1"/>
  <c r="F143" i="2" s="1"/>
  <c r="C144" i="2"/>
  <c r="G142" i="2"/>
  <c r="O128" i="2"/>
  <c r="K130" i="2"/>
  <c r="M129" i="2"/>
  <c r="N129" i="2" s="1"/>
  <c r="M130" i="2" l="1"/>
  <c r="N130" i="2" s="1"/>
  <c r="K131" i="2"/>
  <c r="O129" i="2"/>
  <c r="G143" i="2"/>
  <c r="E144" i="2"/>
  <c r="F144" i="2" s="1"/>
  <c r="C145" i="2"/>
  <c r="E145" i="2" l="1"/>
  <c r="F145" i="2" s="1"/>
  <c r="C146" i="2"/>
  <c r="O130" i="2"/>
  <c r="G144" i="2"/>
  <c r="G145" i="2" s="1"/>
  <c r="M131" i="2"/>
  <c r="N131" i="2" s="1"/>
  <c r="K132" i="2"/>
  <c r="O131" i="2" l="1"/>
  <c r="C147" i="2"/>
  <c r="E146" i="2"/>
  <c r="F146" i="2" s="1"/>
  <c r="K133" i="2"/>
  <c r="M132" i="2"/>
  <c r="N132" i="2" s="1"/>
  <c r="O132" i="2" l="1"/>
  <c r="C148" i="2"/>
  <c r="E147" i="2"/>
  <c r="F147" i="2" s="1"/>
  <c r="M133" i="2"/>
  <c r="N133" i="2" s="1"/>
  <c r="K134" i="2"/>
  <c r="G146" i="2"/>
  <c r="G147" i="2" l="1"/>
  <c r="G148" i="2" s="1"/>
  <c r="M134" i="2"/>
  <c r="N134" i="2" s="1"/>
  <c r="K135" i="2"/>
  <c r="E148" i="2"/>
  <c r="F148" i="2" s="1"/>
  <c r="C149" i="2"/>
  <c r="O133" i="2"/>
  <c r="O134" i="2" s="1"/>
  <c r="M135" i="2" l="1"/>
  <c r="N135" i="2" s="1"/>
  <c r="K136" i="2"/>
  <c r="O135" i="2"/>
  <c r="C150" i="2"/>
  <c r="E149" i="2"/>
  <c r="F149" i="2" s="1"/>
  <c r="G149" i="2" l="1"/>
  <c r="E150" i="2"/>
  <c r="F150" i="2" s="1"/>
  <c r="C151" i="2"/>
  <c r="K137" i="2"/>
  <c r="M136" i="2"/>
  <c r="N136" i="2" s="1"/>
  <c r="O136" i="2"/>
  <c r="G150" i="2" l="1"/>
  <c r="M137" i="2"/>
  <c r="N137" i="2" s="1"/>
  <c r="K138" i="2"/>
  <c r="E151" i="2"/>
  <c r="F151" i="2" s="1"/>
  <c r="C152" i="2"/>
  <c r="M138" i="2" l="1"/>
  <c r="N138" i="2" s="1"/>
  <c r="K139" i="2"/>
  <c r="O137" i="2"/>
  <c r="G151" i="2"/>
  <c r="E152" i="2"/>
  <c r="F152" i="2" s="1"/>
  <c r="C153" i="2"/>
  <c r="M139" i="2" l="1"/>
  <c r="N139" i="2" s="1"/>
  <c r="K140" i="2"/>
  <c r="E153" i="2"/>
  <c r="F153" i="2" s="1"/>
  <c r="C154" i="2"/>
  <c r="G152" i="2"/>
  <c r="G153" i="2" s="1"/>
  <c r="O138" i="2"/>
  <c r="O139" i="2" s="1"/>
  <c r="C155" i="2" l="1"/>
  <c r="E154" i="2"/>
  <c r="F154" i="2" s="1"/>
  <c r="G154" i="2"/>
  <c r="M140" i="2"/>
  <c r="N140" i="2" s="1"/>
  <c r="K141" i="2"/>
  <c r="M141" i="2" l="1"/>
  <c r="N141" i="2" s="1"/>
  <c r="K142" i="2"/>
  <c r="O140" i="2"/>
  <c r="O141" i="2" s="1"/>
  <c r="E155" i="2"/>
  <c r="F155" i="2" s="1"/>
  <c r="C156" i="2"/>
  <c r="E156" i="2" l="1"/>
  <c r="F156" i="2" s="1"/>
  <c r="C157" i="2"/>
  <c r="O142" i="2"/>
  <c r="G155" i="2"/>
  <c r="G156" i="2" s="1"/>
  <c r="M142" i="2"/>
  <c r="N142" i="2" s="1"/>
  <c r="K143" i="2"/>
  <c r="M143" i="2" l="1"/>
  <c r="N143" i="2" s="1"/>
  <c r="K144" i="2"/>
  <c r="C158" i="2"/>
  <c r="E157" i="2"/>
  <c r="F157" i="2" s="1"/>
  <c r="O143" i="2"/>
  <c r="C159" i="2" l="1"/>
  <c r="E158" i="2"/>
  <c r="F158" i="2" s="1"/>
  <c r="M144" i="2"/>
  <c r="N144" i="2" s="1"/>
  <c r="K145" i="2"/>
  <c r="O144" i="2"/>
  <c r="G157" i="2"/>
  <c r="G158" i="2" s="1"/>
  <c r="M145" i="2" l="1"/>
  <c r="N145" i="2" s="1"/>
  <c r="K146" i="2"/>
  <c r="C160" i="2"/>
  <c r="E159" i="2"/>
  <c r="F159" i="2" s="1"/>
  <c r="G159" i="2" l="1"/>
  <c r="O145" i="2"/>
  <c r="E160" i="2"/>
  <c r="F160" i="2" s="1"/>
  <c r="C161" i="2"/>
  <c r="M146" i="2"/>
  <c r="N146" i="2" s="1"/>
  <c r="K147" i="2"/>
  <c r="K148" i="2" l="1"/>
  <c r="M147" i="2"/>
  <c r="N147" i="2" s="1"/>
  <c r="O146" i="2"/>
  <c r="O147" i="2" s="1"/>
  <c r="G160" i="2"/>
  <c r="E161" i="2"/>
  <c r="F161" i="2" s="1"/>
  <c r="C162" i="2"/>
  <c r="E162" i="2" l="1"/>
  <c r="F162" i="2" s="1"/>
  <c r="C163" i="2"/>
  <c r="G161" i="2"/>
  <c r="K149" i="2"/>
  <c r="M148" i="2"/>
  <c r="N148" i="2" s="1"/>
  <c r="O148" i="2" l="1"/>
  <c r="G162" i="2"/>
  <c r="M149" i="2"/>
  <c r="N149" i="2" s="1"/>
  <c r="K150" i="2"/>
  <c r="E163" i="2"/>
  <c r="F163" i="2" s="1"/>
  <c r="C164" i="2"/>
  <c r="C165" i="2" l="1"/>
  <c r="E164" i="2"/>
  <c r="F164" i="2" s="1"/>
  <c r="K151" i="2"/>
  <c r="M150" i="2"/>
  <c r="N150" i="2" s="1"/>
  <c r="G163" i="2"/>
  <c r="G164" i="2" s="1"/>
  <c r="O149" i="2"/>
  <c r="O150" i="2" s="1"/>
  <c r="C166" i="2" l="1"/>
  <c r="E165" i="2"/>
  <c r="F165" i="2" s="1"/>
  <c r="M151" i="2"/>
  <c r="N151" i="2" s="1"/>
  <c r="K152" i="2"/>
  <c r="G165" i="2"/>
  <c r="C167" i="2" l="1"/>
  <c r="E166" i="2"/>
  <c r="F166" i="2" s="1"/>
  <c r="O151" i="2"/>
  <c r="G166" i="2"/>
  <c r="M152" i="2"/>
  <c r="N152" i="2" s="1"/>
  <c r="K153" i="2"/>
  <c r="E167" i="2" l="1"/>
  <c r="F167" i="2" s="1"/>
  <c r="C168" i="2"/>
  <c r="M153" i="2"/>
  <c r="N153" i="2" s="1"/>
  <c r="K154" i="2"/>
  <c r="O152" i="2"/>
  <c r="O153" i="2" s="1"/>
  <c r="E168" i="2" l="1"/>
  <c r="F168" i="2" s="1"/>
  <c r="C169" i="2"/>
  <c r="O154" i="2"/>
  <c r="G167" i="2"/>
  <c r="K155" i="2"/>
  <c r="M154" i="2"/>
  <c r="N154" i="2" s="1"/>
  <c r="M155" i="2" l="1"/>
  <c r="N155" i="2" s="1"/>
  <c r="K156" i="2"/>
  <c r="G168" i="2"/>
  <c r="C170" i="2"/>
  <c r="E169" i="2"/>
  <c r="F169" i="2" s="1"/>
  <c r="M156" i="2" l="1"/>
  <c r="N156" i="2" s="1"/>
  <c r="K157" i="2"/>
  <c r="C171" i="2"/>
  <c r="E170" i="2"/>
  <c r="F170" i="2" s="1"/>
  <c r="O155" i="2"/>
  <c r="G169" i="2"/>
  <c r="G170" i="2" l="1"/>
  <c r="E171" i="2"/>
  <c r="F171" i="2" s="1"/>
  <c r="C172" i="2"/>
  <c r="O156" i="2"/>
  <c r="M157" i="2"/>
  <c r="N157" i="2" s="1"/>
  <c r="K158" i="2"/>
  <c r="G171" i="2" l="1"/>
  <c r="M158" i="2"/>
  <c r="N158" i="2" s="1"/>
  <c r="K159" i="2"/>
  <c r="O157" i="2"/>
  <c r="O158" i="2" s="1"/>
  <c r="C173" i="2"/>
  <c r="E172" i="2"/>
  <c r="F172" i="2" s="1"/>
  <c r="M159" i="2" l="1"/>
  <c r="N159" i="2" s="1"/>
  <c r="K160" i="2"/>
  <c r="G172" i="2"/>
  <c r="E173" i="2"/>
  <c r="F173" i="2" s="1"/>
  <c r="C174" i="2"/>
  <c r="C175" i="2" l="1"/>
  <c r="E174" i="2"/>
  <c r="F174" i="2" s="1"/>
  <c r="G173" i="2"/>
  <c r="M160" i="2"/>
  <c r="N160" i="2" s="1"/>
  <c r="K161" i="2"/>
  <c r="O159" i="2"/>
  <c r="O160" i="2" l="1"/>
  <c r="K162" i="2"/>
  <c r="M161" i="2"/>
  <c r="N161" i="2" s="1"/>
  <c r="G174" i="2"/>
  <c r="C176" i="2"/>
  <c r="E175" i="2"/>
  <c r="F175" i="2" s="1"/>
  <c r="C177" i="2" l="1"/>
  <c r="E176" i="2"/>
  <c r="F176" i="2" s="1"/>
  <c r="M162" i="2"/>
  <c r="N162" i="2" s="1"/>
  <c r="K163" i="2"/>
  <c r="G175" i="2"/>
  <c r="O161" i="2"/>
  <c r="O162" i="2" l="1"/>
  <c r="G176" i="2"/>
  <c r="M163" i="2"/>
  <c r="N163" i="2" s="1"/>
  <c r="K164" i="2"/>
  <c r="E177" i="2"/>
  <c r="F177" i="2" s="1"/>
  <c r="C178" i="2"/>
  <c r="C179" i="2" l="1"/>
  <c r="E178" i="2"/>
  <c r="F178" i="2" s="1"/>
  <c r="G177" i="2"/>
  <c r="M164" i="2"/>
  <c r="N164" i="2" s="1"/>
  <c r="K165" i="2"/>
  <c r="O163" i="2"/>
  <c r="O164" i="2" l="1"/>
  <c r="M165" i="2"/>
  <c r="N165" i="2" s="1"/>
  <c r="K166" i="2"/>
  <c r="G178" i="2"/>
  <c r="E179" i="2"/>
  <c r="F179" i="2" s="1"/>
  <c r="C180" i="2"/>
  <c r="C181" i="2" l="1"/>
  <c r="E180" i="2"/>
  <c r="F180" i="2" s="1"/>
  <c r="G179" i="2"/>
  <c r="G180" i="2" s="1"/>
  <c r="M166" i="2"/>
  <c r="N166" i="2" s="1"/>
  <c r="K167" i="2"/>
  <c r="O165" i="2"/>
  <c r="O166" i="2" l="1"/>
  <c r="M167" i="2"/>
  <c r="N167" i="2" s="1"/>
  <c r="K168" i="2"/>
  <c r="E181" i="2"/>
  <c r="F181" i="2" s="1"/>
  <c r="C182" i="2"/>
  <c r="E182" i="2" l="1"/>
  <c r="F182" i="2" s="1"/>
  <c r="C183" i="2"/>
  <c r="G181" i="2"/>
  <c r="G182" i="2" s="1"/>
  <c r="K169" i="2"/>
  <c r="M168" i="2"/>
  <c r="N168" i="2" s="1"/>
  <c r="O167" i="2"/>
  <c r="O168" i="2" l="1"/>
  <c r="E183" i="2"/>
  <c r="F183" i="2" s="1"/>
  <c r="C184" i="2"/>
  <c r="K170" i="2"/>
  <c r="M169" i="2"/>
  <c r="N169" i="2" s="1"/>
  <c r="M170" i="2" l="1"/>
  <c r="N170" i="2" s="1"/>
  <c r="K171" i="2"/>
  <c r="O169" i="2"/>
  <c r="E184" i="2"/>
  <c r="F184" i="2" s="1"/>
  <c r="C185" i="2"/>
  <c r="G183" i="2"/>
  <c r="G184" i="2" l="1"/>
  <c r="G185" i="2" s="1"/>
  <c r="E185" i="2"/>
  <c r="F185" i="2" s="1"/>
  <c r="C186" i="2"/>
  <c r="O170" i="2"/>
  <c r="M171" i="2"/>
  <c r="N171" i="2" s="1"/>
  <c r="K172" i="2"/>
  <c r="M172" i="2" l="1"/>
  <c r="N172" i="2" s="1"/>
  <c r="K173" i="2"/>
  <c r="O171" i="2"/>
  <c r="E186" i="2"/>
  <c r="C187" i="2"/>
  <c r="F186" i="2" l="1"/>
  <c r="O172" i="2"/>
  <c r="E187" i="2"/>
  <c r="F187" i="2" s="1"/>
  <c r="C188" i="2"/>
  <c r="K174" i="2"/>
  <c r="M173" i="2"/>
  <c r="N173" i="2" s="1"/>
  <c r="G186" i="2"/>
  <c r="G187" i="2" s="1"/>
  <c r="G188" i="2" l="1"/>
  <c r="M174" i="2"/>
  <c r="N174" i="2" s="1"/>
  <c r="K175" i="2"/>
  <c r="E188" i="2"/>
  <c r="C189" i="2"/>
  <c r="O173" i="2"/>
  <c r="O174" i="2" s="1"/>
  <c r="F188" i="2" l="1"/>
  <c r="E189" i="2"/>
  <c r="F189" i="2" s="1"/>
  <c r="C190" i="2"/>
  <c r="M175" i="2"/>
  <c r="N175" i="2" s="1"/>
  <c r="K176" i="2"/>
  <c r="M176" i="2" l="1"/>
  <c r="N176" i="2" s="1"/>
  <c r="K177" i="2"/>
  <c r="E190" i="2"/>
  <c r="F190" i="2" s="1"/>
  <c r="C191" i="2"/>
  <c r="O175" i="2"/>
  <c r="G189" i="2"/>
  <c r="G190" i="2" s="1"/>
  <c r="O176" i="2" l="1"/>
  <c r="E191" i="2"/>
  <c r="G191" i="2" s="1"/>
  <c r="C192" i="2"/>
  <c r="K178" i="2"/>
  <c r="M177" i="2"/>
  <c r="N177" i="2" s="1"/>
  <c r="E192" i="2" l="1"/>
  <c r="F192" i="2" s="1"/>
  <c r="C193" i="2"/>
  <c r="M178" i="2"/>
  <c r="N178" i="2" s="1"/>
  <c r="K179" i="2"/>
  <c r="F191" i="2"/>
  <c r="O177" i="2"/>
  <c r="O178" i="2" s="1"/>
  <c r="K180" i="2" l="1"/>
  <c r="M179" i="2"/>
  <c r="N179" i="2" s="1"/>
  <c r="O179" i="2"/>
  <c r="E193" i="2"/>
  <c r="C194" i="2"/>
  <c r="G192" i="2"/>
  <c r="G193" i="2" l="1"/>
  <c r="G194" i="2" s="1"/>
  <c r="F193" i="2"/>
  <c r="E194" i="2"/>
  <c r="F194" i="2" s="1"/>
  <c r="C195" i="2"/>
  <c r="K181" i="2"/>
  <c r="M180" i="2"/>
  <c r="N180" i="2" s="1"/>
  <c r="O180" i="2" l="1"/>
  <c r="M181" i="2"/>
  <c r="N181" i="2" s="1"/>
  <c r="K182" i="2"/>
  <c r="E195" i="2"/>
  <c r="F195" i="2" s="1"/>
  <c r="C196" i="2"/>
  <c r="E196" i="2" l="1"/>
  <c r="F196" i="2" s="1"/>
  <c r="C197" i="2"/>
  <c r="O181" i="2"/>
  <c r="M182" i="2"/>
  <c r="N182" i="2" s="1"/>
  <c r="K183" i="2"/>
  <c r="G195" i="2"/>
  <c r="G196" i="2" l="1"/>
  <c r="M183" i="2"/>
  <c r="N183" i="2" s="1"/>
  <c r="K184" i="2"/>
  <c r="O182" i="2"/>
  <c r="C198" i="2"/>
  <c r="E197" i="2"/>
  <c r="G197" i="2" l="1"/>
  <c r="G198" i="2" s="1"/>
  <c r="O183" i="2"/>
  <c r="O184" i="2" s="1"/>
  <c r="F197" i="2"/>
  <c r="A197" i="2" s="1"/>
  <c r="A198" i="2"/>
  <c r="E198" i="2"/>
  <c r="F198" i="2" s="1"/>
  <c r="C199" i="2"/>
  <c r="K185" i="2"/>
  <c r="M184" i="2"/>
  <c r="N184" i="2" s="1"/>
  <c r="M185" i="2" l="1"/>
  <c r="N185" i="2" s="1"/>
  <c r="K186" i="2"/>
  <c r="C200" i="2"/>
  <c r="E199" i="2"/>
  <c r="F199" i="2" s="1"/>
  <c r="G199" i="2"/>
  <c r="M186" i="2" l="1"/>
  <c r="N186" i="2" s="1"/>
  <c r="K187" i="2"/>
  <c r="O185" i="2"/>
  <c r="E200" i="2"/>
  <c r="F200" i="2" s="1"/>
  <c r="C201" i="2"/>
  <c r="G200" i="2" l="1"/>
  <c r="E201" i="2"/>
  <c r="F201" i="2" s="1"/>
  <c r="C202" i="2"/>
  <c r="O186" i="2"/>
  <c r="M187" i="2"/>
  <c r="N187" i="2" s="1"/>
  <c r="K188" i="2"/>
  <c r="G201" i="2" l="1"/>
  <c r="M188" i="2"/>
  <c r="N188" i="2" s="1"/>
  <c r="K189" i="2"/>
  <c r="O187" i="2"/>
  <c r="E202" i="2"/>
  <c r="F202" i="2" s="1"/>
  <c r="C203" i="2"/>
  <c r="C204" i="2" l="1"/>
  <c r="E203" i="2"/>
  <c r="F203" i="2" s="1"/>
  <c r="O188" i="2"/>
  <c r="M189" i="2"/>
  <c r="N189" i="2" s="1"/>
  <c r="K190" i="2"/>
  <c r="G202" i="2"/>
  <c r="E204" i="2" l="1"/>
  <c r="F204" i="2" s="1"/>
  <c r="C205" i="2"/>
  <c r="G203" i="2"/>
  <c r="G204" i="2" s="1"/>
  <c r="M190" i="2"/>
  <c r="N190" i="2" s="1"/>
  <c r="K191" i="2"/>
  <c r="O189" i="2"/>
  <c r="O190" i="2" s="1"/>
  <c r="K192" i="2" l="1"/>
  <c r="M191" i="2"/>
  <c r="N191" i="2" s="1"/>
  <c r="E205" i="2"/>
  <c r="F205" i="2" s="1"/>
  <c r="C206" i="2"/>
  <c r="E206" i="2" l="1"/>
  <c r="F206" i="2" s="1"/>
  <c r="C207" i="2"/>
  <c r="M192" i="2"/>
  <c r="N192" i="2" s="1"/>
  <c r="K193" i="2"/>
  <c r="O191" i="2"/>
  <c r="O192" i="2" s="1"/>
  <c r="G205" i="2"/>
  <c r="E207" i="2" l="1"/>
  <c r="F207" i="2" s="1"/>
  <c r="C208" i="2"/>
  <c r="M193" i="2"/>
  <c r="N193" i="2" s="1"/>
  <c r="K194" i="2"/>
  <c r="G206" i="2"/>
  <c r="G207" i="2" s="1"/>
  <c r="M194" i="2" l="1"/>
  <c r="N194" i="2" s="1"/>
  <c r="K195" i="2"/>
  <c r="O193" i="2"/>
  <c r="E208" i="2"/>
  <c r="F208" i="2" s="1"/>
  <c r="C209" i="2"/>
  <c r="K196" i="2" l="1"/>
  <c r="M195" i="2"/>
  <c r="N195" i="2" s="1"/>
  <c r="G208" i="2"/>
  <c r="E209" i="2"/>
  <c r="F209" i="2" s="1"/>
  <c r="C210" i="2"/>
  <c r="O194" i="2"/>
  <c r="K197" i="2" l="1"/>
  <c r="M196" i="2"/>
  <c r="N196" i="2" s="1"/>
  <c r="O195" i="2"/>
  <c r="C211" i="2"/>
  <c r="E210" i="2"/>
  <c r="F210" i="2" s="1"/>
  <c r="G209" i="2"/>
  <c r="K198" i="2" l="1"/>
  <c r="M197" i="2"/>
  <c r="N197" i="2" s="1"/>
  <c r="E211" i="2"/>
  <c r="F211" i="2" s="1"/>
  <c r="C212" i="2"/>
  <c r="G210" i="2"/>
  <c r="G211" i="2" s="1"/>
  <c r="O196" i="2"/>
  <c r="O197" i="2" s="1"/>
  <c r="E212" i="2" l="1"/>
  <c r="F212" i="2" s="1"/>
  <c r="C213" i="2"/>
  <c r="K199" i="2"/>
  <c r="M198" i="2"/>
  <c r="N198" i="2" s="1"/>
  <c r="G212" i="2" l="1"/>
  <c r="M199" i="2"/>
  <c r="N199" i="2" s="1"/>
  <c r="K200" i="2"/>
  <c r="O198" i="2"/>
  <c r="E213" i="2"/>
  <c r="F213" i="2" s="1"/>
  <c r="C214" i="2"/>
  <c r="G213" i="2" l="1"/>
  <c r="C215" i="2"/>
  <c r="E214" i="2"/>
  <c r="F214" i="2" s="1"/>
  <c r="O199" i="2"/>
  <c r="M200" i="2"/>
  <c r="N200" i="2" s="1"/>
  <c r="K201" i="2"/>
  <c r="M201" i="2" l="1"/>
  <c r="N201" i="2" s="1"/>
  <c r="K202" i="2"/>
  <c r="O200" i="2"/>
  <c r="E215" i="2"/>
  <c r="F215" i="2" s="1"/>
  <c r="C216" i="2"/>
  <c r="G214" i="2"/>
  <c r="E216" i="2" l="1"/>
  <c r="F216" i="2" s="1"/>
  <c r="C217" i="2"/>
  <c r="G215" i="2"/>
  <c r="G216" i="2" s="1"/>
  <c r="O201" i="2"/>
  <c r="K203" i="2"/>
  <c r="M202" i="2"/>
  <c r="N202" i="2" s="1"/>
  <c r="M203" i="2" l="1"/>
  <c r="N203" i="2" s="1"/>
  <c r="K204" i="2"/>
  <c r="O202" i="2"/>
  <c r="E217" i="2"/>
  <c r="F217" i="2" s="1"/>
  <c r="C218" i="2"/>
  <c r="M204" i="2" l="1"/>
  <c r="N204" i="2" s="1"/>
  <c r="K205" i="2"/>
  <c r="E218" i="2"/>
  <c r="F218" i="2" s="1"/>
  <c r="C219" i="2"/>
  <c r="G217" i="2"/>
  <c r="O203" i="2"/>
  <c r="M205" i="2" l="1"/>
  <c r="N205" i="2" s="1"/>
  <c r="K206" i="2"/>
  <c r="G218" i="2"/>
  <c r="O204" i="2"/>
  <c r="E219" i="2"/>
  <c r="F219" i="2" s="1"/>
  <c r="C220" i="2"/>
  <c r="K207" i="2" l="1"/>
  <c r="M206" i="2"/>
  <c r="N206" i="2" s="1"/>
  <c r="E220" i="2"/>
  <c r="F220" i="2" s="1"/>
  <c r="C221" i="2"/>
  <c r="O205" i="2"/>
  <c r="G219" i="2"/>
  <c r="G220" i="2" s="1"/>
  <c r="M207" i="2" l="1"/>
  <c r="N207" i="2" s="1"/>
  <c r="K208" i="2"/>
  <c r="E221" i="2"/>
  <c r="F221" i="2" s="1"/>
  <c r="C222" i="2"/>
  <c r="O206" i="2"/>
  <c r="O207" i="2" s="1"/>
  <c r="E222" i="2" l="1"/>
  <c r="F222" i="2" s="1"/>
  <c r="C223" i="2"/>
  <c r="G221" i="2"/>
  <c r="M208" i="2"/>
  <c r="N208" i="2" s="1"/>
  <c r="K209" i="2"/>
  <c r="K210" i="2" l="1"/>
  <c r="M209" i="2"/>
  <c r="N209" i="2" s="1"/>
  <c r="O208" i="2"/>
  <c r="G222" i="2"/>
  <c r="E223" i="2"/>
  <c r="F223" i="2" s="1"/>
  <c r="C224" i="2"/>
  <c r="E224" i="2" l="1"/>
  <c r="F224" i="2" s="1"/>
  <c r="C225" i="2"/>
  <c r="G223" i="2"/>
  <c r="G224" i="2" s="1"/>
  <c r="O209" i="2"/>
  <c r="M210" i="2"/>
  <c r="N210" i="2" s="1"/>
  <c r="K211" i="2"/>
  <c r="M211" i="2" l="1"/>
  <c r="N211" i="2" s="1"/>
  <c r="K212" i="2"/>
  <c r="O210" i="2"/>
  <c r="C226" i="2"/>
  <c r="E225" i="2"/>
  <c r="F225" i="2" s="1"/>
  <c r="M212" i="2" l="1"/>
  <c r="N212" i="2" s="1"/>
  <c r="K213" i="2"/>
  <c r="E226" i="2"/>
  <c r="F226" i="2" s="1"/>
  <c r="C227" i="2"/>
  <c r="G225" i="2"/>
  <c r="G226" i="2" s="1"/>
  <c r="O211" i="2"/>
  <c r="O212" i="2" s="1"/>
  <c r="E227" i="2" l="1"/>
  <c r="F227" i="2" s="1"/>
  <c r="C228" i="2"/>
  <c r="K214" i="2"/>
  <c r="M213" i="2"/>
  <c r="N213" i="2" s="1"/>
  <c r="O213" i="2" l="1"/>
  <c r="O214" i="2" s="1"/>
  <c r="M214" i="2"/>
  <c r="N214" i="2" s="1"/>
  <c r="K215" i="2"/>
  <c r="G227" i="2"/>
  <c r="C229" i="2"/>
  <c r="E228" i="2"/>
  <c r="F228" i="2" s="1"/>
  <c r="C230" i="2" l="1"/>
  <c r="E229" i="2"/>
  <c r="F229" i="2" s="1"/>
  <c r="G228" i="2"/>
  <c r="M215" i="2"/>
  <c r="N215" i="2" s="1"/>
  <c r="K216" i="2"/>
  <c r="M216" i="2" l="1"/>
  <c r="N216" i="2" s="1"/>
  <c r="K217" i="2"/>
  <c r="O215" i="2"/>
  <c r="G229" i="2"/>
  <c r="E230" i="2"/>
  <c r="F230" i="2" s="1"/>
  <c r="C231" i="2"/>
  <c r="G230" i="2" l="1"/>
  <c r="E231" i="2"/>
  <c r="F231" i="2" s="1"/>
  <c r="C232" i="2"/>
  <c r="O216" i="2"/>
  <c r="K218" i="2"/>
  <c r="M217" i="2"/>
  <c r="N217" i="2" s="1"/>
  <c r="G231" i="2" l="1"/>
  <c r="O217" i="2"/>
  <c r="O218" i="2" s="1"/>
  <c r="M218" i="2"/>
  <c r="N218" i="2" s="1"/>
  <c r="K219" i="2"/>
  <c r="C233" i="2"/>
  <c r="E232" i="2"/>
  <c r="F232" i="2" s="1"/>
  <c r="G232" i="2" l="1"/>
  <c r="G233" i="2" s="1"/>
  <c r="C234" i="2"/>
  <c r="E233" i="2"/>
  <c r="F233" i="2" s="1"/>
  <c r="M219" i="2"/>
  <c r="N219" i="2" s="1"/>
  <c r="K220" i="2"/>
  <c r="C235" i="2" l="1"/>
  <c r="E234" i="2"/>
  <c r="F234" i="2" s="1"/>
  <c r="O219" i="2"/>
  <c r="K221" i="2"/>
  <c r="M220" i="2"/>
  <c r="N220" i="2" s="1"/>
  <c r="M221" i="2" l="1"/>
  <c r="N221" i="2" s="1"/>
  <c r="K222" i="2"/>
  <c r="G234" i="2"/>
  <c r="O220" i="2"/>
  <c r="O221" i="2" s="1"/>
  <c r="C236" i="2"/>
  <c r="E235" i="2"/>
  <c r="F235" i="2" s="1"/>
  <c r="G235" i="2" l="1"/>
  <c r="M222" i="2"/>
  <c r="N222" i="2" s="1"/>
  <c r="K223" i="2"/>
  <c r="C237" i="2"/>
  <c r="E236" i="2"/>
  <c r="F236" i="2" s="1"/>
  <c r="E237" i="2" l="1"/>
  <c r="F237" i="2" s="1"/>
  <c r="C238" i="2"/>
  <c r="K224" i="2"/>
  <c r="M223" i="2"/>
  <c r="N223" i="2" s="1"/>
  <c r="G236" i="2"/>
  <c r="G237" i="2" s="1"/>
  <c r="O222" i="2"/>
  <c r="G238" i="2" l="1"/>
  <c r="O223" i="2"/>
  <c r="O224" i="2" s="1"/>
  <c r="M224" i="2"/>
  <c r="N224" i="2" s="1"/>
  <c r="K225" i="2"/>
  <c r="C239" i="2"/>
  <c r="E238" i="2"/>
  <c r="F238" i="2" s="1"/>
  <c r="C240" i="2" l="1"/>
  <c r="E239" i="2"/>
  <c r="F239" i="2" s="1"/>
  <c r="K226" i="2"/>
  <c r="M225" i="2"/>
  <c r="N225" i="2" s="1"/>
  <c r="O225" i="2" l="1"/>
  <c r="O226" i="2" s="1"/>
  <c r="M226" i="2"/>
  <c r="N226" i="2" s="1"/>
  <c r="K227" i="2"/>
  <c r="C241" i="2"/>
  <c r="E240" i="2"/>
  <c r="F240" i="2" s="1"/>
  <c r="G239" i="2"/>
  <c r="G240" i="2" l="1"/>
  <c r="E241" i="2"/>
  <c r="F241" i="2" s="1"/>
  <c r="C242" i="2"/>
  <c r="M227" i="2"/>
  <c r="N227" i="2" s="1"/>
  <c r="K228" i="2"/>
  <c r="M228" i="2" l="1"/>
  <c r="N228" i="2" s="1"/>
  <c r="K229" i="2"/>
  <c r="C243" i="2"/>
  <c r="E242" i="2"/>
  <c r="F242" i="2" s="1"/>
  <c r="G241" i="2"/>
  <c r="O227" i="2"/>
  <c r="O228" i="2" l="1"/>
  <c r="G242" i="2"/>
  <c r="C244" i="2"/>
  <c r="E243" i="2"/>
  <c r="F243" i="2" s="1"/>
  <c r="K230" i="2"/>
  <c r="M229" i="2"/>
  <c r="N229" i="2" s="1"/>
  <c r="O229" i="2" l="1"/>
  <c r="C245" i="2"/>
  <c r="E244" i="2"/>
  <c r="F244" i="2" s="1"/>
  <c r="M230" i="2"/>
  <c r="N230" i="2" s="1"/>
  <c r="K231" i="2"/>
  <c r="G243" i="2"/>
  <c r="G244" i="2" s="1"/>
  <c r="O230" i="2" l="1"/>
  <c r="K232" i="2"/>
  <c r="M231" i="2"/>
  <c r="N231" i="2" s="1"/>
  <c r="E245" i="2"/>
  <c r="F245" i="2" s="1"/>
  <c r="C246" i="2"/>
  <c r="E246" i="2" l="1"/>
  <c r="F246" i="2" s="1"/>
  <c r="C247" i="2"/>
  <c r="G245" i="2"/>
  <c r="M232" i="2"/>
  <c r="N232" i="2" s="1"/>
  <c r="K233" i="2"/>
  <c r="O231" i="2"/>
  <c r="M233" i="2" l="1"/>
  <c r="N233" i="2" s="1"/>
  <c r="K234" i="2"/>
  <c r="G246" i="2"/>
  <c r="O232" i="2"/>
  <c r="E247" i="2"/>
  <c r="F247" i="2" s="1"/>
  <c r="C248" i="2"/>
  <c r="M234" i="2" l="1"/>
  <c r="N234" i="2" s="1"/>
  <c r="K235" i="2"/>
  <c r="E248" i="2"/>
  <c r="F248" i="2" s="1"/>
  <c r="C249" i="2"/>
  <c r="O233" i="2"/>
  <c r="O234" i="2" s="1"/>
  <c r="G247" i="2"/>
  <c r="G248" i="2" s="1"/>
  <c r="C250" i="2" l="1"/>
  <c r="E249" i="2"/>
  <c r="F249" i="2" s="1"/>
  <c r="K236" i="2"/>
  <c r="M235" i="2"/>
  <c r="N235" i="2" s="1"/>
  <c r="E250" i="2" l="1"/>
  <c r="F250" i="2" s="1"/>
  <c r="C251" i="2"/>
  <c r="G249" i="2"/>
  <c r="M236" i="2"/>
  <c r="N236" i="2" s="1"/>
  <c r="K237" i="2"/>
  <c r="O235" i="2"/>
  <c r="O236" i="2" l="1"/>
  <c r="M237" i="2"/>
  <c r="N237" i="2" s="1"/>
  <c r="K238" i="2"/>
  <c r="G250" i="2"/>
  <c r="C252" i="2"/>
  <c r="E251" i="2"/>
  <c r="F251" i="2" s="1"/>
  <c r="O237" i="2" l="1"/>
  <c r="G251" i="2"/>
  <c r="E252" i="2"/>
  <c r="F252" i="2" s="1"/>
  <c r="C253" i="2"/>
  <c r="M238" i="2"/>
  <c r="N238" i="2" s="1"/>
  <c r="K239" i="2"/>
  <c r="M239" i="2" l="1"/>
  <c r="N239" i="2" s="1"/>
  <c r="K240" i="2"/>
  <c r="C254" i="2"/>
  <c r="E253" i="2"/>
  <c r="F253" i="2" s="1"/>
  <c r="G252" i="2"/>
  <c r="O238" i="2"/>
  <c r="O239" i="2" s="1"/>
  <c r="O240" i="2" l="1"/>
  <c r="G253" i="2"/>
  <c r="G254" i="2" s="1"/>
  <c r="C255" i="2"/>
  <c r="E254" i="2"/>
  <c r="F254" i="2" s="1"/>
  <c r="M240" i="2"/>
  <c r="N240" i="2" s="1"/>
  <c r="K241" i="2"/>
  <c r="M241" i="2" l="1"/>
  <c r="N241" i="2" s="1"/>
  <c r="K242" i="2"/>
  <c r="C256" i="2"/>
  <c r="E255" i="2"/>
  <c r="F255" i="2" s="1"/>
  <c r="E256" i="2" l="1"/>
  <c r="F256" i="2" s="1"/>
  <c r="C257" i="2"/>
  <c r="M242" i="2"/>
  <c r="N242" i="2" s="1"/>
  <c r="K243" i="2"/>
  <c r="O241" i="2"/>
  <c r="G255" i="2"/>
  <c r="G256" i="2" l="1"/>
  <c r="G257" i="2" s="1"/>
  <c r="O242" i="2"/>
  <c r="O243" i="2" s="1"/>
  <c r="K244" i="2"/>
  <c r="M243" i="2"/>
  <c r="N243" i="2" s="1"/>
  <c r="E257" i="2"/>
  <c r="F257" i="2" s="1"/>
  <c r="C258" i="2"/>
  <c r="E258" i="2" l="1"/>
  <c r="F258" i="2" s="1"/>
  <c r="C259" i="2"/>
  <c r="M244" i="2"/>
  <c r="N244" i="2" s="1"/>
  <c r="K245" i="2"/>
  <c r="K246" i="2" l="1"/>
  <c r="M245" i="2"/>
  <c r="N245" i="2" s="1"/>
  <c r="E259" i="2"/>
  <c r="F259" i="2" s="1"/>
  <c r="C260" i="2"/>
  <c r="O244" i="2"/>
  <c r="G258" i="2"/>
  <c r="G259" i="2" s="1"/>
  <c r="K247" i="2" l="1"/>
  <c r="M246" i="2"/>
  <c r="N246" i="2" s="1"/>
  <c r="O245" i="2"/>
  <c r="C261" i="2"/>
  <c r="E260" i="2"/>
  <c r="F260" i="2" s="1"/>
  <c r="O246" i="2" l="1"/>
  <c r="O247" i="2" s="1"/>
  <c r="C262" i="2"/>
  <c r="E261" i="2"/>
  <c r="F261" i="2" s="1"/>
  <c r="K248" i="2"/>
  <c r="M247" i="2"/>
  <c r="N247" i="2" s="1"/>
  <c r="G260" i="2"/>
  <c r="G261" i="2" l="1"/>
  <c r="C263" i="2"/>
  <c r="E262" i="2"/>
  <c r="F262" i="2" s="1"/>
  <c r="K249" i="2"/>
  <c r="M248" i="2"/>
  <c r="N248" i="2" s="1"/>
  <c r="E263" i="2" l="1"/>
  <c r="F263" i="2" s="1"/>
  <c r="C264" i="2"/>
  <c r="K250" i="2"/>
  <c r="M249" i="2"/>
  <c r="N249" i="2" s="1"/>
  <c r="G262" i="2"/>
  <c r="O248" i="2"/>
  <c r="O249" i="2" s="1"/>
  <c r="G263" i="2" l="1"/>
  <c r="K251" i="2"/>
  <c r="M250" i="2"/>
  <c r="N250" i="2" s="1"/>
  <c r="C265" i="2"/>
  <c r="E264" i="2"/>
  <c r="F264" i="2" s="1"/>
  <c r="E265" i="2" l="1"/>
  <c r="F265" i="2" s="1"/>
  <c r="C266" i="2"/>
  <c r="K252" i="2"/>
  <c r="M251" i="2"/>
  <c r="N251" i="2" s="1"/>
  <c r="O250" i="2"/>
  <c r="G264" i="2"/>
  <c r="E266" i="2" l="1"/>
  <c r="F266" i="2" s="1"/>
  <c r="C267" i="2"/>
  <c r="M252" i="2"/>
  <c r="N252" i="2" s="1"/>
  <c r="K253" i="2"/>
  <c r="G265" i="2"/>
  <c r="G266" i="2" s="1"/>
  <c r="O251" i="2"/>
  <c r="O252" i="2" s="1"/>
  <c r="E267" i="2" l="1"/>
  <c r="F267" i="2" s="1"/>
  <c r="C268" i="2"/>
  <c r="K254" i="2"/>
  <c r="M253" i="2"/>
  <c r="N253" i="2" s="1"/>
  <c r="E268" i="2" l="1"/>
  <c r="F268" i="2" s="1"/>
  <c r="C269" i="2"/>
  <c r="K255" i="2"/>
  <c r="M254" i="2"/>
  <c r="N254" i="2" s="1"/>
  <c r="G267" i="2"/>
  <c r="O253" i="2"/>
  <c r="O254" i="2" s="1"/>
  <c r="G268" i="2" l="1"/>
  <c r="M255" i="2"/>
  <c r="N255" i="2" s="1"/>
  <c r="K256" i="2"/>
  <c r="E269" i="2"/>
  <c r="F269" i="2" s="1"/>
  <c r="C270" i="2"/>
  <c r="E270" i="2" l="1"/>
  <c r="F270" i="2" s="1"/>
  <c r="C271" i="2"/>
  <c r="O255" i="2"/>
  <c r="M256" i="2"/>
  <c r="N256" i="2" s="1"/>
  <c r="K257" i="2"/>
  <c r="G269" i="2"/>
  <c r="G270" i="2" l="1"/>
  <c r="K258" i="2"/>
  <c r="M257" i="2"/>
  <c r="N257" i="2" s="1"/>
  <c r="O256" i="2"/>
  <c r="C272" i="2"/>
  <c r="E271" i="2"/>
  <c r="F271" i="2" s="1"/>
  <c r="G271" i="2" l="1"/>
  <c r="C273" i="2"/>
  <c r="E272" i="2"/>
  <c r="F272" i="2" s="1"/>
  <c r="O257" i="2"/>
  <c r="K259" i="2"/>
  <c r="M258" i="2"/>
  <c r="N258" i="2" s="1"/>
  <c r="G272" i="2" l="1"/>
  <c r="K260" i="2"/>
  <c r="M259" i="2"/>
  <c r="N259" i="2" s="1"/>
  <c r="O258" i="2"/>
  <c r="C274" i="2"/>
  <c r="E273" i="2"/>
  <c r="F273" i="2" s="1"/>
  <c r="G273" i="2" l="1"/>
  <c r="G274" i="2" s="1"/>
  <c r="E274" i="2"/>
  <c r="F274" i="2" s="1"/>
  <c r="C275" i="2"/>
  <c r="O259" i="2"/>
  <c r="M260" i="2"/>
  <c r="N260" i="2" s="1"/>
  <c r="K261" i="2"/>
  <c r="O260" i="2" l="1"/>
  <c r="M261" i="2"/>
  <c r="N261" i="2" s="1"/>
  <c r="K262" i="2"/>
  <c r="E275" i="2"/>
  <c r="F275" i="2" s="1"/>
  <c r="C276" i="2"/>
  <c r="G275" i="2" l="1"/>
  <c r="G276" i="2" s="1"/>
  <c r="K263" i="2"/>
  <c r="M262" i="2"/>
  <c r="N262" i="2" s="1"/>
  <c r="E276" i="2"/>
  <c r="F276" i="2" s="1"/>
  <c r="C277" i="2"/>
  <c r="O261" i="2"/>
  <c r="O262" i="2" s="1"/>
  <c r="E277" i="2" l="1"/>
  <c r="F277" i="2" s="1"/>
  <c r="C278" i="2"/>
  <c r="M263" i="2"/>
  <c r="N263" i="2" s="1"/>
  <c r="K264" i="2"/>
  <c r="C279" i="2" l="1"/>
  <c r="E278" i="2"/>
  <c r="F278" i="2" s="1"/>
  <c r="O263" i="2"/>
  <c r="O264" i="2" s="1"/>
  <c r="K265" i="2"/>
  <c r="M264" i="2"/>
  <c r="N264" i="2" s="1"/>
  <c r="G277" i="2"/>
  <c r="G278" i="2" s="1"/>
  <c r="E279" i="2" l="1"/>
  <c r="F279" i="2" s="1"/>
  <c r="C280" i="2"/>
  <c r="K266" i="2"/>
  <c r="M265" i="2"/>
  <c r="N265" i="2" s="1"/>
  <c r="E280" i="2" l="1"/>
  <c r="F280" i="2" s="1"/>
  <c r="C281" i="2"/>
  <c r="O265" i="2"/>
  <c r="K267" i="2"/>
  <c r="M266" i="2"/>
  <c r="N266" i="2" s="1"/>
  <c r="G279" i="2"/>
  <c r="K268" i="2" l="1"/>
  <c r="M267" i="2"/>
  <c r="N267" i="2" s="1"/>
  <c r="G280" i="2"/>
  <c r="O266" i="2"/>
  <c r="E281" i="2"/>
  <c r="F281" i="2" s="1"/>
  <c r="C282" i="2"/>
  <c r="E282" i="2" l="1"/>
  <c r="F282" i="2" s="1"/>
  <c r="C283" i="2"/>
  <c r="M268" i="2"/>
  <c r="N268" i="2" s="1"/>
  <c r="K269" i="2"/>
  <c r="O267" i="2"/>
  <c r="O268" i="2" s="1"/>
  <c r="G281" i="2"/>
  <c r="G282" i="2" l="1"/>
  <c r="M269" i="2"/>
  <c r="N269" i="2" s="1"/>
  <c r="K270" i="2"/>
  <c r="E283" i="2"/>
  <c r="F283" i="2" s="1"/>
  <c r="C284" i="2"/>
  <c r="E284" i="2" l="1"/>
  <c r="F284" i="2" s="1"/>
  <c r="C285" i="2"/>
  <c r="O269" i="2"/>
  <c r="K271" i="2"/>
  <c r="M270" i="2"/>
  <c r="N270" i="2" s="1"/>
  <c r="G283" i="2"/>
  <c r="M271" i="2" l="1"/>
  <c r="N271" i="2" s="1"/>
  <c r="K272" i="2"/>
  <c r="G284" i="2"/>
  <c r="O270" i="2"/>
  <c r="C286" i="2"/>
  <c r="E285" i="2"/>
  <c r="F285" i="2" s="1"/>
  <c r="E286" i="2" l="1"/>
  <c r="F286" i="2" s="1"/>
  <c r="C287" i="2"/>
  <c r="O271" i="2"/>
  <c r="G285" i="2"/>
  <c r="M272" i="2"/>
  <c r="N272" i="2" s="1"/>
  <c r="K273" i="2"/>
  <c r="M273" i="2" l="1"/>
  <c r="N273" i="2" s="1"/>
  <c r="K274" i="2"/>
  <c r="G286" i="2"/>
  <c r="O272" i="2"/>
  <c r="E287" i="2"/>
  <c r="F287" i="2" s="1"/>
  <c r="C288" i="2"/>
  <c r="O273" i="2" l="1"/>
  <c r="E288" i="2"/>
  <c r="F288" i="2" s="1"/>
  <c r="C289" i="2"/>
  <c r="G287" i="2"/>
  <c r="K275" i="2"/>
  <c r="M274" i="2"/>
  <c r="N274" i="2" s="1"/>
  <c r="O274" i="2" l="1"/>
  <c r="O275" i="2" s="1"/>
  <c r="M275" i="2"/>
  <c r="N275" i="2" s="1"/>
  <c r="K276" i="2"/>
  <c r="G288" i="2"/>
  <c r="C290" i="2"/>
  <c r="E289" i="2"/>
  <c r="F289" i="2" s="1"/>
  <c r="E290" i="2" l="1"/>
  <c r="F290" i="2" s="1"/>
  <c r="C291" i="2"/>
  <c r="G289" i="2"/>
  <c r="M276" i="2"/>
  <c r="N276" i="2" s="1"/>
  <c r="K277" i="2"/>
  <c r="M277" i="2" l="1"/>
  <c r="N277" i="2" s="1"/>
  <c r="K278" i="2"/>
  <c r="E291" i="2"/>
  <c r="F291" i="2" s="1"/>
  <c r="C292" i="2"/>
  <c r="O276" i="2"/>
  <c r="G290" i="2"/>
  <c r="G291" i="2" l="1"/>
  <c r="G292" i="2" s="1"/>
  <c r="O277" i="2"/>
  <c r="C293" i="2"/>
  <c r="E292" i="2"/>
  <c r="F292" i="2" s="1"/>
  <c r="K279" i="2"/>
  <c r="M278" i="2"/>
  <c r="N278" i="2" s="1"/>
  <c r="G293" i="2" l="1"/>
  <c r="M279" i="2"/>
  <c r="N279" i="2" s="1"/>
  <c r="K280" i="2"/>
  <c r="E293" i="2"/>
  <c r="F293" i="2" s="1"/>
  <c r="C294" i="2"/>
  <c r="O278" i="2"/>
  <c r="O279" i="2" s="1"/>
  <c r="G294" i="2" l="1"/>
  <c r="E294" i="2"/>
  <c r="F294" i="2" s="1"/>
  <c r="C295" i="2"/>
  <c r="M280" i="2"/>
  <c r="N280" i="2" s="1"/>
  <c r="K281" i="2"/>
  <c r="E295" i="2" l="1"/>
  <c r="F295" i="2" s="1"/>
  <c r="C296" i="2"/>
  <c r="K282" i="2"/>
  <c r="M281" i="2"/>
  <c r="N281" i="2" s="1"/>
  <c r="O280" i="2"/>
  <c r="O281" i="2" s="1"/>
  <c r="C297" i="2" l="1"/>
  <c r="E296" i="2"/>
  <c r="F296" i="2" s="1"/>
  <c r="G295" i="2"/>
  <c r="G296" i="2" s="1"/>
  <c r="M282" i="2"/>
  <c r="N282" i="2" s="1"/>
  <c r="K283" i="2"/>
  <c r="O282" i="2"/>
  <c r="G297" i="2" l="1"/>
  <c r="E297" i="2"/>
  <c r="F297" i="2" s="1"/>
  <c r="C298" i="2"/>
  <c r="M283" i="2"/>
  <c r="N283" i="2" s="1"/>
  <c r="K284" i="2"/>
  <c r="O283" i="2" l="1"/>
  <c r="M284" i="2"/>
  <c r="N284" i="2" s="1"/>
  <c r="K285" i="2"/>
  <c r="E298" i="2"/>
  <c r="F298" i="2" s="1"/>
  <c r="C299" i="2"/>
  <c r="C300" i="2" l="1"/>
  <c r="E299" i="2"/>
  <c r="F299" i="2" s="1"/>
  <c r="G298" i="2"/>
  <c r="K286" i="2"/>
  <c r="M285" i="2"/>
  <c r="N285" i="2" s="1"/>
  <c r="O284" i="2"/>
  <c r="O285" i="2" s="1"/>
  <c r="E300" i="2" l="1"/>
  <c r="F300" i="2" s="1"/>
  <c r="C301" i="2"/>
  <c r="M286" i="2"/>
  <c r="N286" i="2" s="1"/>
  <c r="K287" i="2"/>
  <c r="G299" i="2"/>
  <c r="O286" i="2" l="1"/>
  <c r="G300" i="2"/>
  <c r="M287" i="2"/>
  <c r="N287" i="2" s="1"/>
  <c r="K288" i="2"/>
  <c r="E301" i="2"/>
  <c r="F301" i="2" s="1"/>
  <c r="C302" i="2"/>
  <c r="E302" i="2" l="1"/>
  <c r="F302" i="2" s="1"/>
  <c r="C303" i="2"/>
  <c r="M288" i="2"/>
  <c r="N288" i="2" s="1"/>
  <c r="K289" i="2"/>
  <c r="G301" i="2"/>
  <c r="O287" i="2"/>
  <c r="O288" i="2" s="1"/>
  <c r="O289" i="2" l="1"/>
  <c r="G302" i="2"/>
  <c r="M289" i="2"/>
  <c r="N289" i="2" s="1"/>
  <c r="K290" i="2"/>
  <c r="E303" i="2"/>
  <c r="F303" i="2" s="1"/>
  <c r="C304" i="2"/>
  <c r="O290" i="2" l="1"/>
  <c r="C305" i="2"/>
  <c r="E304" i="2"/>
  <c r="F304" i="2" s="1"/>
  <c r="M290" i="2"/>
  <c r="N290" i="2" s="1"/>
  <c r="K291" i="2"/>
  <c r="G303" i="2"/>
  <c r="G304" i="2" s="1"/>
  <c r="M291" i="2" l="1"/>
  <c r="N291" i="2" s="1"/>
  <c r="K292" i="2"/>
  <c r="C306" i="2"/>
  <c r="E305" i="2"/>
  <c r="F305" i="2" s="1"/>
  <c r="O291" i="2" l="1"/>
  <c r="O292" i="2" s="1"/>
  <c r="C307" i="2"/>
  <c r="E306" i="2"/>
  <c r="F306" i="2" s="1"/>
  <c r="M292" i="2"/>
  <c r="N292" i="2" s="1"/>
  <c r="K293" i="2"/>
  <c r="G305" i="2"/>
  <c r="G306" i="2" s="1"/>
  <c r="M293" i="2" l="1"/>
  <c r="N293" i="2" s="1"/>
  <c r="K294" i="2"/>
  <c r="E307" i="2"/>
  <c r="F307" i="2" s="1"/>
  <c r="C308" i="2"/>
  <c r="O293" i="2" l="1"/>
  <c r="O294" i="2" s="1"/>
  <c r="E308" i="2"/>
  <c r="F308" i="2" s="1"/>
  <c r="C309" i="2"/>
  <c r="M294" i="2"/>
  <c r="N294" i="2" s="1"/>
  <c r="K295" i="2"/>
  <c r="G307" i="2"/>
  <c r="G308" i="2" s="1"/>
  <c r="E309" i="2" l="1"/>
  <c r="F309" i="2" s="1"/>
  <c r="C310" i="2"/>
  <c r="G309" i="2"/>
  <c r="M295" i="2"/>
  <c r="N295" i="2" s="1"/>
  <c r="K296" i="2"/>
  <c r="K297" i="2" l="1"/>
  <c r="M296" i="2"/>
  <c r="N296" i="2" s="1"/>
  <c r="O295" i="2"/>
  <c r="E310" i="2"/>
  <c r="F310" i="2" s="1"/>
  <c r="C311" i="2"/>
  <c r="E311" i="2" l="1"/>
  <c r="F311" i="2" s="1"/>
  <c r="C312" i="2"/>
  <c r="M297" i="2"/>
  <c r="N297" i="2" s="1"/>
  <c r="K298" i="2"/>
  <c r="G310" i="2"/>
  <c r="O296" i="2"/>
  <c r="O297" i="2" s="1"/>
  <c r="O298" i="2" l="1"/>
  <c r="G311" i="2"/>
  <c r="M298" i="2"/>
  <c r="N298" i="2" s="1"/>
  <c r="K299" i="2"/>
  <c r="E312" i="2"/>
  <c r="F312" i="2" s="1"/>
  <c r="C313" i="2"/>
  <c r="E313" i="2" l="1"/>
  <c r="F313" i="2" s="1"/>
  <c r="C314" i="2"/>
  <c r="K300" i="2"/>
  <c r="M299" i="2"/>
  <c r="N299" i="2" s="1"/>
  <c r="G312" i="2"/>
  <c r="G313" i="2" s="1"/>
  <c r="O299" i="2" l="1"/>
  <c r="O300" i="2" s="1"/>
  <c r="K301" i="2"/>
  <c r="M300" i="2"/>
  <c r="N300" i="2" s="1"/>
  <c r="E314" i="2"/>
  <c r="F314" i="2" s="1"/>
  <c r="C315" i="2"/>
  <c r="O301" i="2" l="1"/>
  <c r="E315" i="2"/>
  <c r="F315" i="2" s="1"/>
  <c r="C316" i="2"/>
  <c r="M301" i="2"/>
  <c r="N301" i="2" s="1"/>
  <c r="K302" i="2"/>
  <c r="G314" i="2"/>
  <c r="G315" i="2" s="1"/>
  <c r="M302" i="2" l="1"/>
  <c r="N302" i="2" s="1"/>
  <c r="K303" i="2"/>
  <c r="E316" i="2"/>
  <c r="F316" i="2" s="1"/>
  <c r="C317" i="2"/>
  <c r="G316" i="2"/>
  <c r="O302" i="2" l="1"/>
  <c r="E317" i="2"/>
  <c r="F317" i="2" s="1"/>
  <c r="C318" i="2"/>
  <c r="K304" i="2"/>
  <c r="M303" i="2"/>
  <c r="N303" i="2" s="1"/>
  <c r="O303" i="2" l="1"/>
  <c r="C319" i="2"/>
  <c r="E318" i="2"/>
  <c r="F318" i="2" s="1"/>
  <c r="K305" i="2"/>
  <c r="M304" i="2"/>
  <c r="N304" i="2" s="1"/>
  <c r="G317" i="2"/>
  <c r="G318" i="2" s="1"/>
  <c r="O304" i="2" l="1"/>
  <c r="M305" i="2"/>
  <c r="N305" i="2" s="1"/>
  <c r="K306" i="2"/>
  <c r="C320" i="2"/>
  <c r="E319" i="2"/>
  <c r="F319" i="2" s="1"/>
  <c r="E320" i="2" l="1"/>
  <c r="F320" i="2" s="1"/>
  <c r="C321" i="2"/>
  <c r="K307" i="2"/>
  <c r="M306" i="2"/>
  <c r="N306" i="2" s="1"/>
  <c r="G319" i="2"/>
  <c r="G320" i="2" s="1"/>
  <c r="O305" i="2"/>
  <c r="O306" i="2" s="1"/>
  <c r="K308" i="2" l="1"/>
  <c r="M307" i="2"/>
  <c r="N307" i="2" s="1"/>
  <c r="E321" i="2"/>
  <c r="F321" i="2" s="1"/>
  <c r="C322" i="2"/>
  <c r="E322" i="2" l="1"/>
  <c r="F322" i="2" s="1"/>
  <c r="C323" i="2"/>
  <c r="M308" i="2"/>
  <c r="N308" i="2" s="1"/>
  <c r="K309" i="2"/>
  <c r="O307" i="2"/>
  <c r="O308" i="2" s="1"/>
  <c r="G321" i="2"/>
  <c r="G322" i="2" s="1"/>
  <c r="O309" i="2" l="1"/>
  <c r="M309" i="2"/>
  <c r="N309" i="2" s="1"/>
  <c r="K310" i="2"/>
  <c r="E323" i="2"/>
  <c r="F323" i="2" s="1"/>
  <c r="C324" i="2"/>
  <c r="E324" i="2" l="1"/>
  <c r="F324" i="2" s="1"/>
  <c r="C325" i="2"/>
  <c r="K311" i="2"/>
  <c r="M310" i="2"/>
  <c r="N310" i="2" s="1"/>
  <c r="G323" i="2"/>
  <c r="G324" i="2" s="1"/>
  <c r="C326" i="2" l="1"/>
  <c r="E325" i="2"/>
  <c r="F325" i="2" s="1"/>
  <c r="M311" i="2"/>
  <c r="N311" i="2" s="1"/>
  <c r="K312" i="2"/>
  <c r="O310" i="2"/>
  <c r="O311" i="2" s="1"/>
  <c r="C327" i="2" l="1"/>
  <c r="E326" i="2"/>
  <c r="F326" i="2" s="1"/>
  <c r="G325" i="2"/>
  <c r="G326" i="2" s="1"/>
  <c r="M312" i="2"/>
  <c r="N312" i="2" s="1"/>
  <c r="K313" i="2"/>
  <c r="C328" i="2" l="1"/>
  <c r="E327" i="2"/>
  <c r="F327" i="2" s="1"/>
  <c r="O312" i="2"/>
  <c r="M313" i="2"/>
  <c r="N313" i="2" s="1"/>
  <c r="K314" i="2"/>
  <c r="K315" i="2" l="1"/>
  <c r="M314" i="2"/>
  <c r="N314" i="2" s="1"/>
  <c r="O313" i="2"/>
  <c r="G327" i="2"/>
  <c r="E328" i="2"/>
  <c r="F328" i="2" s="1"/>
  <c r="C329" i="2"/>
  <c r="K316" i="2" l="1"/>
  <c r="M315" i="2"/>
  <c r="N315" i="2" s="1"/>
  <c r="E329" i="2"/>
  <c r="F329" i="2" s="1"/>
  <c r="C330" i="2"/>
  <c r="G328" i="2"/>
  <c r="G329" i="2" s="1"/>
  <c r="O314" i="2"/>
  <c r="O315" i="2" s="1"/>
  <c r="O316" i="2" l="1"/>
  <c r="K317" i="2"/>
  <c r="M316" i="2"/>
  <c r="N316" i="2" s="1"/>
  <c r="C331" i="2"/>
  <c r="E330" i="2"/>
  <c r="F330" i="2" s="1"/>
  <c r="G330" i="2" l="1"/>
  <c r="G331" i="2" s="1"/>
  <c r="E331" i="2"/>
  <c r="F331" i="2" s="1"/>
  <c r="C332" i="2"/>
  <c r="K318" i="2"/>
  <c r="M317" i="2"/>
  <c r="N317" i="2" s="1"/>
  <c r="O317" i="2"/>
  <c r="O318" i="2" l="1"/>
  <c r="M318" i="2"/>
  <c r="N318" i="2" s="1"/>
  <c r="K319" i="2"/>
  <c r="E332" i="2"/>
  <c r="F332" i="2" s="1"/>
  <c r="C333" i="2"/>
  <c r="G332" i="2"/>
  <c r="O319" i="2" l="1"/>
  <c r="M319" i="2"/>
  <c r="N319" i="2" s="1"/>
  <c r="K320" i="2"/>
  <c r="E333" i="2"/>
  <c r="F333" i="2" s="1"/>
  <c r="C334" i="2"/>
  <c r="O320" i="2" l="1"/>
  <c r="G333" i="2"/>
  <c r="E334" i="2"/>
  <c r="F334" i="2" s="1"/>
  <c r="C335" i="2"/>
  <c r="M320" i="2"/>
  <c r="N320" i="2" s="1"/>
  <c r="K321" i="2"/>
  <c r="O321" i="2" l="1"/>
  <c r="K322" i="2"/>
  <c r="M321" i="2"/>
  <c r="N321" i="2" s="1"/>
  <c r="E335" i="2"/>
  <c r="F335" i="2" s="1"/>
  <c r="C336" i="2"/>
  <c r="G334" i="2"/>
  <c r="G335" i="2" s="1"/>
  <c r="C337" i="2" l="1"/>
  <c r="E336" i="2"/>
  <c r="F336" i="2" s="1"/>
  <c r="K323" i="2"/>
  <c r="M322" i="2"/>
  <c r="N322" i="2" s="1"/>
  <c r="O322" i="2" l="1"/>
  <c r="M323" i="2"/>
  <c r="N323" i="2" s="1"/>
  <c r="K324" i="2"/>
  <c r="G336" i="2"/>
  <c r="C338" i="2"/>
  <c r="E337" i="2"/>
  <c r="F337" i="2" s="1"/>
  <c r="K325" i="2" l="1"/>
  <c r="M324" i="2"/>
  <c r="N324" i="2" s="1"/>
  <c r="O323" i="2"/>
  <c r="O324" i="2" s="1"/>
  <c r="C339" i="2"/>
  <c r="E338" i="2"/>
  <c r="F338" i="2" s="1"/>
  <c r="G337" i="2"/>
  <c r="K326" i="2" l="1"/>
  <c r="M325" i="2"/>
  <c r="N325" i="2" s="1"/>
  <c r="G338" i="2"/>
  <c r="E339" i="2"/>
  <c r="F339" i="2" s="1"/>
  <c r="C340" i="2"/>
  <c r="C341" i="2" l="1"/>
  <c r="E341" i="2" s="1"/>
  <c r="F341" i="2" s="1"/>
  <c r="E340" i="2"/>
  <c r="F340" i="2" s="1"/>
  <c r="O325" i="2"/>
  <c r="G339" i="2"/>
  <c r="G340" i="2" s="1"/>
  <c r="K327" i="2"/>
  <c r="M326" i="2"/>
  <c r="N326" i="2" s="1"/>
  <c r="G341" i="2" l="1"/>
  <c r="O326" i="2"/>
  <c r="O327" i="2" s="1"/>
  <c r="M327" i="2"/>
  <c r="N327" i="2" s="1"/>
  <c r="K328" i="2"/>
  <c r="K329" i="2" l="1"/>
  <c r="M328" i="2"/>
  <c r="N328" i="2" s="1"/>
  <c r="K330" i="2" l="1"/>
  <c r="M329" i="2"/>
  <c r="N329" i="2" s="1"/>
  <c r="O328" i="2"/>
  <c r="M330" i="2" l="1"/>
  <c r="N330" i="2" s="1"/>
  <c r="K331" i="2"/>
  <c r="O329" i="2"/>
  <c r="O330" i="2" l="1"/>
  <c r="O331" i="2" s="1"/>
  <c r="K332" i="2"/>
  <c r="M331" i="2"/>
  <c r="N331" i="2" s="1"/>
  <c r="O332" i="2" l="1"/>
  <c r="K333" i="2"/>
  <c r="M332" i="2"/>
  <c r="N332" i="2" s="1"/>
  <c r="K334" i="2" l="1"/>
  <c r="M333" i="2"/>
  <c r="N333" i="2" s="1"/>
  <c r="M334" i="2" l="1"/>
  <c r="N334" i="2" s="1"/>
  <c r="K335" i="2"/>
  <c r="O333" i="2"/>
  <c r="O334" i="2" s="1"/>
  <c r="M335" i="2" l="1"/>
  <c r="N335" i="2" s="1"/>
  <c r="K336" i="2"/>
  <c r="K337" i="2" l="1"/>
  <c r="M336" i="2"/>
  <c r="N336" i="2" s="1"/>
  <c r="O335" i="2"/>
  <c r="O336" i="2" s="1"/>
  <c r="M337" i="2" l="1"/>
  <c r="N337" i="2" s="1"/>
  <c r="K338" i="2"/>
  <c r="M338" i="2" l="1"/>
  <c r="N338" i="2" s="1"/>
  <c r="K339" i="2"/>
  <c r="O337" i="2"/>
  <c r="O338" i="2" s="1"/>
  <c r="O339" i="2" l="1"/>
  <c r="M339" i="2"/>
  <c r="N339" i="2" s="1"/>
  <c r="K340" i="2"/>
  <c r="M340" i="2" l="1"/>
  <c r="N340" i="2" s="1"/>
  <c r="K341" i="2"/>
  <c r="M341" i="2" s="1"/>
  <c r="N341" i="2" s="1"/>
  <c r="O340" i="2" l="1"/>
  <c r="O341" i="2" s="1"/>
</calcChain>
</file>

<file path=xl/sharedStrings.xml><?xml version="1.0" encoding="utf-8"?>
<sst xmlns="http://schemas.openxmlformats.org/spreadsheetml/2006/main" count="159" uniqueCount="124">
  <si>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</si>
  <si>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</si>
  <si>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</si>
  <si>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</si>
  <si>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</si>
  <si>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</si>
  <si>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</si>
  <si>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</si>
  <si>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</si>
  <si>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</si>
  <si>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</si>
  <si>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</si>
  <si>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</si>
  <si>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</si>
  <si>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</si>
  <si>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</si>
  <si>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</si>
  <si>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</si>
  <si>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</si>
  <si>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</si>
  <si>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</si>
  <si>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</si>
  <si>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</si>
  <si>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</si>
  <si>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</si>
  <si>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</si>
  <si>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</si>
  <si>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</si>
  <si>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</si>
  <si>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</si>
  <si>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</si>
  <si>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</si>
  <si>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</si>
  <si>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</si>
  <si>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</si>
  <si>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</si>
  <si>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</si>
  <si>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</si>
  <si>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</si>
  <si>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</si>
  <si>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</si>
  <si>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</si>
  <si>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</si>
  <si>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</si>
  <si>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</si>
  <si>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</si>
  <si>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</si>
  <si>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</si>
  <si>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</si>
  <si>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</si>
  <si>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</si>
  <si>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</si>
  <si>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</si>
  <si>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</si>
  <si>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</si>
  <si>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</si>
  <si>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</si>
  <si>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</si>
  <si>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</si>
  <si>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</si>
  <si>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</si>
  <si>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</si>
  <si>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</si>
  <si>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</si>
  <si>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</si>
  <si>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</si>
  <si>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</si>
  <si>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</si>
  <si>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</si>
  <si>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</si>
  <si>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</si>
  <si>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</si>
  <si>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</si>
  <si>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</si>
  <si>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</si>
  <si>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</si>
  <si>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</si>
  <si>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</si>
  <si>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</si>
  <si>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</si>
  <si>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</si>
  <si>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</si>
  <si>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</si>
  <si>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</si>
  <si>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</si>
  <si>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</si>
  <si>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</si>
  <si>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</si>
  <si>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</si>
  <si>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</si>
  <si>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</si>
  <si>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</si>
  <si>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</si>
  <si>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</si>
  <si>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</si>
  <si>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</si>
  <si>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</si>
  <si>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</si>
  <si>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</si>
  <si>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</si>
  <si>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</si>
  <si>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</si>
  <si>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</si>
  <si>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</si>
  <si>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</si>
  <si>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</si>
  <si>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</si>
  <si>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2 Bedroom 1.5 Bathroom</t>
  </si>
  <si>
    <t>ROI %</t>
  </si>
  <si>
    <t>Cum ROI %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</si>
  <si>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</si>
  <si>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</si>
  <si>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</si>
  <si>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</si>
  <si>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</si>
  <si>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</si>
  <si>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</si>
  <si>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</si>
  <si>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</si>
  <si>
    <t>A.1 Flat</t>
  </si>
  <si>
    <t>2 Bedroom 1 Bathroom</t>
  </si>
  <si>
    <t>C.2 4-plex</t>
  </si>
  <si>
    <t>C.2 Flat</t>
  </si>
  <si>
    <t>Colonial Oaks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</si>
</sst>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A2" workbookViewId="0">
      <selection activeCell="B3" sqref="B3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9.85546875" customWidth="1"/>
    <col min="6" max="6" width="13.7109375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4" width="8.85546875" style="5" customWidth="1"/>
  </cols>
  <sheetData>
    <row r="1" spans="1:18" ht="23.25" x14ac:dyDescent="0.35">
      <c r="A1" s="121" t="s">
        <v>1</v>
      </c>
      <c r="B1" s="122" t="s">
        <v>123</v>
      </c>
      <c r="C1" s="122"/>
      <c r="D1" s="122"/>
      <c r="E1" s="12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72</v>
      </c>
      <c r="B3" s="31">
        <v>2500000</v>
      </c>
      <c r="C3" s="2"/>
      <c r="D3" s="3"/>
      <c r="E3" s="1" t="s">
        <v>32</v>
      </c>
      <c r="F3" s="2"/>
      <c r="G3" s="2"/>
      <c r="H3" s="2"/>
      <c r="I3" s="2"/>
      <c r="J3" s="2"/>
      <c r="K3" s="2"/>
      <c r="L3" s="2"/>
      <c r="M3" s="2"/>
      <c r="N3" s="2"/>
      <c r="O3" s="3"/>
      <c r="R3" s="119"/>
    </row>
    <row r="4" spans="1:18" ht="13.5" thickBot="1" x14ac:dyDescent="0.25">
      <c r="A4" s="4" t="s">
        <v>84</v>
      </c>
      <c r="B4" s="13">
        <f>B3*0.75</f>
        <v>1875000</v>
      </c>
      <c r="C4" s="5"/>
      <c r="D4" s="66"/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19"/>
    </row>
    <row r="5" spans="1:18" ht="13.5" thickBot="1" x14ac:dyDescent="0.25">
      <c r="A5" s="4" t="s">
        <v>73</v>
      </c>
      <c r="B5" s="64">
        <v>1969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9"/>
    </row>
    <row r="6" spans="1:18" x14ac:dyDescent="0.2">
      <c r="A6" s="4" t="s">
        <v>74</v>
      </c>
      <c r="B6" s="65">
        <v>32</v>
      </c>
      <c r="C6" s="5"/>
      <c r="D6" s="6"/>
      <c r="E6" s="50"/>
      <c r="F6" s="51" t="s">
        <v>31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19"/>
    </row>
    <row r="7" spans="1:18" ht="13.5" thickBot="1" x14ac:dyDescent="0.25">
      <c r="A7" s="4" t="s">
        <v>0</v>
      </c>
      <c r="B7" s="7">
        <v>80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30</v>
      </c>
      <c r="M7" s="54" t="s">
        <v>18</v>
      </c>
      <c r="N7" s="54" t="s">
        <v>33</v>
      </c>
      <c r="O7" s="56" t="s">
        <v>19</v>
      </c>
      <c r="R7" s="119"/>
    </row>
    <row r="8" spans="1:18" ht="13.5" thickBot="1" x14ac:dyDescent="0.25">
      <c r="A8" s="4" t="s">
        <v>2</v>
      </c>
      <c r="B8" s="28">
        <f>SUM(+M19)</f>
        <v>73820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6"/>
      <c r="B9" s="74" t="s">
        <v>83</v>
      </c>
      <c r="C9" s="74" t="s">
        <v>59</v>
      </c>
      <c r="D9" s="75" t="s">
        <v>82</v>
      </c>
      <c r="E9" s="5" t="s">
        <v>119</v>
      </c>
      <c r="F9" s="5">
        <v>19</v>
      </c>
      <c r="G9" s="7">
        <v>880</v>
      </c>
      <c r="H9" s="8">
        <f>F9/F19</f>
        <v>0.23749999999999999</v>
      </c>
      <c r="I9" s="68">
        <f>H9</f>
        <v>0.23749999999999999</v>
      </c>
      <c r="J9" s="5" t="s">
        <v>20</v>
      </c>
      <c r="K9" s="5"/>
      <c r="L9" s="10">
        <f t="shared" ref="L9:L14" si="0">SUM(O9/M9)</f>
        <v>0.53977272727272729</v>
      </c>
      <c r="M9" s="7">
        <f t="shared" ref="M9:M14" si="1">SUM(F9*G9)</f>
        <v>16720</v>
      </c>
      <c r="N9" s="11">
        <v>475</v>
      </c>
      <c r="O9" s="12">
        <f t="shared" ref="O9:O14" si="2">SUM(F9*N9)</f>
        <v>9025</v>
      </c>
      <c r="R9" s="120"/>
    </row>
    <row r="10" spans="1:18" x14ac:dyDescent="0.2">
      <c r="A10" s="73" t="s">
        <v>78</v>
      </c>
      <c r="B10" s="13">
        <f>O21*12</f>
        <v>508920</v>
      </c>
      <c r="C10" s="13">
        <f>B10/$B$7</f>
        <v>6361.5</v>
      </c>
      <c r="D10" s="39">
        <f>B10/$B$8</f>
        <v>6.8940666486047144</v>
      </c>
      <c r="E10" s="5" t="s">
        <v>75</v>
      </c>
      <c r="F10" s="5">
        <v>17</v>
      </c>
      <c r="G10" s="7">
        <v>900</v>
      </c>
      <c r="H10" s="8">
        <f>F10/F19</f>
        <v>0.21249999999999999</v>
      </c>
      <c r="I10" s="9"/>
      <c r="J10" s="5" t="s">
        <v>120</v>
      </c>
      <c r="K10" s="5"/>
      <c r="L10" s="10">
        <f t="shared" si="0"/>
        <v>0.62777777777777777</v>
      </c>
      <c r="M10" s="7">
        <f t="shared" si="1"/>
        <v>15300</v>
      </c>
      <c r="N10" s="11">
        <v>565</v>
      </c>
      <c r="O10" s="12">
        <f t="shared" si="2"/>
        <v>9605</v>
      </c>
    </row>
    <row r="11" spans="1:18" x14ac:dyDescent="0.2">
      <c r="A11" s="73" t="s">
        <v>118</v>
      </c>
      <c r="B11" s="13">
        <f>B36</f>
        <v>-25446</v>
      </c>
      <c r="C11" s="13">
        <f t="shared" ref="C11:C18" si="3">B11/$B$7</f>
        <v>-318.07499999999999</v>
      </c>
      <c r="D11" s="39">
        <f t="shared" ref="D11:D18" si="4">B11/$B$8</f>
        <v>-0.34470333243023571</v>
      </c>
      <c r="E11" s="5" t="s">
        <v>75</v>
      </c>
      <c r="F11" s="5">
        <v>12</v>
      </c>
      <c r="G11" s="7">
        <v>900</v>
      </c>
      <c r="H11" s="8">
        <f>F11/F19</f>
        <v>0.15</v>
      </c>
      <c r="I11" s="67">
        <f>H10+H11</f>
        <v>0.36249999999999999</v>
      </c>
      <c r="J11" s="5" t="s">
        <v>107</v>
      </c>
      <c r="K11" s="5"/>
      <c r="L11" s="10">
        <f t="shared" si="0"/>
        <v>0.62777777777777777</v>
      </c>
      <c r="M11" s="7">
        <f t="shared" si="1"/>
        <v>10800</v>
      </c>
      <c r="N11" s="11">
        <v>565</v>
      </c>
      <c r="O11" s="12">
        <f t="shared" si="2"/>
        <v>6780</v>
      </c>
      <c r="R11" s="29"/>
    </row>
    <row r="12" spans="1:18" x14ac:dyDescent="0.2">
      <c r="A12" s="73" t="s">
        <v>79</v>
      </c>
      <c r="B12" s="29">
        <f>B10+B11</f>
        <v>483474</v>
      </c>
      <c r="C12" s="13">
        <f t="shared" si="3"/>
        <v>6043.4250000000002</v>
      </c>
      <c r="D12" s="39">
        <f t="shared" si="4"/>
        <v>6.5493633161744782</v>
      </c>
      <c r="E12" s="5" t="s">
        <v>121</v>
      </c>
      <c r="F12" s="5">
        <v>8</v>
      </c>
      <c r="G12" s="7">
        <v>1100</v>
      </c>
      <c r="H12" s="8">
        <f>F12/F19</f>
        <v>0.1</v>
      </c>
      <c r="I12" s="67">
        <f>H12</f>
        <v>0.1</v>
      </c>
      <c r="J12" s="5" t="s">
        <v>120</v>
      </c>
      <c r="K12" s="5"/>
      <c r="L12" s="10">
        <f t="shared" si="0"/>
        <v>0.51363636363636367</v>
      </c>
      <c r="M12" s="7">
        <f t="shared" si="1"/>
        <v>8800</v>
      </c>
      <c r="N12" s="11">
        <v>565</v>
      </c>
      <c r="O12" s="12">
        <f t="shared" si="2"/>
        <v>4520</v>
      </c>
    </row>
    <row r="13" spans="1:18" ht="13.5" thickBot="1" x14ac:dyDescent="0.25">
      <c r="A13" s="73" t="s">
        <v>37</v>
      </c>
      <c r="B13" s="13">
        <f>O28*12</f>
        <v>960</v>
      </c>
      <c r="C13" s="13">
        <f t="shared" si="3"/>
        <v>12</v>
      </c>
      <c r="D13" s="39">
        <f t="shared" si="4"/>
        <v>1.3004605797886752E-2</v>
      </c>
      <c r="E13" s="5" t="s">
        <v>119</v>
      </c>
      <c r="F13" s="5">
        <v>12</v>
      </c>
      <c r="G13" s="7">
        <v>800</v>
      </c>
      <c r="H13" s="8">
        <f>F13/F19</f>
        <v>0.15</v>
      </c>
      <c r="I13" s="68">
        <f>H13</f>
        <v>0.15</v>
      </c>
      <c r="J13" s="5" t="s">
        <v>20</v>
      </c>
      <c r="K13" s="5"/>
      <c r="L13" s="10">
        <f t="shared" si="0"/>
        <v>0.59375</v>
      </c>
      <c r="M13" s="7">
        <f t="shared" si="1"/>
        <v>9600</v>
      </c>
      <c r="N13" s="11">
        <v>475</v>
      </c>
      <c r="O13" s="12">
        <f t="shared" si="2"/>
        <v>5700</v>
      </c>
    </row>
    <row r="14" spans="1:18" ht="13.5" thickBot="1" x14ac:dyDescent="0.25">
      <c r="A14" s="101" t="s">
        <v>38</v>
      </c>
      <c r="B14" s="102">
        <f>B12+B13</f>
        <v>484434</v>
      </c>
      <c r="C14" s="102">
        <f t="shared" si="3"/>
        <v>6055.4250000000002</v>
      </c>
      <c r="D14" s="35">
        <f>B14/$B$8</f>
        <v>6.5623679219723652</v>
      </c>
      <c r="E14" s="5" t="s">
        <v>122</v>
      </c>
      <c r="F14" s="5">
        <v>12</v>
      </c>
      <c r="G14" s="7">
        <v>1050</v>
      </c>
      <c r="H14" s="8">
        <f>F14/F19</f>
        <v>0.15</v>
      </c>
      <c r="I14" s="67">
        <f>H14</f>
        <v>0.15</v>
      </c>
      <c r="J14" s="5" t="s">
        <v>120</v>
      </c>
      <c r="K14" s="5"/>
      <c r="L14" s="10">
        <f t="shared" si="0"/>
        <v>0.53809523809523807</v>
      </c>
      <c r="M14" s="7">
        <f t="shared" si="1"/>
        <v>12600</v>
      </c>
      <c r="N14" s="11">
        <v>565</v>
      </c>
      <c r="O14" s="12">
        <f t="shared" si="2"/>
        <v>6780</v>
      </c>
    </row>
    <row r="15" spans="1:18" ht="13.5" thickBot="1" x14ac:dyDescent="0.25">
      <c r="A15" s="73" t="s">
        <v>80</v>
      </c>
      <c r="B15" s="72">
        <f>B48</f>
        <v>242421.7</v>
      </c>
      <c r="C15" s="13">
        <f t="shared" si="3"/>
        <v>3030.2712500000002</v>
      </c>
      <c r="D15" s="39">
        <f t="shared" si="4"/>
        <v>3.2839569222432945</v>
      </c>
      <c r="E15" s="5"/>
      <c r="F15" s="5"/>
      <c r="G15" s="5"/>
      <c r="H15" s="8"/>
      <c r="I15" s="8"/>
      <c r="J15" s="5"/>
      <c r="K15" s="5"/>
      <c r="L15" s="10"/>
      <c r="M15" s="7"/>
      <c r="N15" s="11"/>
      <c r="O15" s="12"/>
    </row>
    <row r="16" spans="1:18" ht="13.5" thickBot="1" x14ac:dyDescent="0.25">
      <c r="A16" s="101" t="s">
        <v>49</v>
      </c>
      <c r="B16" s="34">
        <f>B50</f>
        <v>242012.3</v>
      </c>
      <c r="C16" s="102">
        <f t="shared" si="3"/>
        <v>3025.1537499999999</v>
      </c>
      <c r="D16" s="35">
        <f t="shared" si="4"/>
        <v>3.2784109997290707</v>
      </c>
      <c r="E16" s="5"/>
      <c r="F16" s="5"/>
      <c r="G16" s="7"/>
      <c r="H16" s="8"/>
      <c r="I16" s="8"/>
      <c r="J16" s="5"/>
      <c r="K16" s="5"/>
      <c r="L16" s="10"/>
      <c r="M16" s="7"/>
      <c r="N16" s="11"/>
      <c r="O16" s="12"/>
    </row>
    <row r="17" spans="1:15" ht="13.5" thickBot="1" x14ac:dyDescent="0.25">
      <c r="A17" s="73" t="s">
        <v>81</v>
      </c>
      <c r="B17" s="29">
        <f>B53</f>
        <v>-166273.01500442834</v>
      </c>
      <c r="C17" s="13">
        <f t="shared" si="3"/>
        <v>-2078.4126875553543</v>
      </c>
      <c r="D17" s="39">
        <f t="shared" si="4"/>
        <v>-2.2524114739153123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5" thickBot="1" x14ac:dyDescent="0.25">
      <c r="A18" s="101" t="s">
        <v>52</v>
      </c>
      <c r="B18" s="34">
        <f>B16+B17</f>
        <v>75739.284995571652</v>
      </c>
      <c r="C18" s="102">
        <f t="shared" si="3"/>
        <v>946.74106244464565</v>
      </c>
      <c r="D18" s="35">
        <f t="shared" si="4"/>
        <v>1.0259995258137584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5" thickBot="1" x14ac:dyDescent="0.25">
      <c r="A19" s="14"/>
      <c r="B19" s="15"/>
      <c r="C19" s="15"/>
      <c r="D19" s="30"/>
      <c r="E19" s="17"/>
      <c r="F19" s="17">
        <f>SUM(F9:F16)</f>
        <v>80</v>
      </c>
      <c r="G19" s="20">
        <f>SUM(M19/F19)</f>
        <v>922.75</v>
      </c>
      <c r="H19" s="17"/>
      <c r="I19" s="18">
        <v>1</v>
      </c>
      <c r="J19" s="17"/>
      <c r="K19" s="17"/>
      <c r="L19" s="19">
        <f>SUM(O21/M19)</f>
        <v>0.57450555405039283</v>
      </c>
      <c r="M19" s="20">
        <f>SUM(M9:M15)</f>
        <v>73820</v>
      </c>
      <c r="N19" s="21">
        <f>SUM(O21/F19)</f>
        <v>530.125</v>
      </c>
      <c r="O19" s="22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5" thickBot="1" x14ac:dyDescent="0.25">
      <c r="A21" s="4" t="s">
        <v>34</v>
      </c>
      <c r="B21" s="11">
        <f>B3/B7</f>
        <v>31250</v>
      </c>
      <c r="C21" s="5"/>
      <c r="D21" s="6"/>
      <c r="E21" s="5"/>
      <c r="F21" s="5"/>
      <c r="G21" s="5"/>
      <c r="H21" s="5"/>
      <c r="I21" s="5"/>
      <c r="J21" s="5"/>
      <c r="K21" s="16" t="s">
        <v>28</v>
      </c>
      <c r="L21" s="17"/>
      <c r="M21" s="17"/>
      <c r="N21" s="17"/>
      <c r="O21" s="22">
        <f>SUM(O9:O15)</f>
        <v>42410</v>
      </c>
    </row>
    <row r="22" spans="1:15" ht="13.5" thickBot="1" x14ac:dyDescent="0.25">
      <c r="A22" s="4" t="s">
        <v>87</v>
      </c>
      <c r="B22" s="11">
        <f>B3/B8</f>
        <v>33.866160931996745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5" thickBot="1" x14ac:dyDescent="0.25">
      <c r="A23" s="4"/>
      <c r="B23" s="5"/>
      <c r="C23" s="5"/>
      <c r="D23" s="6"/>
      <c r="E23" s="2" t="s">
        <v>27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">
      <c r="A24" s="1" t="s">
        <v>3</v>
      </c>
      <c r="B24" s="31">
        <f>B4</f>
        <v>1875000</v>
      </c>
      <c r="C24" s="99">
        <f>B24/B3</f>
        <v>0.75</v>
      </c>
      <c r="D24" s="3"/>
      <c r="E24" s="5" t="s">
        <v>45</v>
      </c>
      <c r="F24" s="69">
        <v>0</v>
      </c>
      <c r="G24" s="5" t="s">
        <v>21</v>
      </c>
      <c r="H24" s="11">
        <v>0</v>
      </c>
      <c r="I24" s="5"/>
      <c r="J24" s="5" t="s">
        <v>53</v>
      </c>
      <c r="K24" s="13">
        <f>SUM(F24*H24)</f>
        <v>0</v>
      </c>
      <c r="L24" s="5"/>
      <c r="M24" s="5"/>
      <c r="N24" s="5"/>
      <c r="O24" s="12"/>
    </row>
    <row r="25" spans="1:15" x14ac:dyDescent="0.2">
      <c r="A25" s="4" t="s">
        <v>4</v>
      </c>
      <c r="B25" s="13">
        <f>B3-B4</f>
        <v>625000</v>
      </c>
      <c r="C25" s="100">
        <f>B25/B3</f>
        <v>0.25</v>
      </c>
      <c r="D25" s="6"/>
      <c r="E25" s="5" t="s">
        <v>46</v>
      </c>
      <c r="F25" s="5">
        <v>0</v>
      </c>
      <c r="G25" s="5" t="s">
        <v>21</v>
      </c>
      <c r="H25" s="11">
        <v>0</v>
      </c>
      <c r="I25" s="5"/>
      <c r="J25" s="5" t="s">
        <v>53</v>
      </c>
      <c r="K25" s="13">
        <f>SUM(F25*H25)</f>
        <v>0</v>
      </c>
      <c r="L25" s="5" t="s">
        <v>22</v>
      </c>
      <c r="M25" s="5"/>
      <c r="N25" s="5"/>
      <c r="O25" s="12"/>
    </row>
    <row r="26" spans="1:15" x14ac:dyDescent="0.2">
      <c r="A26" s="4" t="s">
        <v>71</v>
      </c>
      <c r="B26" s="57">
        <v>7.4999999999999997E-2</v>
      </c>
      <c r="C26" s="5"/>
      <c r="D26" s="6"/>
      <c r="E26" s="5" t="s">
        <v>23</v>
      </c>
      <c r="F26" s="5">
        <v>0</v>
      </c>
      <c r="G26" s="5" t="s">
        <v>21</v>
      </c>
      <c r="H26" s="11">
        <v>0</v>
      </c>
      <c r="I26" s="5"/>
      <c r="J26" s="5" t="s">
        <v>53</v>
      </c>
      <c r="K26" s="13">
        <f>SUM(F26*H26)</f>
        <v>0</v>
      </c>
      <c r="L26" s="5" t="s">
        <v>24</v>
      </c>
      <c r="M26" s="5"/>
      <c r="N26" s="5"/>
      <c r="O26" s="12"/>
    </row>
    <row r="27" spans="1:15" ht="13.5" thickBot="1" x14ac:dyDescent="0.25">
      <c r="A27" s="14" t="s">
        <v>54</v>
      </c>
      <c r="B27" s="15">
        <f>SUM(C27*12)</f>
        <v>300</v>
      </c>
      <c r="C27" s="15">
        <v>25</v>
      </c>
      <c r="D27" s="30" t="s">
        <v>55</v>
      </c>
      <c r="E27" s="15" t="s">
        <v>25</v>
      </c>
      <c r="F27" s="15">
        <f>F19</f>
        <v>80</v>
      </c>
      <c r="G27" s="15" t="s">
        <v>21</v>
      </c>
      <c r="H27" s="24">
        <v>1</v>
      </c>
      <c r="I27" s="15"/>
      <c r="J27" s="15" t="s">
        <v>53</v>
      </c>
      <c r="K27" s="25">
        <f>SUM(F27*H27)</f>
        <v>80</v>
      </c>
      <c r="L27" s="15" t="s">
        <v>26</v>
      </c>
      <c r="M27" s="15"/>
      <c r="N27" s="15"/>
      <c r="O27" s="26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29</v>
      </c>
      <c r="L28" s="17"/>
      <c r="M28" s="17"/>
      <c r="N28" s="17"/>
      <c r="O28" s="22">
        <f>SUM(K24:K27)</f>
        <v>80</v>
      </c>
    </row>
    <row r="29" spans="1:15" ht="13.5" thickBot="1" x14ac:dyDescent="0.25">
      <c r="A29" s="4"/>
      <c r="B29" s="5"/>
      <c r="C29" s="5"/>
      <c r="D29" s="6"/>
      <c r="E29" s="5"/>
      <c r="F29" s="5" t="s">
        <v>76</v>
      </c>
      <c r="G29" s="5"/>
      <c r="H29" s="70">
        <v>0.02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4"/>
      <c r="B30" s="15"/>
      <c r="C30" s="15"/>
      <c r="D30" s="30"/>
      <c r="E30" s="15"/>
      <c r="F30" s="15" t="s">
        <v>77</v>
      </c>
      <c r="G30" s="15"/>
      <c r="H30" s="71">
        <v>0.02</v>
      </c>
      <c r="I30" s="15"/>
      <c r="J30" s="15"/>
      <c r="K30" s="16" t="s">
        <v>57</v>
      </c>
      <c r="L30" s="17"/>
      <c r="M30" s="17"/>
      <c r="N30" s="17"/>
      <c r="O30" s="27">
        <f>SUM(+O21+O28)</f>
        <v>42490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1"/>
      <c r="B32" s="62" t="s">
        <v>62</v>
      </c>
      <c r="C32" s="62"/>
      <c r="D32" s="62" t="s">
        <v>63</v>
      </c>
      <c r="E32" s="62"/>
      <c r="F32" s="62" t="s">
        <v>64</v>
      </c>
      <c r="G32" s="62"/>
      <c r="H32" s="62" t="s">
        <v>65</v>
      </c>
      <c r="I32" s="62"/>
      <c r="J32" s="62" t="s">
        <v>66</v>
      </c>
      <c r="K32" s="62"/>
      <c r="L32" s="62" t="s">
        <v>68</v>
      </c>
      <c r="M32" s="62"/>
      <c r="N32" s="62" t="s">
        <v>69</v>
      </c>
      <c r="O32" s="63"/>
    </row>
    <row r="33" spans="1:15" ht="13.5" thickBot="1" x14ac:dyDescent="0.25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35</v>
      </c>
      <c r="B35" s="45">
        <f>B10</f>
        <v>508920</v>
      </c>
      <c r="C35" s="39">
        <f>SUM(B35/$M$19)</f>
        <v>6.8940666486047144</v>
      </c>
      <c r="D35" s="45">
        <f>B35*(1+$H$29)</f>
        <v>519098.4</v>
      </c>
      <c r="E35" s="39">
        <f>SUM(D35/B8)</f>
        <v>7.0319479815768089</v>
      </c>
      <c r="F35" s="45">
        <f>D35*(1+$H$29)</f>
        <v>529480.36800000002</v>
      </c>
      <c r="G35" s="11">
        <f>SUM(F35/$B$8)</f>
        <v>7.1725869412083449</v>
      </c>
      <c r="H35" s="45">
        <f>F35*(1+$H$29)</f>
        <v>540069.97536000004</v>
      </c>
      <c r="I35" s="39">
        <f>SUM(H35/B8)</f>
        <v>7.3160386800325119</v>
      </c>
      <c r="J35" s="45">
        <f>H35*(1+$H$29)</f>
        <v>550871.37486720004</v>
      </c>
      <c r="K35" s="11">
        <f>SUM(J35/$B$8)</f>
        <v>7.4623594536331623</v>
      </c>
      <c r="L35" s="45">
        <f>J35*(1+$H$29)</f>
        <v>561888.80236454401</v>
      </c>
      <c r="M35" s="39">
        <f>SUM(L35/$B$8)</f>
        <v>7.6116066427058255</v>
      </c>
      <c r="N35" s="45">
        <f>L35*(1+$H$29)</f>
        <v>573126.5784118349</v>
      </c>
      <c r="O35" s="39">
        <f>SUM(N35/$B$8)</f>
        <v>7.7638387755599414</v>
      </c>
    </row>
    <row r="36" spans="1:15" x14ac:dyDescent="0.2">
      <c r="A36" s="4" t="s">
        <v>36</v>
      </c>
      <c r="B36" s="46">
        <f>B10*C36</f>
        <v>-25446</v>
      </c>
      <c r="C36" s="40">
        <v>-0.05</v>
      </c>
      <c r="D36" s="46">
        <f>D35*E36</f>
        <v>-25954.920000000002</v>
      </c>
      <c r="E36" s="40">
        <f>C36</f>
        <v>-0.05</v>
      </c>
      <c r="F36" s="46">
        <f>F35*G36</f>
        <v>-26474.018400000001</v>
      </c>
      <c r="G36" s="8">
        <f>E36</f>
        <v>-0.05</v>
      </c>
      <c r="H36" s="46">
        <f>H35*I36</f>
        <v>-27003.498768000005</v>
      </c>
      <c r="I36" s="8">
        <f>G36</f>
        <v>-0.05</v>
      </c>
      <c r="J36" s="46">
        <f>J35*K36</f>
        <v>-27543.568743360003</v>
      </c>
      <c r="K36" s="8">
        <f>I36</f>
        <v>-0.05</v>
      </c>
      <c r="L36" s="46">
        <f>L35*M36</f>
        <v>-28094.440118227201</v>
      </c>
      <c r="M36" s="8">
        <f>K36</f>
        <v>-0.05</v>
      </c>
      <c r="N36" s="46">
        <f>N35*O36</f>
        <v>-28656.328920591746</v>
      </c>
      <c r="O36" s="40">
        <f>M36</f>
        <v>-0.05</v>
      </c>
    </row>
    <row r="37" spans="1:15" ht="13.5" thickBot="1" x14ac:dyDescent="0.25">
      <c r="A37" s="4" t="s">
        <v>37</v>
      </c>
      <c r="B37" s="45">
        <f>B13</f>
        <v>960</v>
      </c>
      <c r="C37" s="39">
        <f>SUM(B37/$M$19)</f>
        <v>1.3004605797886752E-2</v>
      </c>
      <c r="D37" s="45">
        <f>B37*(1+$H$29)</f>
        <v>979.2</v>
      </c>
      <c r="E37" s="39">
        <f>SUM(D37/B8)</f>
        <v>1.3264697913844487E-2</v>
      </c>
      <c r="F37" s="45">
        <f>D37*(1+$H$29)</f>
        <v>998.78400000000011</v>
      </c>
      <c r="G37" s="11">
        <f>SUM(F37/$B$8)</f>
        <v>1.3529991872121378E-2</v>
      </c>
      <c r="H37" s="45">
        <f>F37*(1+$H$29)</f>
        <v>1018.7596800000001</v>
      </c>
      <c r="I37" s="39">
        <f>SUM(H37/B8)</f>
        <v>1.3800591709563806E-2</v>
      </c>
      <c r="J37" s="45">
        <f>H37*(1+$H$29)</f>
        <v>1039.1348736000002</v>
      </c>
      <c r="K37" s="11">
        <f>SUM(J37/$B$8)</f>
        <v>1.4076603543755083E-2</v>
      </c>
      <c r="L37" s="45">
        <f>J37*(1+$H$29)</f>
        <v>1059.9175710720003</v>
      </c>
      <c r="M37" s="39">
        <f>SUM(L37/$B$8)</f>
        <v>1.4358135614630186E-2</v>
      </c>
      <c r="N37" s="45">
        <f>L37*(1+$H$29)</f>
        <v>1081.1159224934404</v>
      </c>
      <c r="O37" s="39">
        <f>SUM(N37/$B$8)</f>
        <v>1.464529832692279E-2</v>
      </c>
    </row>
    <row r="38" spans="1:15" ht="13.5" thickBot="1" x14ac:dyDescent="0.25">
      <c r="A38" s="16" t="s">
        <v>38</v>
      </c>
      <c r="B38" s="47">
        <f>SUM(B35:B37)</f>
        <v>484434</v>
      </c>
      <c r="C38" s="35">
        <f>SUM(B38/$B$8)</f>
        <v>6.5623679219723652</v>
      </c>
      <c r="D38" s="47">
        <f>SUM(D35:D37)</f>
        <v>494122.68000000005</v>
      </c>
      <c r="E38" s="35">
        <f>SUM(D38/$B$8)</f>
        <v>6.6936152804118132</v>
      </c>
      <c r="F38" s="34">
        <f>SUM(F35:F37)</f>
        <v>504005.1336</v>
      </c>
      <c r="G38" s="21">
        <f>SUM(F38/$B$8)</f>
        <v>6.827487586020049</v>
      </c>
      <c r="H38" s="47">
        <f>SUM(H35:H37)</f>
        <v>514085.23627200007</v>
      </c>
      <c r="I38" s="35">
        <f>SUM(H38/$B$8)</f>
        <v>6.964037337740451</v>
      </c>
      <c r="J38" s="34">
        <f>SUM(J35:J37)</f>
        <v>524366.94099744002</v>
      </c>
      <c r="K38" s="21">
        <f>SUM(J38/$B$8)</f>
        <v>7.1033180844952586</v>
      </c>
      <c r="L38" s="47">
        <f>SUM(L35:L37)</f>
        <v>534854.27981738886</v>
      </c>
      <c r="M38" s="35">
        <f>SUM(L38/$B$8)</f>
        <v>7.2453844461851649</v>
      </c>
      <c r="N38" s="34">
        <f>SUM(N35:N37)</f>
        <v>545551.36541373655</v>
      </c>
      <c r="O38" s="35">
        <f>SUM(N38/$B$8)</f>
        <v>7.3902921351088668</v>
      </c>
    </row>
    <row r="39" spans="1:15" x14ac:dyDescent="0.2">
      <c r="A39" s="4" t="s">
        <v>39</v>
      </c>
      <c r="B39" s="46">
        <v>42000</v>
      </c>
      <c r="C39" s="39">
        <f>SUM(B39/$M$19)</f>
        <v>0.56895150365754543</v>
      </c>
      <c r="D39" s="45">
        <f>B39*(1+$H$30)</f>
        <v>42840</v>
      </c>
      <c r="E39" s="39">
        <f>SUM(D39/$M$19)</f>
        <v>0.58033053373069632</v>
      </c>
      <c r="F39" s="45">
        <f t="shared" ref="F39:F47" si="5">D39*(1+$H$30)</f>
        <v>43696.800000000003</v>
      </c>
      <c r="G39" s="41">
        <f>SUM(F39/$M$19)</f>
        <v>0.5919371444053102</v>
      </c>
      <c r="H39" s="45">
        <f t="shared" ref="H39:H47" si="6">F39*(1+$H$30)</f>
        <v>44570.736000000004</v>
      </c>
      <c r="I39" s="41">
        <f>SUM(G39*1.03)</f>
        <v>0.60969525873746955</v>
      </c>
      <c r="J39" s="45">
        <f t="shared" ref="J39:J47" si="7">H39*(1+$H$30)</f>
        <v>45462.150720000005</v>
      </c>
      <c r="K39" s="41">
        <f>SUM(I39*1.03)</f>
        <v>0.62798611649959368</v>
      </c>
      <c r="L39" s="45">
        <f t="shared" ref="L39:L47" si="8">J39*(1+$H$30)</f>
        <v>46371.393734400008</v>
      </c>
      <c r="M39" s="42">
        <f>SUM(K39*1.03)</f>
        <v>0.6468256999945815</v>
      </c>
      <c r="N39" s="45">
        <f t="shared" ref="N39:N47" si="9">L39*(1+$H$30)</f>
        <v>47298.821609088009</v>
      </c>
      <c r="O39" s="42">
        <f>SUM(M39*1.03)</f>
        <v>0.66623047099441901</v>
      </c>
    </row>
    <row r="40" spans="1:15" x14ac:dyDescent="0.2">
      <c r="A40" s="4" t="s">
        <v>40</v>
      </c>
      <c r="B40" s="46">
        <v>2200</v>
      </c>
      <c r="C40" s="39">
        <f t="shared" ref="C40:E47" si="10">SUM(B40/$M$19)</f>
        <v>2.9802221620157138E-2</v>
      </c>
      <c r="D40" s="45">
        <f t="shared" ref="D40:D47" si="11">B40*(1+$H$30)</f>
        <v>2244</v>
      </c>
      <c r="E40" s="39">
        <f t="shared" si="10"/>
        <v>3.0398266052560283E-2</v>
      </c>
      <c r="F40" s="45">
        <f t="shared" si="5"/>
        <v>2288.88</v>
      </c>
      <c r="G40" s="41">
        <f t="shared" ref="G40:G47" si="12">SUM(F40/$M$19)</f>
        <v>3.1006231373611488E-2</v>
      </c>
      <c r="H40" s="45">
        <f t="shared" si="6"/>
        <v>2334.6576</v>
      </c>
      <c r="I40" s="41">
        <f t="shared" ref="I40:K46" si="13">SUM(G40*1.03)</f>
        <v>3.1936418314819831E-2</v>
      </c>
      <c r="J40" s="45">
        <f t="shared" si="7"/>
        <v>2381.3507519999998</v>
      </c>
      <c r="K40" s="41">
        <f t="shared" si="13"/>
        <v>3.2894510864264426E-2</v>
      </c>
      <c r="L40" s="45">
        <f t="shared" si="8"/>
        <v>2428.9777670399999</v>
      </c>
      <c r="M40" s="42">
        <f t="shared" ref="M40:M46" si="14">SUM(K40*1.03)</f>
        <v>3.3881346190192362E-2</v>
      </c>
      <c r="N40" s="45">
        <f t="shared" si="9"/>
        <v>2477.5573223808001</v>
      </c>
      <c r="O40" s="42">
        <f t="shared" ref="O40:O46" si="15">SUM(M40*1.03)</f>
        <v>3.4897786575898135E-2</v>
      </c>
    </row>
    <row r="41" spans="1:15" x14ac:dyDescent="0.2">
      <c r="A41" s="4" t="s">
        <v>41</v>
      </c>
      <c r="B41" s="46">
        <v>27000</v>
      </c>
      <c r="C41" s="39">
        <f t="shared" si="10"/>
        <v>0.3657545380655649</v>
      </c>
      <c r="D41" s="45">
        <f t="shared" si="11"/>
        <v>27540</v>
      </c>
      <c r="E41" s="39">
        <f t="shared" si="10"/>
        <v>0.37306962882687617</v>
      </c>
      <c r="F41" s="45">
        <f t="shared" si="5"/>
        <v>28090.799999999999</v>
      </c>
      <c r="G41" s="41">
        <f t="shared" si="12"/>
        <v>0.38053102140341372</v>
      </c>
      <c r="H41" s="45">
        <f t="shared" si="6"/>
        <v>28652.615999999998</v>
      </c>
      <c r="I41" s="41">
        <f t="shared" si="13"/>
        <v>0.39194695204551616</v>
      </c>
      <c r="J41" s="45">
        <f t="shared" si="7"/>
        <v>29225.668319999997</v>
      </c>
      <c r="K41" s="41">
        <f t="shared" si="13"/>
        <v>0.40370536060688167</v>
      </c>
      <c r="L41" s="45">
        <f t="shared" si="8"/>
        <v>29810.181686399999</v>
      </c>
      <c r="M41" s="42">
        <f t="shared" si="14"/>
        <v>0.41581652142508813</v>
      </c>
      <c r="N41" s="45">
        <f t="shared" si="9"/>
        <v>30406.385320128</v>
      </c>
      <c r="O41" s="42">
        <f t="shared" si="15"/>
        <v>0.42829101706784078</v>
      </c>
    </row>
    <row r="42" spans="1:15" x14ac:dyDescent="0.2">
      <c r="A42" s="4" t="s">
        <v>42</v>
      </c>
      <c r="B42" s="46">
        <v>43000</v>
      </c>
      <c r="C42" s="39">
        <f t="shared" si="10"/>
        <v>0.58249796803034404</v>
      </c>
      <c r="D42" s="45">
        <f t="shared" si="11"/>
        <v>43860</v>
      </c>
      <c r="E42" s="39">
        <f t="shared" si="10"/>
        <v>0.59414792739095101</v>
      </c>
      <c r="F42" s="45">
        <f t="shared" si="5"/>
        <v>44737.200000000004</v>
      </c>
      <c r="G42" s="41">
        <f t="shared" si="12"/>
        <v>0.60603088593877008</v>
      </c>
      <c r="H42" s="45">
        <f t="shared" si="6"/>
        <v>45631.944000000003</v>
      </c>
      <c r="I42" s="41">
        <f t="shared" si="13"/>
        <v>0.62421181251693325</v>
      </c>
      <c r="J42" s="45">
        <f t="shared" si="7"/>
        <v>46544.582880000002</v>
      </c>
      <c r="K42" s="41">
        <f t="shared" si="13"/>
        <v>0.64293816689244121</v>
      </c>
      <c r="L42" s="45">
        <f t="shared" si="8"/>
        <v>47475.474537599999</v>
      </c>
      <c r="M42" s="42">
        <f t="shared" si="14"/>
        <v>0.66222631189921444</v>
      </c>
      <c r="N42" s="45">
        <f t="shared" si="9"/>
        <v>48424.984028352002</v>
      </c>
      <c r="O42" s="42">
        <f t="shared" si="15"/>
        <v>0.68209310125619094</v>
      </c>
    </row>
    <row r="43" spans="1:15" x14ac:dyDescent="0.2">
      <c r="A43" s="4" t="s">
        <v>43</v>
      </c>
      <c r="B43" s="46">
        <v>0</v>
      </c>
      <c r="C43" s="39">
        <f t="shared" si="10"/>
        <v>0</v>
      </c>
      <c r="D43" s="45">
        <f t="shared" si="11"/>
        <v>0</v>
      </c>
      <c r="E43" s="39">
        <f t="shared" si="10"/>
        <v>0</v>
      </c>
      <c r="F43" s="45">
        <f t="shared" si="5"/>
        <v>0</v>
      </c>
      <c r="G43" s="41">
        <f t="shared" si="12"/>
        <v>0</v>
      </c>
      <c r="H43" s="45">
        <f t="shared" si="6"/>
        <v>0</v>
      </c>
      <c r="I43" s="41">
        <f t="shared" si="13"/>
        <v>0</v>
      </c>
      <c r="J43" s="45">
        <f t="shared" si="7"/>
        <v>0</v>
      </c>
      <c r="K43" s="41">
        <f t="shared" si="13"/>
        <v>0</v>
      </c>
      <c r="L43" s="45">
        <f t="shared" si="8"/>
        <v>0</v>
      </c>
      <c r="M43" s="42">
        <f t="shared" si="14"/>
        <v>0</v>
      </c>
      <c r="N43" s="45">
        <f t="shared" si="9"/>
        <v>0</v>
      </c>
      <c r="O43" s="42">
        <f t="shared" si="15"/>
        <v>0</v>
      </c>
    </row>
    <row r="44" spans="1:15" x14ac:dyDescent="0.2">
      <c r="A44" s="4" t="s">
        <v>85</v>
      </c>
      <c r="B44" s="46">
        <f>B38*0.05</f>
        <v>24221.7</v>
      </c>
      <c r="C44" s="39">
        <f t="shared" si="10"/>
        <v>0.32811839609861826</v>
      </c>
      <c r="D44" s="45">
        <f t="shared" si="11"/>
        <v>24706.134000000002</v>
      </c>
      <c r="E44" s="39"/>
      <c r="F44" s="45">
        <f t="shared" si="5"/>
        <v>25200.256680000002</v>
      </c>
      <c r="G44" s="41"/>
      <c r="H44" s="45">
        <f t="shared" si="6"/>
        <v>25704.261813600002</v>
      </c>
      <c r="I44" s="41"/>
      <c r="J44" s="45">
        <f t="shared" si="7"/>
        <v>26218.347049872002</v>
      </c>
      <c r="K44" s="41"/>
      <c r="L44" s="45">
        <f t="shared" si="8"/>
        <v>26742.713990869441</v>
      </c>
      <c r="M44" s="42"/>
      <c r="N44" s="45">
        <f t="shared" si="9"/>
        <v>27277.568270686828</v>
      </c>
      <c r="O44" s="42"/>
    </row>
    <row r="45" spans="1:15" x14ac:dyDescent="0.2">
      <c r="A45" s="4" t="s">
        <v>47</v>
      </c>
      <c r="B45" s="46">
        <v>14000</v>
      </c>
      <c r="C45" s="39">
        <f t="shared" si="10"/>
        <v>0.18965050121918178</v>
      </c>
      <c r="D45" s="45">
        <f t="shared" si="11"/>
        <v>14280</v>
      </c>
      <c r="E45" s="39">
        <f t="shared" si="10"/>
        <v>0.19344351124356543</v>
      </c>
      <c r="F45" s="45">
        <f t="shared" si="5"/>
        <v>14565.6</v>
      </c>
      <c r="G45" s="41">
        <f t="shared" si="12"/>
        <v>0.19731238146843674</v>
      </c>
      <c r="H45" s="45">
        <f t="shared" si="6"/>
        <v>14856.912</v>
      </c>
      <c r="I45" s="41">
        <f t="shared" si="13"/>
        <v>0.20323175291248985</v>
      </c>
      <c r="J45" s="45">
        <f t="shared" si="7"/>
        <v>15154.05024</v>
      </c>
      <c r="K45" s="41">
        <f t="shared" si="13"/>
        <v>0.20932870549986454</v>
      </c>
      <c r="L45" s="45">
        <f t="shared" si="8"/>
        <v>15457.131244800001</v>
      </c>
      <c r="M45" s="42">
        <f t="shared" si="14"/>
        <v>0.21560856666486047</v>
      </c>
      <c r="N45" s="45">
        <f t="shared" si="9"/>
        <v>15766.273869696</v>
      </c>
      <c r="O45" s="42">
        <f t="shared" si="15"/>
        <v>0.2220768236648063</v>
      </c>
    </row>
    <row r="46" spans="1:15" x14ac:dyDescent="0.2">
      <c r="A46" s="4" t="s">
        <v>48</v>
      </c>
      <c r="B46" s="46">
        <v>70000</v>
      </c>
      <c r="C46" s="39">
        <f t="shared" si="10"/>
        <v>0.94825250609590894</v>
      </c>
      <c r="D46" s="45">
        <f t="shared" si="11"/>
        <v>71400</v>
      </c>
      <c r="E46" s="39">
        <f t="shared" si="10"/>
        <v>0.96721755621782712</v>
      </c>
      <c r="F46" s="45">
        <f t="shared" si="5"/>
        <v>72828</v>
      </c>
      <c r="G46" s="41">
        <f t="shared" si="12"/>
        <v>0.98656190734218374</v>
      </c>
      <c r="H46" s="45">
        <f t="shared" si="6"/>
        <v>74284.56</v>
      </c>
      <c r="I46" s="41">
        <f t="shared" si="13"/>
        <v>1.0161587645624492</v>
      </c>
      <c r="J46" s="45">
        <f t="shared" si="7"/>
        <v>75770.251199999999</v>
      </c>
      <c r="K46" s="41">
        <f t="shared" si="13"/>
        <v>1.0466435274993227</v>
      </c>
      <c r="L46" s="45">
        <f t="shared" si="8"/>
        <v>77285.656224000006</v>
      </c>
      <c r="M46" s="42">
        <f t="shared" si="14"/>
        <v>1.0780428333243024</v>
      </c>
      <c r="N46" s="45">
        <f t="shared" si="9"/>
        <v>78831.369348480002</v>
      </c>
      <c r="O46" s="42">
        <f t="shared" si="15"/>
        <v>1.1103841183240315</v>
      </c>
    </row>
    <row r="47" spans="1:15" ht="13.5" thickBot="1" x14ac:dyDescent="0.25">
      <c r="A47" s="4" t="s">
        <v>50</v>
      </c>
      <c r="B47" s="46">
        <v>20000</v>
      </c>
      <c r="C47" s="39">
        <f t="shared" si="10"/>
        <v>0.270929287455974</v>
      </c>
      <c r="D47" s="45">
        <f t="shared" si="11"/>
        <v>20400</v>
      </c>
      <c r="E47" s="39">
        <f t="shared" si="10"/>
        <v>0.27634787320509346</v>
      </c>
      <c r="F47" s="45">
        <f t="shared" si="5"/>
        <v>20808</v>
      </c>
      <c r="G47" s="41">
        <f t="shared" si="12"/>
        <v>0.28187483066919533</v>
      </c>
      <c r="H47" s="45">
        <f t="shared" si="6"/>
        <v>21224.16</v>
      </c>
      <c r="I47" s="11">
        <f>SUM(H47/$B$8)</f>
        <v>0.28751232728257925</v>
      </c>
      <c r="J47" s="45">
        <f t="shared" si="7"/>
        <v>21648.643199999999</v>
      </c>
      <c r="K47" s="11">
        <f>SUM(J47/$B$8)</f>
        <v>0.29326257382823079</v>
      </c>
      <c r="L47" s="45">
        <f t="shared" si="8"/>
        <v>22081.616063999998</v>
      </c>
      <c r="M47" s="39">
        <f>SUM(L47/$B$8)</f>
        <v>0.29912782530479542</v>
      </c>
      <c r="N47" s="45">
        <f t="shared" si="9"/>
        <v>22523.24838528</v>
      </c>
      <c r="O47" s="39">
        <f>SUM(N47/$B$8)</f>
        <v>0.30511038181089134</v>
      </c>
    </row>
    <row r="48" spans="1:15" ht="13.5" thickBot="1" x14ac:dyDescent="0.25">
      <c r="A48" s="16" t="s">
        <v>44</v>
      </c>
      <c r="B48" s="47">
        <f t="shared" ref="B48:O48" si="16">SUM(B39:B47)</f>
        <v>242421.7</v>
      </c>
      <c r="C48" s="35">
        <f t="shared" si="16"/>
        <v>3.2839569222432941</v>
      </c>
      <c r="D48" s="47">
        <f t="shared" si="16"/>
        <v>247270.13399999999</v>
      </c>
      <c r="E48" s="35">
        <f t="shared" si="16"/>
        <v>3.0149552966675697</v>
      </c>
      <c r="F48" s="47">
        <f t="shared" si="16"/>
        <v>252215.53667999999</v>
      </c>
      <c r="G48" s="21">
        <f t="shared" si="16"/>
        <v>3.0752544026009216</v>
      </c>
      <c r="H48" s="47">
        <f t="shared" si="16"/>
        <v>257259.84741360001</v>
      </c>
      <c r="I48" s="35">
        <f t="shared" si="16"/>
        <v>3.1646932863722572</v>
      </c>
      <c r="J48" s="47">
        <f t="shared" si="16"/>
        <v>262405.04436187202</v>
      </c>
      <c r="K48" s="35">
        <f t="shared" si="16"/>
        <v>3.2567589616905988</v>
      </c>
      <c r="L48" s="47">
        <f t="shared" si="16"/>
        <v>267653.14524910942</v>
      </c>
      <c r="M48" s="35">
        <f t="shared" si="16"/>
        <v>3.3515291048030349</v>
      </c>
      <c r="N48" s="47">
        <f t="shared" si="16"/>
        <v>273006.20815409167</v>
      </c>
      <c r="O48" s="35">
        <f t="shared" si="16"/>
        <v>3.4490836996940777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6" t="s">
        <v>49</v>
      </c>
      <c r="B50" s="47">
        <f>SUM(B38-B48)</f>
        <v>242012.3</v>
      </c>
      <c r="C50" s="35">
        <f>SUM(B50/$B$8)</f>
        <v>3.2784109997290707</v>
      </c>
      <c r="D50" s="47">
        <f>SUM(D38-D48)</f>
        <v>246852.54600000006</v>
      </c>
      <c r="E50" s="35">
        <f>SUM(D50/$B$8)</f>
        <v>3.3439792197236531</v>
      </c>
      <c r="F50" s="34">
        <f>SUM(F38-F48)</f>
        <v>251789.59692000001</v>
      </c>
      <c r="G50" s="21">
        <f>SUM(F50/$B$8)</f>
        <v>3.4108588041181251</v>
      </c>
      <c r="H50" s="47">
        <f>SUM(H38-H48)</f>
        <v>256825.38885840005</v>
      </c>
      <c r="I50" s="35">
        <f>SUM(H50/$B$8)</f>
        <v>3.4790759802004882</v>
      </c>
      <c r="J50" s="34">
        <f>SUM(J38-J48)</f>
        <v>261961.896635568</v>
      </c>
      <c r="K50" s="21">
        <f>SUM(J50/$B$8)</f>
        <v>3.5486574998044973</v>
      </c>
      <c r="L50" s="47">
        <f>SUM(L38-L48)</f>
        <v>267201.13456827943</v>
      </c>
      <c r="M50" s="35">
        <f>SUM(L50/$B$8)</f>
        <v>3.6196306498005884</v>
      </c>
      <c r="N50" s="34">
        <f>SUM(N38-N48)</f>
        <v>272545.15725964488</v>
      </c>
      <c r="O50" s="35">
        <f>SUM(N50/$B$8)</f>
        <v>3.6920232627965981</v>
      </c>
    </row>
    <row r="51" spans="1:15" x14ac:dyDescent="0.2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">
      <c r="A52" s="4" t="s">
        <v>60</v>
      </c>
      <c r="B52" s="45">
        <v>0</v>
      </c>
      <c r="C52" s="39">
        <f>SUM(B52/$B$8)</f>
        <v>0</v>
      </c>
      <c r="D52" s="45">
        <f>B52</f>
        <v>0</v>
      </c>
      <c r="E52" s="39">
        <f>SUM(D52/$B$8)</f>
        <v>0</v>
      </c>
      <c r="F52" s="29">
        <f>D52</f>
        <v>0</v>
      </c>
      <c r="G52" s="39">
        <f>SUM(F52/$B$8)</f>
        <v>0</v>
      </c>
      <c r="H52" s="45">
        <f>F52</f>
        <v>0</v>
      </c>
      <c r="I52" s="39">
        <f>SUM(H52/$B$8)</f>
        <v>0</v>
      </c>
      <c r="J52" s="29">
        <f>H52</f>
        <v>0</v>
      </c>
      <c r="K52" s="39">
        <f>SUM(J52/$B$8)</f>
        <v>0</v>
      </c>
      <c r="L52" s="45">
        <f>J52</f>
        <v>0</v>
      </c>
      <c r="M52" s="39">
        <f>SUM(L52/$B$8)</f>
        <v>0</v>
      </c>
      <c r="N52" s="29">
        <f>L52</f>
        <v>0</v>
      </c>
      <c r="O52" s="39">
        <f>SUM(N52/$B$8)</f>
        <v>0</v>
      </c>
    </row>
    <row r="53" spans="1:15" x14ac:dyDescent="0.2">
      <c r="A53" s="4" t="s">
        <v>51</v>
      </c>
      <c r="B53" s="46">
        <f>Sheet2!B17</f>
        <v>-166273.01500442834</v>
      </c>
      <c r="C53" s="39">
        <f>SUM(B53/$B$8)</f>
        <v>-2.2524114739153123</v>
      </c>
      <c r="D53" s="46">
        <f>B53</f>
        <v>-166273.01500442834</v>
      </c>
      <c r="E53" s="39">
        <f>SUM(D53/$B$8)</f>
        <v>-2.2524114739153123</v>
      </c>
      <c r="F53" s="46">
        <f>D53</f>
        <v>-166273.01500442834</v>
      </c>
      <c r="G53" s="11">
        <f>SUM(F53/$B$8)</f>
        <v>-2.2524114739153123</v>
      </c>
      <c r="H53" s="46">
        <f>F53</f>
        <v>-166273.01500442834</v>
      </c>
      <c r="I53" s="39">
        <f>SUM(H53/$B$8)</f>
        <v>-2.2524114739153123</v>
      </c>
      <c r="J53" s="46">
        <f>H53</f>
        <v>-166273.01500442834</v>
      </c>
      <c r="K53" s="11">
        <f>SUM(J53/$B$8)</f>
        <v>-2.2524114739153123</v>
      </c>
      <c r="L53" s="46">
        <f>J53</f>
        <v>-166273.01500442834</v>
      </c>
      <c r="M53" s="39">
        <f>SUM(L53/$B$8)</f>
        <v>-2.2524114739153123</v>
      </c>
      <c r="N53" s="46">
        <f>L53</f>
        <v>-166273.01500442834</v>
      </c>
      <c r="O53" s="39">
        <f>SUM(N53/$B$8)</f>
        <v>-2.2524114739153123</v>
      </c>
    </row>
    <row r="54" spans="1:15" x14ac:dyDescent="0.2">
      <c r="A54" s="4" t="s">
        <v>99</v>
      </c>
      <c r="B54" s="46"/>
      <c r="C54" s="39"/>
      <c r="D54" s="46"/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5" thickBot="1" x14ac:dyDescent="0.25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5" thickBot="1" x14ac:dyDescent="0.25">
      <c r="A56" s="16" t="s">
        <v>52</v>
      </c>
      <c r="B56" s="47">
        <f>B50-B52+B53+B54</f>
        <v>75739.284995571652</v>
      </c>
      <c r="C56" s="35">
        <f>SUM(B56/$B$8)</f>
        <v>1.0259995258137584</v>
      </c>
      <c r="D56" s="47">
        <f>D50-D52+D53+D54</f>
        <v>80579.530995571724</v>
      </c>
      <c r="E56" s="35">
        <f>SUM(D56/$B$8)</f>
        <v>1.0915677458083408</v>
      </c>
      <c r="F56" s="47">
        <f>F50-F52+F53+F54</f>
        <v>85516.581915571674</v>
      </c>
      <c r="G56" s="21">
        <f>SUM(F56/$B$8)</f>
        <v>1.1584473302028133</v>
      </c>
      <c r="H56" s="47">
        <f>H50-H52+H53+H54</f>
        <v>90552.373853971716</v>
      </c>
      <c r="I56" s="35">
        <f>SUM(H56/$B$8)</f>
        <v>1.2266645062851764</v>
      </c>
      <c r="J56" s="47">
        <f>J50-J52+J53+J54</f>
        <v>95688.881631139666</v>
      </c>
      <c r="K56" s="21">
        <f>SUM(J56/$B$8)</f>
        <v>1.2962460258891855</v>
      </c>
      <c r="L56" s="47">
        <f>L50-L52+L53+L54</f>
        <v>100928.1195638511</v>
      </c>
      <c r="M56" s="35">
        <f>SUM(L56/$B$8)</f>
        <v>1.3672191758852763</v>
      </c>
      <c r="N56" s="47">
        <f>N50-N52+N53+N54</f>
        <v>106272.14225521655</v>
      </c>
      <c r="O56" s="35">
        <f>SUM(N56/$B$8)</f>
        <v>1.4396117888812863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6" t="s">
        <v>86</v>
      </c>
      <c r="B58" s="48">
        <f>B50/$B$3</f>
        <v>9.6804919999999989E-2</v>
      </c>
      <c r="C58" s="33"/>
      <c r="D58" s="48">
        <f>D50/$B$3</f>
        <v>9.8741018400000019E-2</v>
      </c>
      <c r="E58" s="33"/>
      <c r="F58" s="48">
        <f>F50/$B$3</f>
        <v>0.100715838768</v>
      </c>
      <c r="G58" s="17"/>
      <c r="H58" s="48">
        <f>H50/$B$3</f>
        <v>0.10273015554336003</v>
      </c>
      <c r="I58" s="33"/>
      <c r="J58" s="48">
        <f>J50/$B$3</f>
        <v>0.10478475865422721</v>
      </c>
      <c r="K58" s="17"/>
      <c r="L58" s="48">
        <f>L50/$B$3</f>
        <v>0.10688045382731177</v>
      </c>
      <c r="M58" s="33"/>
      <c r="N58" s="48">
        <f>N50/$B$3</f>
        <v>0.10901806290385796</v>
      </c>
      <c r="O58" s="33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6" t="s">
        <v>58</v>
      </c>
      <c r="B60" s="48">
        <f>B56/$B$25</f>
        <v>0.12118285599291465</v>
      </c>
      <c r="C60" s="33"/>
      <c r="D60" s="48">
        <f>D56/$B$25</f>
        <v>0.12892724959291477</v>
      </c>
      <c r="E60" s="33"/>
      <c r="F60" s="48">
        <f>F56/$B$25</f>
        <v>0.13682653106491469</v>
      </c>
      <c r="G60" s="17"/>
      <c r="H60" s="48">
        <f>H56/$B$25</f>
        <v>0.14488379816635474</v>
      </c>
      <c r="I60" s="33"/>
      <c r="J60" s="48">
        <f>J56/$B$25</f>
        <v>0.15310221060982346</v>
      </c>
      <c r="K60" s="17"/>
      <c r="L60" s="48">
        <f>L56/$B$25</f>
        <v>0.16148499130216176</v>
      </c>
      <c r="M60" s="33"/>
      <c r="N60" s="48">
        <f>N56/$B$25</f>
        <v>0.17003542760834647</v>
      </c>
      <c r="O60" s="33"/>
    </row>
    <row r="61" spans="1:15" ht="13.5" thickBot="1" x14ac:dyDescent="0.25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5" thickBot="1" x14ac:dyDescent="0.25">
      <c r="A62" s="16" t="s">
        <v>56</v>
      </c>
      <c r="B62" s="49">
        <f>B50/C62</f>
        <v>2689025.5555555555</v>
      </c>
      <c r="C62" s="38">
        <v>0.09</v>
      </c>
      <c r="D62" s="49">
        <f>D50/E62</f>
        <v>2742806.0666666673</v>
      </c>
      <c r="E62" s="38">
        <v>0.09</v>
      </c>
      <c r="F62" s="49">
        <f>F50/G62</f>
        <v>2797662.1880000001</v>
      </c>
      <c r="G62" s="37">
        <v>0.09</v>
      </c>
      <c r="H62" s="49">
        <f>H50/I62</f>
        <v>2853615.4317600005</v>
      </c>
      <c r="I62" s="38">
        <v>0.09</v>
      </c>
      <c r="J62" s="49">
        <f>J50/K62</f>
        <v>2910687.7403952</v>
      </c>
      <c r="K62" s="37">
        <v>0.09</v>
      </c>
      <c r="L62" s="49">
        <f>L50/M62</f>
        <v>2968901.4952031048</v>
      </c>
      <c r="M62" s="38">
        <v>0.09</v>
      </c>
      <c r="N62" s="49">
        <f>N50/O62</f>
        <v>3028279.5251071653</v>
      </c>
      <c r="O62" s="38">
        <v>0.09</v>
      </c>
    </row>
    <row r="64" spans="1:15" ht="13.5" thickBot="1" x14ac:dyDescent="0.25"/>
    <row r="65" spans="1:7" ht="13.5" thickBot="1" x14ac:dyDescent="0.25">
      <c r="A65" s="16"/>
      <c r="B65" s="32" t="s">
        <v>70</v>
      </c>
      <c r="C65" s="103" t="s">
        <v>108</v>
      </c>
      <c r="D65" s="103" t="s">
        <v>109</v>
      </c>
      <c r="F65" s="1" t="s">
        <v>96</v>
      </c>
      <c r="G65" s="88">
        <f>IRR(B66:B74)</f>
        <v>3.8753723302500376E-3</v>
      </c>
    </row>
    <row r="66" spans="1:7" x14ac:dyDescent="0.2">
      <c r="A66" s="1" t="s">
        <v>61</v>
      </c>
      <c r="B66" s="104">
        <f>SUM(-$B$25+-$D$52)</f>
        <v>-625000</v>
      </c>
      <c r="C66" s="105">
        <v>0</v>
      </c>
      <c r="D66" s="106">
        <f>C66</f>
        <v>0</v>
      </c>
      <c r="F66" s="4" t="s">
        <v>97</v>
      </c>
      <c r="G66" s="89">
        <f>NPV(0.07,B66,B67:B74)</f>
        <v>-133912.98577986943</v>
      </c>
    </row>
    <row r="67" spans="1:7" x14ac:dyDescent="0.2">
      <c r="A67" s="4" t="s">
        <v>62</v>
      </c>
      <c r="B67" s="45">
        <f>B56</f>
        <v>75739.284995571652</v>
      </c>
      <c r="C67" s="107">
        <f>B60</f>
        <v>0.12118285599291465</v>
      </c>
      <c r="D67" s="107">
        <f>C67+C66</f>
        <v>0.12118285599291465</v>
      </c>
      <c r="F67" s="4" t="s">
        <v>98</v>
      </c>
      <c r="G67" s="90">
        <f>B3/B38</f>
        <v>5.1606617206884735</v>
      </c>
    </row>
    <row r="68" spans="1:7" ht="13.5" thickBot="1" x14ac:dyDescent="0.25">
      <c r="A68" s="4" t="s">
        <v>63</v>
      </c>
      <c r="B68" s="45">
        <f>D56</f>
        <v>80579.530995571724</v>
      </c>
      <c r="C68" s="107">
        <f>D60</f>
        <v>0.12892724959291477</v>
      </c>
      <c r="D68" s="107">
        <f>C68+C67</f>
        <v>0.25011010558582941</v>
      </c>
      <c r="F68" s="14" t="s">
        <v>106</v>
      </c>
      <c r="G68" s="96">
        <f>B58</f>
        <v>9.6804919999999989E-2</v>
      </c>
    </row>
    <row r="69" spans="1:7" ht="13.5" thickBot="1" x14ac:dyDescent="0.25">
      <c r="A69" s="4" t="s">
        <v>64</v>
      </c>
      <c r="B69" s="45">
        <f>F56</f>
        <v>85516.581915571674</v>
      </c>
      <c r="C69" s="107">
        <f>F60</f>
        <v>0.13682653106491469</v>
      </c>
      <c r="D69" s="107">
        <f>D68+C69</f>
        <v>0.38693663665074407</v>
      </c>
      <c r="G69" s="87"/>
    </row>
    <row r="70" spans="1:7" ht="13.5" thickBot="1" x14ac:dyDescent="0.25">
      <c r="A70" s="4" t="s">
        <v>65</v>
      </c>
      <c r="B70" s="45">
        <f>H56</f>
        <v>90552.373853971716</v>
      </c>
      <c r="C70" s="108">
        <f>H60</f>
        <v>0.14488379816635474</v>
      </c>
      <c r="D70" s="107">
        <f>D69+C70</f>
        <v>0.53182043481709884</v>
      </c>
      <c r="F70" s="98" t="s">
        <v>100</v>
      </c>
      <c r="G70" s="97" t="s">
        <v>63</v>
      </c>
    </row>
    <row r="71" spans="1:7" x14ac:dyDescent="0.2">
      <c r="A71" s="4" t="s">
        <v>66</v>
      </c>
      <c r="B71" s="45">
        <f>J56</f>
        <v>95688.881631139666</v>
      </c>
      <c r="C71" s="108">
        <f>J60</f>
        <v>0.15310221060982346</v>
      </c>
      <c r="D71" s="107">
        <f>D70+C71</f>
        <v>0.68492264542692227</v>
      </c>
      <c r="F71" s="4" t="s">
        <v>101</v>
      </c>
      <c r="G71" s="91">
        <f>D62</f>
        <v>2742806.0666666673</v>
      </c>
    </row>
    <row r="72" spans="1:7" x14ac:dyDescent="0.2">
      <c r="A72" s="4" t="s">
        <v>68</v>
      </c>
      <c r="B72" s="45">
        <f>L56</f>
        <v>100928.1195638511</v>
      </c>
      <c r="C72" s="108">
        <f>L60</f>
        <v>0.16148499130216176</v>
      </c>
      <c r="D72" s="107">
        <f>D71+C72</f>
        <v>0.84640763672908403</v>
      </c>
      <c r="F72" s="4" t="s">
        <v>102</v>
      </c>
      <c r="G72" s="92">
        <v>0.8</v>
      </c>
    </row>
    <row r="73" spans="1:7" x14ac:dyDescent="0.2">
      <c r="A73" s="4" t="s">
        <v>69</v>
      </c>
      <c r="B73" s="45">
        <f>N56</f>
        <v>106272.14225521655</v>
      </c>
      <c r="C73" s="108">
        <f>N60</f>
        <v>0.17003542760834647</v>
      </c>
      <c r="D73" s="107">
        <f>D72+C73</f>
        <v>1.0164430643374305</v>
      </c>
      <c r="F73" s="4" t="s">
        <v>104</v>
      </c>
      <c r="G73" s="93">
        <v>7.7499999999999999E-2</v>
      </c>
    </row>
    <row r="74" spans="1:7" x14ac:dyDescent="0.2">
      <c r="A74" s="4"/>
      <c r="B74" s="45"/>
      <c r="C74" s="108"/>
      <c r="D74" s="107"/>
      <c r="F74" s="4" t="s">
        <v>105</v>
      </c>
      <c r="G74" s="94">
        <v>30</v>
      </c>
    </row>
    <row r="75" spans="1:7" ht="13.5" thickBot="1" x14ac:dyDescent="0.25">
      <c r="A75" s="4"/>
      <c r="B75" s="46"/>
      <c r="C75" s="109"/>
      <c r="D75" s="108"/>
      <c r="F75" s="14" t="s">
        <v>103</v>
      </c>
      <c r="G75" s="95">
        <f>G71*G72</f>
        <v>2194244.853333334</v>
      </c>
    </row>
    <row r="76" spans="1:7" ht="13.5" thickBot="1" x14ac:dyDescent="0.25">
      <c r="A76" s="16" t="s">
        <v>95</v>
      </c>
      <c r="B76" s="47"/>
      <c r="C76" s="110"/>
      <c r="D76" s="111"/>
    </row>
    <row r="77" spans="1:7" ht="13.5" thickBot="1" x14ac:dyDescent="0.25"/>
    <row r="78" spans="1:7" ht="13.5" hidden="1" thickBot="1" x14ac:dyDescent="0.25">
      <c r="A78" t="s">
        <v>67</v>
      </c>
      <c r="B78" s="60">
        <f>IRR(B66:B74)</f>
        <v>3.8753723302500376E-3</v>
      </c>
    </row>
    <row r="79" spans="1:7" ht="13.5" thickBot="1" x14ac:dyDescent="0.25">
      <c r="A79" s="16"/>
      <c r="B79" s="32" t="s">
        <v>110</v>
      </c>
      <c r="C79" s="32" t="s">
        <v>111</v>
      </c>
      <c r="D79" s="44" t="s">
        <v>112</v>
      </c>
      <c r="F79" s="1" t="s">
        <v>115</v>
      </c>
      <c r="G79" s="3">
        <v>60</v>
      </c>
    </row>
    <row r="80" spans="1:7" x14ac:dyDescent="0.2">
      <c r="A80" s="4"/>
      <c r="B80" s="112"/>
      <c r="C80" s="112"/>
      <c r="D80" s="113"/>
      <c r="F80" s="4" t="s">
        <v>74</v>
      </c>
      <c r="G80" s="117">
        <f>B6</f>
        <v>32</v>
      </c>
    </row>
    <row r="81" spans="1:7" x14ac:dyDescent="0.2">
      <c r="A81" s="4" t="s">
        <v>113</v>
      </c>
      <c r="B81" s="13">
        <f>N62/B7</f>
        <v>37853.494063839564</v>
      </c>
      <c r="C81" s="29">
        <f>B21</f>
        <v>31250</v>
      </c>
      <c r="D81" s="114">
        <f>((B81-C81)/C81)/7</f>
        <v>3.0187401434695147E-2</v>
      </c>
      <c r="F81" s="4" t="s">
        <v>116</v>
      </c>
      <c r="G81" s="118">
        <f>(B3/(G79-G80)*(G79-G80)+B3)/B7</f>
        <v>62500</v>
      </c>
    </row>
    <row r="82" spans="1:7" ht="13.5" thickBot="1" x14ac:dyDescent="0.25">
      <c r="A82" s="14" t="s">
        <v>114</v>
      </c>
      <c r="B82" s="24">
        <f>N62/B8</f>
        <v>41.022480697739979</v>
      </c>
      <c r="C82" s="115">
        <f>B22</f>
        <v>33.866160931996745</v>
      </c>
      <c r="D82" s="116">
        <f>((B82-C82)/C82)/7</f>
        <v>3.0187401434695175E-2</v>
      </c>
      <c r="F82" s="14" t="s">
        <v>117</v>
      </c>
      <c r="G82" s="26">
        <f>(B3-(B3/(G79-G80)*7))/B7</f>
        <v>23437.5</v>
      </c>
    </row>
    <row r="106" spans="2:2" x14ac:dyDescent="0.2">
      <c r="B106" s="58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6" t="s">
        <v>88</v>
      </c>
      <c r="B1" s="77">
        <f>Sheet1!B24</f>
        <v>1875000</v>
      </c>
      <c r="C1" s="78"/>
      <c r="D1" s="79"/>
      <c r="E1" s="76"/>
      <c r="F1" s="76"/>
      <c r="G1" s="76"/>
      <c r="H1" s="80"/>
      <c r="I1" s="76" t="s">
        <v>88</v>
      </c>
      <c r="J1" s="77">
        <f>Sheet1!G75</f>
        <v>2194244.853333334</v>
      </c>
      <c r="K1" s="78"/>
      <c r="L1" s="79"/>
      <c r="M1" s="76"/>
      <c r="N1" s="76"/>
      <c r="O1" s="76"/>
    </row>
    <row r="2" spans="1:15" x14ac:dyDescent="0.2">
      <c r="A2" s="76" t="s">
        <v>89</v>
      </c>
      <c r="B2" s="81">
        <f>Sheet1!B27</f>
        <v>300</v>
      </c>
      <c r="C2" s="76"/>
      <c r="D2" s="82"/>
      <c r="E2" s="76"/>
      <c r="F2" s="76"/>
      <c r="G2" s="76"/>
      <c r="H2" s="80"/>
      <c r="I2" s="76" t="s">
        <v>89</v>
      </c>
      <c r="J2" s="81">
        <v>300</v>
      </c>
      <c r="K2" s="76"/>
      <c r="L2" s="82"/>
      <c r="M2" s="76"/>
      <c r="N2" s="76"/>
      <c r="O2" s="76"/>
    </row>
    <row r="3" spans="1:15" x14ac:dyDescent="0.2">
      <c r="A3" s="76" t="s">
        <v>90</v>
      </c>
      <c r="B3" s="83">
        <f>Sheet1!B26</f>
        <v>7.4999999999999997E-2</v>
      </c>
      <c r="C3" s="76"/>
      <c r="D3" s="84"/>
      <c r="E3" s="85"/>
      <c r="F3" s="76"/>
      <c r="G3" s="76"/>
      <c r="H3" s="80"/>
      <c r="I3" s="76" t="s">
        <v>90</v>
      </c>
      <c r="J3" s="83">
        <v>7.0000000000000007E-2</v>
      </c>
      <c r="K3" s="76"/>
      <c r="L3" s="84"/>
      <c r="M3" s="85"/>
      <c r="N3" s="76"/>
      <c r="O3" s="76"/>
    </row>
    <row r="4" spans="1:15" x14ac:dyDescent="0.2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">
      <c r="A5" s="76"/>
      <c r="B5" s="81" t="s">
        <v>91</v>
      </c>
      <c r="C5" s="78" t="s">
        <v>89</v>
      </c>
      <c r="D5" s="78" t="s">
        <v>92</v>
      </c>
      <c r="E5" s="78" t="s">
        <v>93</v>
      </c>
      <c r="F5" s="78" t="s">
        <v>90</v>
      </c>
      <c r="G5" s="78" t="s">
        <v>94</v>
      </c>
      <c r="H5" s="80"/>
      <c r="I5" s="76"/>
      <c r="J5" s="81" t="s">
        <v>91</v>
      </c>
      <c r="K5" s="78" t="s">
        <v>89</v>
      </c>
      <c r="L5" s="78" t="s">
        <v>92</v>
      </c>
      <c r="M5" s="78" t="s">
        <v>93</v>
      </c>
      <c r="N5" s="78" t="s">
        <v>90</v>
      </c>
      <c r="O5" s="78" t="s">
        <v>94</v>
      </c>
    </row>
    <row r="6" spans="1:15" x14ac:dyDescent="0.2">
      <c r="A6" s="76"/>
      <c r="B6" s="81"/>
      <c r="C6" s="76">
        <v>1</v>
      </c>
      <c r="D6" s="85">
        <f>PMT($B$3/12,$B$2,$B$1)</f>
        <v>-13856.084583702363</v>
      </c>
      <c r="E6" s="85">
        <f>PPMT($B$3/12,C6,$B$2,$B$1)</f>
        <v>-2137.3345837023644</v>
      </c>
      <c r="F6" s="85">
        <f>SUM(D6-E6)</f>
        <v>-11718.749999999998</v>
      </c>
      <c r="G6" s="86">
        <f>SUM($B$1+E6)</f>
        <v>1872862.6654162977</v>
      </c>
      <c r="H6" s="80"/>
      <c r="I6" s="76"/>
      <c r="J6" s="81"/>
      <c r="K6" s="76">
        <v>1</v>
      </c>
      <c r="L6" s="85">
        <f>PMT($J$3/12,$J$2,$J$1)</f>
        <v>-15508.466160639353</v>
      </c>
      <c r="M6" s="85">
        <f>PPMT($J$3/12,K6,$J$2,$J$1)</f>
        <v>-2708.704516194904</v>
      </c>
      <c r="N6" s="85">
        <f>SUM(L6-M6)</f>
        <v>-12799.761644444448</v>
      </c>
      <c r="O6" s="86">
        <f>SUM($B$1+M6)</f>
        <v>1872291.295483805</v>
      </c>
    </row>
    <row r="7" spans="1:15" x14ac:dyDescent="0.2">
      <c r="A7" s="76"/>
      <c r="B7" s="81"/>
      <c r="C7" s="76">
        <f>SUM(C6+1)</f>
        <v>2</v>
      </c>
      <c r="D7" s="85">
        <f>PMT($B$3/12,$B$2,$B$1)</f>
        <v>-13856.084583702363</v>
      </c>
      <c r="E7" s="85">
        <f>PPMT($B$3/12,C7,$B$2,$B$1)</f>
        <v>-2150.6929248505039</v>
      </c>
      <c r="F7" s="85">
        <f t="shared" ref="F7:F40" si="0">SUM(D7-E7)</f>
        <v>-11705.391658851859</v>
      </c>
      <c r="G7" s="86">
        <f>SUM(G6+E7)</f>
        <v>1870711.9724914473</v>
      </c>
      <c r="H7" s="80"/>
      <c r="I7" s="85">
        <f>D7-L7</f>
        <v>1652.3815769369903</v>
      </c>
      <c r="J7" s="81"/>
      <c r="K7" s="76">
        <f>SUM(K6+1)</f>
        <v>2</v>
      </c>
      <c r="L7" s="85">
        <f>PMT($J$3/12,$J$2,$J$1)</f>
        <v>-15508.466160639353</v>
      </c>
      <c r="M7" s="85">
        <f>PPMT($J$3/12,K7,$J$2,$J$1)</f>
        <v>-2724.5052925393748</v>
      </c>
      <c r="N7" s="85">
        <f>SUM(L7-M7)</f>
        <v>-12783.960868099977</v>
      </c>
      <c r="O7" s="86">
        <f>SUM(O6+M7)</f>
        <v>1869566.7901912655</v>
      </c>
    </row>
    <row r="8" spans="1:15" x14ac:dyDescent="0.2">
      <c r="A8" s="76"/>
      <c r="B8" s="81"/>
      <c r="C8" s="76">
        <f t="shared" ref="C8:C71" si="1">SUM(C7+1)</f>
        <v>3</v>
      </c>
      <c r="D8" s="85">
        <f t="shared" ref="D8:D71" si="2">PMT($B$3/12,$B$2,$B$1)</f>
        <v>-13856.084583702363</v>
      </c>
      <c r="E8" s="85">
        <f>PPMT($B$3/12,C8,$B$2,$B$1)</f>
        <v>-2164.1347556308192</v>
      </c>
      <c r="F8" s="85">
        <f t="shared" si="0"/>
        <v>-11691.949828071543</v>
      </c>
      <c r="G8" s="86">
        <f t="shared" ref="G8:G40" si="3">SUM(G7+E8)</f>
        <v>1868547.8377358166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-15508.466160639353</v>
      </c>
      <c r="M8" s="85">
        <f t="shared" ref="M8:M71" si="6">PPMT($J$3/12,K8,$J$2,$J$1)</f>
        <v>-2740.3982400791874</v>
      </c>
      <c r="N8" s="85">
        <f t="shared" ref="N8:N71" si="7">SUM(L8-M8)</f>
        <v>-12768.067920560166</v>
      </c>
      <c r="O8" s="86">
        <f t="shared" ref="O8:O40" si="8">SUM(O7+M8)</f>
        <v>1866826.3919511863</v>
      </c>
    </row>
    <row r="9" spans="1:15" x14ac:dyDescent="0.2">
      <c r="A9" s="76"/>
      <c r="B9" s="81"/>
      <c r="C9" s="76">
        <f t="shared" si="1"/>
        <v>4</v>
      </c>
      <c r="D9" s="85">
        <f t="shared" si="2"/>
        <v>-13856.084583702363</v>
      </c>
      <c r="E9" s="85">
        <f t="shared" ref="E9:E40" si="9">PPMT($B$3/12,C9,$B$2,$B$1)</f>
        <v>-2177.6605978535126</v>
      </c>
      <c r="F9" s="85">
        <f t="shared" si="0"/>
        <v>-11678.423985848851</v>
      </c>
      <c r="G9" s="86">
        <f t="shared" si="3"/>
        <v>1866370.177137963</v>
      </c>
      <c r="H9" s="80"/>
      <c r="I9" s="76"/>
      <c r="J9" s="81"/>
      <c r="K9" s="76">
        <f t="shared" si="4"/>
        <v>4</v>
      </c>
      <c r="L9" s="85">
        <f t="shared" si="5"/>
        <v>-15508.466160639353</v>
      </c>
      <c r="M9" s="85">
        <f t="shared" si="6"/>
        <v>-2756.3838964796496</v>
      </c>
      <c r="N9" s="85">
        <f t="shared" si="7"/>
        <v>-12752.082264159704</v>
      </c>
      <c r="O9" s="86">
        <f t="shared" si="8"/>
        <v>1864070.0080547067</v>
      </c>
    </row>
    <row r="10" spans="1:15" x14ac:dyDescent="0.2">
      <c r="A10" s="76"/>
      <c r="B10" s="81"/>
      <c r="C10" s="76">
        <f t="shared" si="1"/>
        <v>5</v>
      </c>
      <c r="D10" s="85">
        <f t="shared" si="2"/>
        <v>-13856.084583702363</v>
      </c>
      <c r="E10" s="85">
        <f t="shared" si="9"/>
        <v>-2191.2709765900968</v>
      </c>
      <c r="F10" s="85">
        <f t="shared" si="0"/>
        <v>-11664.813607112266</v>
      </c>
      <c r="G10" s="86">
        <f t="shared" si="3"/>
        <v>1864178.906161373</v>
      </c>
      <c r="H10" s="80"/>
      <c r="I10" s="76"/>
      <c r="J10" s="81"/>
      <c r="K10" s="76">
        <f t="shared" si="4"/>
        <v>5</v>
      </c>
      <c r="L10" s="85">
        <f t="shared" si="5"/>
        <v>-15508.466160639353</v>
      </c>
      <c r="M10" s="85">
        <f t="shared" si="6"/>
        <v>-2772.4628025424472</v>
      </c>
      <c r="N10" s="85">
        <f t="shared" si="7"/>
        <v>-12736.003358096907</v>
      </c>
      <c r="O10" s="86">
        <f t="shared" si="8"/>
        <v>1861297.5452521644</v>
      </c>
    </row>
    <row r="11" spans="1:15" x14ac:dyDescent="0.2">
      <c r="A11" s="76"/>
      <c r="B11" s="81"/>
      <c r="C11" s="76">
        <f t="shared" si="1"/>
        <v>6</v>
      </c>
      <c r="D11" s="85">
        <f t="shared" si="2"/>
        <v>-13856.084583702363</v>
      </c>
      <c r="E11" s="85">
        <f t="shared" si="9"/>
        <v>-2204.9664201937849</v>
      </c>
      <c r="F11" s="85">
        <f t="shared" si="0"/>
        <v>-11651.118163508578</v>
      </c>
      <c r="G11" s="86">
        <f t="shared" si="3"/>
        <v>1861973.9397411793</v>
      </c>
      <c r="H11" s="80"/>
      <c r="I11" s="76"/>
      <c r="J11" s="81"/>
      <c r="K11" s="76">
        <f t="shared" si="4"/>
        <v>6</v>
      </c>
      <c r="L11" s="85">
        <f t="shared" si="5"/>
        <v>-15508.466160639353</v>
      </c>
      <c r="M11" s="85">
        <f t="shared" si="6"/>
        <v>-2788.635502223945</v>
      </c>
      <c r="N11" s="85">
        <f t="shared" si="7"/>
        <v>-12719.830658415409</v>
      </c>
      <c r="O11" s="86">
        <f t="shared" si="8"/>
        <v>1858508.9097499405</v>
      </c>
    </row>
    <row r="12" spans="1:15" x14ac:dyDescent="0.2">
      <c r="A12" s="76"/>
      <c r="B12" s="81"/>
      <c r="C12" s="76">
        <f t="shared" si="1"/>
        <v>7</v>
      </c>
      <c r="D12" s="85">
        <f t="shared" si="2"/>
        <v>-13856.084583702363</v>
      </c>
      <c r="E12" s="85">
        <f t="shared" si="9"/>
        <v>-2218.7474603199962</v>
      </c>
      <c r="F12" s="85">
        <f t="shared" si="0"/>
        <v>-11637.337123382367</v>
      </c>
      <c r="G12" s="86">
        <f t="shared" si="3"/>
        <v>1859755.1922808595</v>
      </c>
      <c r="H12" s="80"/>
      <c r="I12" s="76"/>
      <c r="J12" s="81"/>
      <c r="K12" s="76">
        <f t="shared" si="4"/>
        <v>7</v>
      </c>
      <c r="L12" s="85">
        <f t="shared" si="5"/>
        <v>-15508.466160639353</v>
      </c>
      <c r="M12" s="85">
        <f t="shared" si="6"/>
        <v>-2804.902542653585</v>
      </c>
      <c r="N12" s="85">
        <f t="shared" si="7"/>
        <v>-12703.563617985768</v>
      </c>
      <c r="O12" s="86">
        <f t="shared" si="8"/>
        <v>1855704.007207287</v>
      </c>
    </row>
    <row r="13" spans="1:15" x14ac:dyDescent="0.2">
      <c r="A13" s="76"/>
      <c r="B13" s="81"/>
      <c r="C13" s="76">
        <f t="shared" si="1"/>
        <v>8</v>
      </c>
      <c r="D13" s="85">
        <f t="shared" si="2"/>
        <v>-13856.084583702363</v>
      </c>
      <c r="E13" s="85">
        <f t="shared" si="9"/>
        <v>-2232.6146319469958</v>
      </c>
      <c r="F13" s="85">
        <f t="shared" si="0"/>
        <v>-11623.469951755367</v>
      </c>
      <c r="G13" s="86">
        <f t="shared" si="3"/>
        <v>1857522.5776489126</v>
      </c>
      <c r="H13" s="80"/>
      <c r="I13" s="76"/>
      <c r="J13" s="81"/>
      <c r="K13" s="76">
        <f t="shared" si="4"/>
        <v>8</v>
      </c>
      <c r="L13" s="85">
        <f t="shared" si="5"/>
        <v>-15508.466160639353</v>
      </c>
      <c r="M13" s="85">
        <f t="shared" si="6"/>
        <v>-2821.2644741523968</v>
      </c>
      <c r="N13" s="85">
        <f t="shared" si="7"/>
        <v>-12687.201686486957</v>
      </c>
      <c r="O13" s="86">
        <f t="shared" si="8"/>
        <v>1852882.7427331347</v>
      </c>
    </row>
    <row r="14" spans="1:15" x14ac:dyDescent="0.2">
      <c r="A14" s="76"/>
      <c r="B14" s="81"/>
      <c r="C14" s="76">
        <f t="shared" si="1"/>
        <v>9</v>
      </c>
      <c r="D14" s="85">
        <f t="shared" si="2"/>
        <v>-13856.084583702363</v>
      </c>
      <c r="E14" s="85">
        <f t="shared" si="9"/>
        <v>-2246.5684733966646</v>
      </c>
      <c r="F14" s="85">
        <f t="shared" si="0"/>
        <v>-11609.516110305698</v>
      </c>
      <c r="G14" s="86">
        <f t="shared" si="3"/>
        <v>1855276.009175516</v>
      </c>
      <c r="H14" s="80"/>
      <c r="I14" s="76"/>
      <c r="J14" s="81"/>
      <c r="K14" s="76">
        <f t="shared" si="4"/>
        <v>9</v>
      </c>
      <c r="L14" s="85">
        <f t="shared" si="5"/>
        <v>-15508.466160639353</v>
      </c>
      <c r="M14" s="85">
        <f t="shared" si="6"/>
        <v>-2837.7218502516198</v>
      </c>
      <c r="N14" s="85">
        <f t="shared" si="7"/>
        <v>-12670.744310387734</v>
      </c>
      <c r="O14" s="86">
        <f t="shared" si="8"/>
        <v>1850045.0208828831</v>
      </c>
    </row>
    <row r="15" spans="1:15" x14ac:dyDescent="0.2">
      <c r="A15" s="76"/>
      <c r="B15" s="81"/>
      <c r="C15" s="76">
        <f t="shared" si="1"/>
        <v>10</v>
      </c>
      <c r="D15" s="85">
        <f t="shared" si="2"/>
        <v>-13856.084583702363</v>
      </c>
      <c r="E15" s="85">
        <f t="shared" si="9"/>
        <v>-2260.6095263553943</v>
      </c>
      <c r="F15" s="85">
        <f t="shared" si="0"/>
        <v>-11595.475057346968</v>
      </c>
      <c r="G15" s="86">
        <f t="shared" si="3"/>
        <v>1853015.3996491607</v>
      </c>
      <c r="H15" s="80"/>
      <c r="I15" s="76"/>
      <c r="J15" s="81"/>
      <c r="K15" s="76">
        <f t="shared" si="4"/>
        <v>10</v>
      </c>
      <c r="L15" s="85">
        <f t="shared" si="5"/>
        <v>-15508.466160639353</v>
      </c>
      <c r="M15" s="85">
        <f t="shared" si="6"/>
        <v>-2854.2752277114209</v>
      </c>
      <c r="N15" s="85">
        <f t="shared" si="7"/>
        <v>-12654.190932927931</v>
      </c>
      <c r="O15" s="86">
        <f t="shared" si="8"/>
        <v>1847190.7456551716</v>
      </c>
    </row>
    <row r="16" spans="1:15" x14ac:dyDescent="0.2">
      <c r="A16" s="76"/>
      <c r="B16" s="81"/>
      <c r="C16" s="76">
        <f t="shared" si="1"/>
        <v>11</v>
      </c>
      <c r="D16" s="85">
        <f t="shared" si="2"/>
        <v>-13856.084583702363</v>
      </c>
      <c r="E16" s="85">
        <f t="shared" si="9"/>
        <v>-2274.7383358951147</v>
      </c>
      <c r="F16" s="85">
        <f t="shared" si="0"/>
        <v>-11581.346247807247</v>
      </c>
      <c r="G16" s="86">
        <f t="shared" si="3"/>
        <v>1850740.6613132656</v>
      </c>
      <c r="H16" s="80"/>
      <c r="I16" s="76"/>
      <c r="J16" s="81"/>
      <c r="K16" s="76">
        <f t="shared" si="4"/>
        <v>11</v>
      </c>
      <c r="L16" s="85">
        <f t="shared" si="5"/>
        <v>-15508.466160639353</v>
      </c>
      <c r="M16" s="85">
        <f t="shared" si="6"/>
        <v>-2870.9251665397369</v>
      </c>
      <c r="N16" s="85">
        <f t="shared" si="7"/>
        <v>-12637.540994099616</v>
      </c>
      <c r="O16" s="86">
        <f t="shared" si="8"/>
        <v>1844319.8204886317</v>
      </c>
    </row>
    <row r="17" spans="1:15" x14ac:dyDescent="0.2">
      <c r="A17" s="85">
        <f>SUM(F6:F17)</f>
        <v>-139724.72086719866</v>
      </c>
      <c r="B17" s="81">
        <f>SUM(D6:D17)</f>
        <v>-166273.01500442834</v>
      </c>
      <c r="C17" s="76">
        <f t="shared" si="1"/>
        <v>12</v>
      </c>
      <c r="D17" s="85">
        <f t="shared" si="2"/>
        <v>-13856.084583702363</v>
      </c>
      <c r="E17" s="85">
        <f t="shared" si="9"/>
        <v>-2288.955450494459</v>
      </c>
      <c r="F17" s="85">
        <f t="shared" si="0"/>
        <v>-11567.129133207904</v>
      </c>
      <c r="G17" s="86">
        <f t="shared" si="3"/>
        <v>1848451.705862771</v>
      </c>
      <c r="H17" s="80"/>
      <c r="I17" s="76"/>
      <c r="J17" s="81">
        <f>SUM(L6:L17)</f>
        <v>-186101.59392767225</v>
      </c>
      <c r="K17" s="76">
        <f t="shared" si="4"/>
        <v>12</v>
      </c>
      <c r="L17" s="85">
        <f t="shared" si="5"/>
        <v>-15508.466160639353</v>
      </c>
      <c r="M17" s="85">
        <f t="shared" si="6"/>
        <v>-2887.6722300112192</v>
      </c>
      <c r="N17" s="85">
        <f t="shared" si="7"/>
        <v>-12620.793930628133</v>
      </c>
      <c r="O17" s="86">
        <f t="shared" si="8"/>
        <v>1841432.1482586204</v>
      </c>
    </row>
    <row r="18" spans="1:15" x14ac:dyDescent="0.2">
      <c r="A18" s="76"/>
      <c r="B18" s="81"/>
      <c r="C18" s="76">
        <f t="shared" si="1"/>
        <v>13</v>
      </c>
      <c r="D18" s="85">
        <f t="shared" si="2"/>
        <v>-13856.084583702363</v>
      </c>
      <c r="E18" s="85">
        <f t="shared" si="9"/>
        <v>-2303.2614220600499</v>
      </c>
      <c r="F18" s="85">
        <f t="shared" si="0"/>
        <v>-11552.823161642313</v>
      </c>
      <c r="G18" s="86">
        <f t="shared" si="3"/>
        <v>1846148.4444407111</v>
      </c>
      <c r="H18" s="80"/>
      <c r="I18" s="76"/>
      <c r="J18" s="81"/>
      <c r="K18" s="76">
        <f t="shared" si="4"/>
        <v>13</v>
      </c>
      <c r="L18" s="85">
        <f t="shared" si="5"/>
        <v>-15508.466160639353</v>
      </c>
      <c r="M18" s="85">
        <f t="shared" si="6"/>
        <v>-2904.5169846862846</v>
      </c>
      <c r="N18" s="85">
        <f t="shared" si="7"/>
        <v>-12603.949175953068</v>
      </c>
      <c r="O18" s="86">
        <f t="shared" si="8"/>
        <v>1838527.6312739342</v>
      </c>
    </row>
    <row r="19" spans="1:15" x14ac:dyDescent="0.2">
      <c r="A19" s="76"/>
      <c r="B19" s="81"/>
      <c r="C19" s="76">
        <f t="shared" si="1"/>
        <v>14</v>
      </c>
      <c r="D19" s="85">
        <f t="shared" si="2"/>
        <v>-13856.084583702363</v>
      </c>
      <c r="E19" s="85">
        <f t="shared" si="9"/>
        <v>-2317.656805947925</v>
      </c>
      <c r="F19" s="85">
        <f t="shared" si="0"/>
        <v>-11538.427777754438</v>
      </c>
      <c r="G19" s="86">
        <f t="shared" si="3"/>
        <v>1843830.7876347632</v>
      </c>
      <c r="H19" s="80"/>
      <c r="I19" s="76"/>
      <c r="J19" s="81"/>
      <c r="K19" s="76">
        <f t="shared" si="4"/>
        <v>14</v>
      </c>
      <c r="L19" s="85">
        <f t="shared" si="5"/>
        <v>-15508.466160639353</v>
      </c>
      <c r="M19" s="85">
        <f t="shared" si="6"/>
        <v>-2921.4600004302879</v>
      </c>
      <c r="N19" s="85">
        <f t="shared" si="7"/>
        <v>-12587.006160209065</v>
      </c>
      <c r="O19" s="86">
        <f t="shared" si="8"/>
        <v>1835606.1712735039</v>
      </c>
    </row>
    <row r="20" spans="1:15" x14ac:dyDescent="0.2">
      <c r="A20" s="76"/>
      <c r="B20" s="81"/>
      <c r="C20" s="76">
        <f t="shared" si="1"/>
        <v>15</v>
      </c>
      <c r="D20" s="85">
        <f t="shared" si="2"/>
        <v>-13856.084583702363</v>
      </c>
      <c r="E20" s="85">
        <f t="shared" si="9"/>
        <v>-2332.1421609850995</v>
      </c>
      <c r="F20" s="85">
        <f t="shared" si="0"/>
        <v>-11523.942422717264</v>
      </c>
      <c r="G20" s="86">
        <f t="shared" si="3"/>
        <v>1841498.645473778</v>
      </c>
      <c r="H20" s="80"/>
      <c r="I20" s="76"/>
      <c r="J20" s="81"/>
      <c r="K20" s="76">
        <f t="shared" si="4"/>
        <v>15</v>
      </c>
      <c r="L20" s="85">
        <f t="shared" si="5"/>
        <v>-15508.466160639353</v>
      </c>
      <c r="M20" s="85">
        <f t="shared" si="6"/>
        <v>-2938.5018504327982</v>
      </c>
      <c r="N20" s="85">
        <f t="shared" si="7"/>
        <v>-12569.964310206555</v>
      </c>
      <c r="O20" s="86">
        <f t="shared" si="8"/>
        <v>1832667.6694230712</v>
      </c>
    </row>
    <row r="21" spans="1:15" x14ac:dyDescent="0.2">
      <c r="A21" s="76"/>
      <c r="B21" s="81"/>
      <c r="C21" s="76">
        <f t="shared" si="1"/>
        <v>16</v>
      </c>
      <c r="D21" s="85">
        <f t="shared" si="2"/>
        <v>-13856.084583702363</v>
      </c>
      <c r="E21" s="85">
        <f t="shared" si="9"/>
        <v>-2346.7180494912568</v>
      </c>
      <c r="F21" s="85">
        <f t="shared" si="0"/>
        <v>-11509.366534211105</v>
      </c>
      <c r="G21" s="86">
        <f t="shared" si="3"/>
        <v>1839151.9274242867</v>
      </c>
      <c r="H21" s="80"/>
      <c r="I21" s="76"/>
      <c r="J21" s="81"/>
      <c r="K21" s="76">
        <f t="shared" si="4"/>
        <v>16</v>
      </c>
      <c r="L21" s="85">
        <f t="shared" si="5"/>
        <v>-15508.466160639353</v>
      </c>
      <c r="M21" s="85">
        <f t="shared" si="6"/>
        <v>-2955.6431112269893</v>
      </c>
      <c r="N21" s="85">
        <f t="shared" si="7"/>
        <v>-12552.823049412364</v>
      </c>
      <c r="O21" s="86">
        <f t="shared" si="8"/>
        <v>1829712.0263118441</v>
      </c>
    </row>
    <row r="22" spans="1:15" x14ac:dyDescent="0.2">
      <c r="A22" s="76"/>
      <c r="B22" s="81"/>
      <c r="C22" s="76">
        <f t="shared" si="1"/>
        <v>17</v>
      </c>
      <c r="D22" s="85">
        <f t="shared" si="2"/>
        <v>-13856.084583702363</v>
      </c>
      <c r="E22" s="85">
        <f t="shared" si="9"/>
        <v>-2361.3850373005771</v>
      </c>
      <c r="F22" s="85">
        <f t="shared" si="0"/>
        <v>-11494.699546401785</v>
      </c>
      <c r="G22" s="86">
        <f t="shared" si="3"/>
        <v>1836790.5423869861</v>
      </c>
      <c r="H22" s="80"/>
      <c r="I22" s="76"/>
      <c r="J22" s="81"/>
      <c r="K22" s="76">
        <f t="shared" si="4"/>
        <v>17</v>
      </c>
      <c r="L22" s="85">
        <f t="shared" si="5"/>
        <v>-15508.466160639353</v>
      </c>
      <c r="M22" s="85">
        <f t="shared" si="6"/>
        <v>-2972.8843627091469</v>
      </c>
      <c r="N22" s="85">
        <f t="shared" si="7"/>
        <v>-12535.581797930206</v>
      </c>
      <c r="O22" s="86">
        <f t="shared" si="8"/>
        <v>1826739.1419491349</v>
      </c>
    </row>
    <row r="23" spans="1:15" x14ac:dyDescent="0.2">
      <c r="A23" s="76"/>
      <c r="B23" s="81">
        <f>SUM(D6:D23)</f>
        <v>-249409.52250664245</v>
      </c>
      <c r="C23" s="76">
        <f t="shared" si="1"/>
        <v>18</v>
      </c>
      <c r="D23" s="85">
        <f t="shared" si="2"/>
        <v>-13856.084583702363</v>
      </c>
      <c r="E23" s="85">
        <f t="shared" si="9"/>
        <v>-2376.1436937837052</v>
      </c>
      <c r="F23" s="85">
        <f t="shared" si="0"/>
        <v>-11479.940889918656</v>
      </c>
      <c r="G23" s="86">
        <f t="shared" si="3"/>
        <v>1834414.3986932023</v>
      </c>
      <c r="H23" s="80"/>
      <c r="I23" s="76"/>
      <c r="J23" s="81">
        <f>SUM(L6:L23)</f>
        <v>-279152.39089150843</v>
      </c>
      <c r="K23" s="76">
        <f t="shared" si="4"/>
        <v>18</v>
      </c>
      <c r="L23" s="85">
        <f t="shared" si="5"/>
        <v>-15508.466160639353</v>
      </c>
      <c r="M23" s="85">
        <f t="shared" si="6"/>
        <v>-2990.2261881582831</v>
      </c>
      <c r="N23" s="85">
        <f t="shared" si="7"/>
        <v>-12518.239972481069</v>
      </c>
      <c r="O23" s="86">
        <f t="shared" si="8"/>
        <v>1823748.9157609765</v>
      </c>
    </row>
    <row r="24" spans="1:15" x14ac:dyDescent="0.2">
      <c r="A24" s="76"/>
      <c r="B24" s="81"/>
      <c r="C24" s="76">
        <f t="shared" si="1"/>
        <v>19</v>
      </c>
      <c r="D24" s="85">
        <f t="shared" si="2"/>
        <v>-13856.084583702363</v>
      </c>
      <c r="E24" s="85">
        <f t="shared" si="9"/>
        <v>-2390.9945918698536</v>
      </c>
      <c r="F24" s="85">
        <f t="shared" si="0"/>
        <v>-11465.089991832509</v>
      </c>
      <c r="G24" s="86">
        <f t="shared" si="3"/>
        <v>1832023.4041013324</v>
      </c>
      <c r="H24" s="80"/>
      <c r="I24" s="76"/>
      <c r="J24" s="81"/>
      <c r="K24" s="76">
        <f t="shared" si="4"/>
        <v>19</v>
      </c>
      <c r="L24" s="85">
        <f t="shared" si="5"/>
        <v>-15508.466160639353</v>
      </c>
      <c r="M24" s="85">
        <f t="shared" si="6"/>
        <v>-3007.6691742558733</v>
      </c>
      <c r="N24" s="85">
        <f t="shared" si="7"/>
        <v>-12500.796986383481</v>
      </c>
      <c r="O24" s="86">
        <f t="shared" si="8"/>
        <v>1820741.2465867207</v>
      </c>
    </row>
    <row r="25" spans="1:15" x14ac:dyDescent="0.2">
      <c r="A25" s="76"/>
      <c r="B25" s="81"/>
      <c r="C25" s="76">
        <f t="shared" si="1"/>
        <v>20</v>
      </c>
      <c r="D25" s="85">
        <f t="shared" si="2"/>
        <v>-13856.084583702363</v>
      </c>
      <c r="E25" s="85">
        <f t="shared" si="9"/>
        <v>-2405.9383080690404</v>
      </c>
      <c r="F25" s="85">
        <f t="shared" si="0"/>
        <v>-11450.146275633322</v>
      </c>
      <c r="G25" s="86">
        <f t="shared" si="3"/>
        <v>1829617.4657932634</v>
      </c>
      <c r="H25" s="80"/>
      <c r="I25" s="76"/>
      <c r="J25" s="81"/>
      <c r="K25" s="76">
        <f t="shared" si="4"/>
        <v>20</v>
      </c>
      <c r="L25" s="85">
        <f t="shared" si="5"/>
        <v>-15508.466160639353</v>
      </c>
      <c r="M25" s="85">
        <f t="shared" si="6"/>
        <v>-3025.2139111056995</v>
      </c>
      <c r="N25" s="85">
        <f t="shared" si="7"/>
        <v>-12483.252249533653</v>
      </c>
      <c r="O25" s="86">
        <f t="shared" si="8"/>
        <v>1817716.032675615</v>
      </c>
    </row>
    <row r="26" spans="1:15" x14ac:dyDescent="0.2">
      <c r="A26" s="76"/>
      <c r="B26" s="81"/>
      <c r="C26" s="76">
        <f t="shared" si="1"/>
        <v>21</v>
      </c>
      <c r="D26" s="85">
        <f t="shared" si="2"/>
        <v>-13856.084583702363</v>
      </c>
      <c r="E26" s="85">
        <f t="shared" si="9"/>
        <v>-2420.9754224944718</v>
      </c>
      <c r="F26" s="85">
        <f t="shared" si="0"/>
        <v>-11435.109161207891</v>
      </c>
      <c r="G26" s="86">
        <f t="shared" si="3"/>
        <v>1827196.4903707688</v>
      </c>
      <c r="H26" s="80"/>
      <c r="I26" s="76"/>
      <c r="J26" s="81"/>
      <c r="K26" s="76">
        <f t="shared" si="4"/>
        <v>21</v>
      </c>
      <c r="L26" s="85">
        <f t="shared" si="5"/>
        <v>-15508.466160639353</v>
      </c>
      <c r="M26" s="85">
        <f t="shared" si="6"/>
        <v>-3042.8609922538158</v>
      </c>
      <c r="N26" s="85">
        <f t="shared" si="7"/>
        <v>-12465.605168385537</v>
      </c>
      <c r="O26" s="86">
        <f t="shared" si="8"/>
        <v>1814673.1716833613</v>
      </c>
    </row>
    <row r="27" spans="1:15" x14ac:dyDescent="0.2">
      <c r="A27" s="76"/>
      <c r="B27" s="81"/>
      <c r="C27" s="76">
        <f t="shared" si="1"/>
        <v>22</v>
      </c>
      <c r="D27" s="85">
        <f t="shared" si="2"/>
        <v>-13856.084583702363</v>
      </c>
      <c r="E27" s="85">
        <f t="shared" si="9"/>
        <v>-2436.1065188850625</v>
      </c>
      <c r="F27" s="85">
        <f t="shared" si="0"/>
        <v>-11419.9780648173</v>
      </c>
      <c r="G27" s="86">
        <f t="shared" si="3"/>
        <v>1824760.3838518837</v>
      </c>
      <c r="H27" s="80"/>
      <c r="I27" s="76"/>
      <c r="J27" s="81"/>
      <c r="K27" s="76">
        <f t="shared" si="4"/>
        <v>22</v>
      </c>
      <c r="L27" s="85">
        <f t="shared" si="5"/>
        <v>-15508.466160639353</v>
      </c>
      <c r="M27" s="85">
        <f t="shared" si="6"/>
        <v>-3060.6110147086301</v>
      </c>
      <c r="N27" s="85">
        <f t="shared" si="7"/>
        <v>-12447.855145930724</v>
      </c>
      <c r="O27" s="86">
        <f t="shared" si="8"/>
        <v>1811612.5606686526</v>
      </c>
    </row>
    <row r="28" spans="1:15" x14ac:dyDescent="0.2">
      <c r="A28" s="76"/>
      <c r="B28" s="81"/>
      <c r="C28" s="76">
        <f t="shared" si="1"/>
        <v>23</v>
      </c>
      <c r="D28" s="85">
        <f t="shared" si="2"/>
        <v>-13856.084583702363</v>
      </c>
      <c r="E28" s="85">
        <f t="shared" si="9"/>
        <v>-2451.3321846280937</v>
      </c>
      <c r="F28" s="85">
        <f t="shared" si="0"/>
        <v>-11404.752399074268</v>
      </c>
      <c r="G28" s="86">
        <f t="shared" si="3"/>
        <v>1822309.0516672556</v>
      </c>
      <c r="H28" s="80"/>
      <c r="I28" s="76"/>
      <c r="J28" s="81"/>
      <c r="K28" s="76">
        <f t="shared" si="4"/>
        <v>23</v>
      </c>
      <c r="L28" s="85">
        <f t="shared" si="5"/>
        <v>-15508.466160639353</v>
      </c>
      <c r="M28" s="85">
        <f t="shared" si="6"/>
        <v>-3078.4645789610972</v>
      </c>
      <c r="N28" s="85">
        <f t="shared" si="7"/>
        <v>-12430.001581678256</v>
      </c>
      <c r="O28" s="86">
        <f t="shared" si="8"/>
        <v>1808534.0960896916</v>
      </c>
    </row>
    <row r="29" spans="1:15" x14ac:dyDescent="0.2">
      <c r="A29" s="76"/>
      <c r="B29" s="81">
        <f>SUM(D18:D29)</f>
        <v>-166273.01500442834</v>
      </c>
      <c r="C29" s="76">
        <f t="shared" si="1"/>
        <v>24</v>
      </c>
      <c r="D29" s="85">
        <f t="shared" si="2"/>
        <v>-13856.084583702363</v>
      </c>
      <c r="E29" s="85">
        <f t="shared" si="9"/>
        <v>-2466.6530107820199</v>
      </c>
      <c r="F29" s="85">
        <f t="shared" si="0"/>
        <v>-11389.431572920343</v>
      </c>
      <c r="G29" s="86">
        <f t="shared" si="3"/>
        <v>1819842.3986564735</v>
      </c>
      <c r="H29" s="80"/>
      <c r="I29" s="76"/>
      <c r="J29" s="81">
        <f>SUM(L18:L29)</f>
        <v>-186101.59392767225</v>
      </c>
      <c r="K29" s="76">
        <f t="shared" si="4"/>
        <v>24</v>
      </c>
      <c r="L29" s="85">
        <f t="shared" si="5"/>
        <v>-15508.466160639353</v>
      </c>
      <c r="M29" s="85">
        <f t="shared" si="6"/>
        <v>-3096.4222890050364</v>
      </c>
      <c r="N29" s="85">
        <f t="shared" si="7"/>
        <v>-12412.043871634316</v>
      </c>
      <c r="O29" s="86">
        <f t="shared" si="8"/>
        <v>1805437.6738006866</v>
      </c>
    </row>
    <row r="30" spans="1:15" x14ac:dyDescent="0.2">
      <c r="A30" s="76"/>
      <c r="B30" s="81"/>
      <c r="C30" s="76">
        <f t="shared" si="1"/>
        <v>25</v>
      </c>
      <c r="D30" s="85">
        <f t="shared" si="2"/>
        <v>-13856.084583702363</v>
      </c>
      <c r="E30" s="85">
        <f t="shared" si="9"/>
        <v>-2482.0695920994076</v>
      </c>
      <c r="F30" s="85">
        <f t="shared" si="0"/>
        <v>-11374.014991602955</v>
      </c>
      <c r="G30" s="86">
        <f t="shared" si="3"/>
        <v>1817360.3290643741</v>
      </c>
      <c r="H30" s="80"/>
      <c r="I30" s="76"/>
      <c r="J30" s="81"/>
      <c r="K30" s="76">
        <f t="shared" si="4"/>
        <v>25</v>
      </c>
      <c r="L30" s="85">
        <f t="shared" si="5"/>
        <v>-15508.466160639353</v>
      </c>
      <c r="M30" s="85">
        <f t="shared" si="6"/>
        <v>-3114.4847523575659</v>
      </c>
      <c r="N30" s="85">
        <f t="shared" si="7"/>
        <v>-12393.981408281787</v>
      </c>
      <c r="O30" s="86">
        <f t="shared" si="8"/>
        <v>1802323.1890483291</v>
      </c>
    </row>
    <row r="31" spans="1:15" x14ac:dyDescent="0.2">
      <c r="A31" s="76"/>
      <c r="B31" s="81"/>
      <c r="C31" s="76">
        <f t="shared" si="1"/>
        <v>26</v>
      </c>
      <c r="D31" s="85">
        <f t="shared" si="2"/>
        <v>-13856.084583702363</v>
      </c>
      <c r="E31" s="85">
        <f t="shared" si="9"/>
        <v>-2497.5825270500281</v>
      </c>
      <c r="F31" s="85">
        <f t="shared" si="0"/>
        <v>-11358.502056652334</v>
      </c>
      <c r="G31" s="86">
        <f t="shared" si="3"/>
        <v>1814862.746537324</v>
      </c>
      <c r="H31" s="80"/>
      <c r="I31" s="76"/>
      <c r="J31" s="81"/>
      <c r="K31" s="76">
        <f t="shared" si="4"/>
        <v>26</v>
      </c>
      <c r="L31" s="85">
        <f t="shared" si="5"/>
        <v>-15508.466160639353</v>
      </c>
      <c r="M31" s="85">
        <f t="shared" si="6"/>
        <v>-3132.6525800796517</v>
      </c>
      <c r="N31" s="85">
        <f t="shared" si="7"/>
        <v>-12375.813580559701</v>
      </c>
      <c r="O31" s="86">
        <f t="shared" si="8"/>
        <v>1799190.5364682495</v>
      </c>
    </row>
    <row r="32" spans="1:15" x14ac:dyDescent="0.2">
      <c r="A32" s="76"/>
      <c r="B32" s="81"/>
      <c r="C32" s="76">
        <f t="shared" si="1"/>
        <v>27</v>
      </c>
      <c r="D32" s="85">
        <f t="shared" si="2"/>
        <v>-13856.084583702363</v>
      </c>
      <c r="E32" s="85">
        <f t="shared" si="9"/>
        <v>-2513.1924178440913</v>
      </c>
      <c r="F32" s="85">
        <f t="shared" si="0"/>
        <v>-11342.892165858271</v>
      </c>
      <c r="G32" s="86">
        <f t="shared" si="3"/>
        <v>1812349.5541194798</v>
      </c>
      <c r="H32" s="80"/>
      <c r="I32" s="76"/>
      <c r="J32" s="81"/>
      <c r="K32" s="76">
        <f t="shared" si="4"/>
        <v>27</v>
      </c>
      <c r="L32" s="85">
        <f t="shared" si="5"/>
        <v>-15508.466160639353</v>
      </c>
      <c r="M32" s="85">
        <f t="shared" si="6"/>
        <v>-3150.9263867967829</v>
      </c>
      <c r="N32" s="85">
        <f t="shared" si="7"/>
        <v>-12357.539773842571</v>
      </c>
      <c r="O32" s="86">
        <f t="shared" si="8"/>
        <v>1796039.6100814526</v>
      </c>
    </row>
    <row r="33" spans="1:15" x14ac:dyDescent="0.2">
      <c r="A33" s="76"/>
      <c r="B33" s="81"/>
      <c r="C33" s="76">
        <f t="shared" si="1"/>
        <v>28</v>
      </c>
      <c r="D33" s="85">
        <f t="shared" si="2"/>
        <v>-13856.084583702363</v>
      </c>
      <c r="E33" s="85">
        <f t="shared" si="9"/>
        <v>-2528.8998704556166</v>
      </c>
      <c r="F33" s="85">
        <f t="shared" si="0"/>
        <v>-11327.184713246746</v>
      </c>
      <c r="G33" s="86">
        <f t="shared" si="3"/>
        <v>1809820.6542490241</v>
      </c>
      <c r="H33" s="80"/>
      <c r="I33" s="76"/>
      <c r="J33" s="81"/>
      <c r="K33" s="76">
        <f t="shared" si="4"/>
        <v>28</v>
      </c>
      <c r="L33" s="85">
        <f t="shared" si="5"/>
        <v>-15508.466160639353</v>
      </c>
      <c r="M33" s="85">
        <f t="shared" si="6"/>
        <v>-3169.3067907197646</v>
      </c>
      <c r="N33" s="85">
        <f t="shared" si="7"/>
        <v>-12339.159369919587</v>
      </c>
      <c r="O33" s="86">
        <f t="shared" si="8"/>
        <v>1792870.3032907329</v>
      </c>
    </row>
    <row r="34" spans="1:15" x14ac:dyDescent="0.2">
      <c r="A34" s="76"/>
      <c r="B34" s="81"/>
      <c r="C34" s="76">
        <f t="shared" si="1"/>
        <v>29</v>
      </c>
      <c r="D34" s="85">
        <f t="shared" si="2"/>
        <v>-13856.084583702363</v>
      </c>
      <c r="E34" s="85">
        <f t="shared" si="9"/>
        <v>-2544.7054946459643</v>
      </c>
      <c r="F34" s="85">
        <f t="shared" si="0"/>
        <v>-11311.379089056398</v>
      </c>
      <c r="G34" s="86">
        <f t="shared" si="3"/>
        <v>1807275.9487543781</v>
      </c>
      <c r="H34" s="80"/>
      <c r="I34" s="76"/>
      <c r="J34" s="81"/>
      <c r="K34" s="76">
        <f t="shared" si="4"/>
        <v>29</v>
      </c>
      <c r="L34" s="85">
        <f t="shared" si="5"/>
        <v>-15508.466160639353</v>
      </c>
      <c r="M34" s="85">
        <f t="shared" si="6"/>
        <v>-3187.7944136656297</v>
      </c>
      <c r="N34" s="85">
        <f t="shared" si="7"/>
        <v>-12320.671746973723</v>
      </c>
      <c r="O34" s="86">
        <f t="shared" si="8"/>
        <v>1789682.5088770674</v>
      </c>
    </row>
    <row r="35" spans="1:15" x14ac:dyDescent="0.2">
      <c r="A35" s="76"/>
      <c r="B35" s="81"/>
      <c r="C35" s="76">
        <f t="shared" si="1"/>
        <v>30</v>
      </c>
      <c r="D35" s="85">
        <f t="shared" si="2"/>
        <v>-13856.084583702363</v>
      </c>
      <c r="E35" s="85">
        <f t="shared" si="9"/>
        <v>-2560.6099039875016</v>
      </c>
      <c r="F35" s="85">
        <f t="shared" si="0"/>
        <v>-11295.474679714862</v>
      </c>
      <c r="G35" s="86">
        <f t="shared" si="3"/>
        <v>1804715.3388503906</v>
      </c>
      <c r="H35" s="80"/>
      <c r="I35" s="76"/>
      <c r="J35" s="81"/>
      <c r="K35" s="76">
        <f t="shared" si="4"/>
        <v>30</v>
      </c>
      <c r="L35" s="85">
        <f t="shared" si="5"/>
        <v>-15508.466160639353</v>
      </c>
      <c r="M35" s="85">
        <f t="shared" si="6"/>
        <v>-3206.3898810786795</v>
      </c>
      <c r="N35" s="85">
        <f t="shared" si="7"/>
        <v>-12302.076279560673</v>
      </c>
      <c r="O35" s="86">
        <f t="shared" si="8"/>
        <v>1786476.1189959887</v>
      </c>
    </row>
    <row r="36" spans="1:15" x14ac:dyDescent="0.2">
      <c r="A36" s="76"/>
      <c r="B36" s="81"/>
      <c r="C36" s="76">
        <f t="shared" si="1"/>
        <v>31</v>
      </c>
      <c r="D36" s="85">
        <f t="shared" si="2"/>
        <v>-13856.084583702363</v>
      </c>
      <c r="E36" s="85">
        <f t="shared" si="9"/>
        <v>-2576.6137158874235</v>
      </c>
      <c r="F36" s="85">
        <f t="shared" si="0"/>
        <v>-11279.47086781494</v>
      </c>
      <c r="G36" s="86">
        <f t="shared" si="3"/>
        <v>1802138.7251345031</v>
      </c>
      <c r="H36" s="80"/>
      <c r="I36" s="76"/>
      <c r="J36" s="81"/>
      <c r="K36" s="76">
        <f t="shared" si="4"/>
        <v>31</v>
      </c>
      <c r="L36" s="85">
        <f t="shared" si="5"/>
        <v>-15508.466160639353</v>
      </c>
      <c r="M36" s="85">
        <f t="shared" si="6"/>
        <v>-3225.0938220516377</v>
      </c>
      <c r="N36" s="85">
        <f t="shared" si="7"/>
        <v>-12283.372338587715</v>
      </c>
      <c r="O36" s="86">
        <f t="shared" si="8"/>
        <v>1783251.0251739372</v>
      </c>
    </row>
    <row r="37" spans="1:15" x14ac:dyDescent="0.2">
      <c r="A37" s="76"/>
      <c r="B37" s="81"/>
      <c r="C37" s="76">
        <f t="shared" si="1"/>
        <v>32</v>
      </c>
      <c r="D37" s="85">
        <f t="shared" si="2"/>
        <v>-13856.084583702363</v>
      </c>
      <c r="E37" s="85">
        <f t="shared" si="9"/>
        <v>-2592.71755161172</v>
      </c>
      <c r="F37" s="85">
        <f t="shared" si="0"/>
        <v>-11263.367032090642</v>
      </c>
      <c r="G37" s="86">
        <f t="shared" si="3"/>
        <v>1799546.0075828913</v>
      </c>
      <c r="H37" s="80"/>
      <c r="I37" s="76"/>
      <c r="J37" s="81"/>
      <c r="K37" s="76">
        <f t="shared" si="4"/>
        <v>32</v>
      </c>
      <c r="L37" s="85">
        <f t="shared" si="5"/>
        <v>-15508.466160639353</v>
      </c>
      <c r="M37" s="85">
        <f t="shared" si="6"/>
        <v>-3243.9068693469394</v>
      </c>
      <c r="N37" s="85">
        <f t="shared" si="7"/>
        <v>-12264.559291292413</v>
      </c>
      <c r="O37" s="86">
        <f t="shared" si="8"/>
        <v>1780007.1183045902</v>
      </c>
    </row>
    <row r="38" spans="1:15" x14ac:dyDescent="0.2">
      <c r="A38" s="76"/>
      <c r="B38" s="81"/>
      <c r="C38" s="76">
        <f t="shared" si="1"/>
        <v>33</v>
      </c>
      <c r="D38" s="85">
        <f t="shared" si="2"/>
        <v>-13856.084583702363</v>
      </c>
      <c r="E38" s="85">
        <f t="shared" si="9"/>
        <v>-2608.9220363092936</v>
      </c>
      <c r="F38" s="85">
        <f t="shared" si="0"/>
        <v>-11247.162547393069</v>
      </c>
      <c r="G38" s="86">
        <f t="shared" si="3"/>
        <v>1796937.085546582</v>
      </c>
      <c r="H38" s="80"/>
      <c r="I38" s="76"/>
      <c r="J38" s="81"/>
      <c r="K38" s="76">
        <f t="shared" si="4"/>
        <v>33</v>
      </c>
      <c r="L38" s="85">
        <f t="shared" si="5"/>
        <v>-15508.466160639353</v>
      </c>
      <c r="M38" s="85">
        <f t="shared" si="6"/>
        <v>-3262.8296594181297</v>
      </c>
      <c r="N38" s="85">
        <f t="shared" si="7"/>
        <v>-12245.636501221223</v>
      </c>
      <c r="O38" s="86">
        <f t="shared" si="8"/>
        <v>1776744.288645172</v>
      </c>
    </row>
    <row r="39" spans="1:15" x14ac:dyDescent="0.2">
      <c r="A39" s="76"/>
      <c r="B39" s="81"/>
      <c r="C39" s="76">
        <f t="shared" si="1"/>
        <v>34</v>
      </c>
      <c r="D39" s="85">
        <f t="shared" si="2"/>
        <v>-13856.084583702363</v>
      </c>
      <c r="E39" s="85">
        <f t="shared" si="9"/>
        <v>-2625.2277990362254</v>
      </c>
      <c r="F39" s="85">
        <f t="shared" si="0"/>
        <v>-11230.856784666137</v>
      </c>
      <c r="G39" s="86">
        <f t="shared" si="3"/>
        <v>1794311.8577475457</v>
      </c>
      <c r="H39" s="80"/>
      <c r="I39" s="76"/>
      <c r="J39" s="81"/>
      <c r="K39" s="76">
        <f t="shared" si="4"/>
        <v>34</v>
      </c>
      <c r="L39" s="85">
        <f t="shared" si="5"/>
        <v>-15508.466160639353</v>
      </c>
      <c r="M39" s="85">
        <f t="shared" si="6"/>
        <v>-3281.8628324314022</v>
      </c>
      <c r="N39" s="85">
        <f t="shared" si="7"/>
        <v>-12226.603328207952</v>
      </c>
      <c r="O39" s="86">
        <f t="shared" si="8"/>
        <v>1773462.4258127406</v>
      </c>
    </row>
    <row r="40" spans="1:15" x14ac:dyDescent="0.2">
      <c r="A40" s="76"/>
      <c r="B40" s="81"/>
      <c r="C40" s="76">
        <f t="shared" si="1"/>
        <v>35</v>
      </c>
      <c r="D40" s="85">
        <f t="shared" si="2"/>
        <v>-13856.084583702363</v>
      </c>
      <c r="E40" s="85">
        <f t="shared" si="9"/>
        <v>-2641.6354727802022</v>
      </c>
      <c r="F40" s="85">
        <f t="shared" si="0"/>
        <v>-11214.44911092216</v>
      </c>
      <c r="G40" s="86">
        <f t="shared" si="3"/>
        <v>1791670.2222747656</v>
      </c>
      <c r="H40" s="80"/>
      <c r="I40" s="76"/>
      <c r="J40" s="81"/>
      <c r="K40" s="76">
        <f t="shared" si="4"/>
        <v>35</v>
      </c>
      <c r="L40" s="85">
        <f t="shared" si="5"/>
        <v>-15508.466160639353</v>
      </c>
      <c r="M40" s="85">
        <f t="shared" si="6"/>
        <v>-3301.0070322872521</v>
      </c>
      <c r="N40" s="85">
        <f t="shared" si="7"/>
        <v>-12207.4591283521</v>
      </c>
      <c r="O40" s="86">
        <f t="shared" si="8"/>
        <v>1770161.4187804533</v>
      </c>
    </row>
    <row r="41" spans="1:15" x14ac:dyDescent="0.2">
      <c r="A41" s="76"/>
      <c r="B41" s="81">
        <f>SUM(D30:D41)</f>
        <v>-166273.01500442834</v>
      </c>
      <c r="C41" s="76">
        <f t="shared" si="1"/>
        <v>36</v>
      </c>
      <c r="D41" s="85">
        <f t="shared" si="2"/>
        <v>-13856.084583702363</v>
      </c>
      <c r="E41" s="85">
        <f>PPMT($B$3/12,C41,$B$2,$B$1)</f>
        <v>-2658.1456944850784</v>
      </c>
      <c r="F41" s="85">
        <f>SUM(D41-E41)</f>
        <v>-11197.938889217285</v>
      </c>
      <c r="G41" s="86">
        <f>SUM(G40+E41)</f>
        <v>1789012.0765802804</v>
      </c>
      <c r="H41" s="80"/>
      <c r="I41" s="76"/>
      <c r="J41" s="81">
        <f>SUM(L30:L41)</f>
        <v>-186101.59392767225</v>
      </c>
      <c r="K41" s="76">
        <f t="shared" si="4"/>
        <v>36</v>
      </c>
      <c r="L41" s="85">
        <f t="shared" si="5"/>
        <v>-15508.466160639353</v>
      </c>
      <c r="M41" s="85">
        <f t="shared" si="6"/>
        <v>-3320.262906642261</v>
      </c>
      <c r="N41" s="85">
        <f t="shared" si="7"/>
        <v>-12188.203253997091</v>
      </c>
      <c r="O41" s="86">
        <f>SUM(O40+M41)</f>
        <v>1766841.1558738111</v>
      </c>
    </row>
    <row r="42" spans="1:15" x14ac:dyDescent="0.2">
      <c r="A42" s="76"/>
      <c r="B42" s="81"/>
      <c r="C42" s="76">
        <f t="shared" si="1"/>
        <v>37</v>
      </c>
      <c r="D42" s="85">
        <f t="shared" si="2"/>
        <v>-13856.084583702363</v>
      </c>
      <c r="E42" s="85">
        <f t="shared" ref="E42:E105" si="10">PPMT($B$3/12,C42,$B$2,$B$1)</f>
        <v>-2674.75910507561</v>
      </c>
      <c r="F42" s="85">
        <f t="shared" ref="F42:F105" si="11">SUM(D42-E42)</f>
        <v>-11181.325478626753</v>
      </c>
      <c r="G42" s="86">
        <f t="shared" ref="G42:G105" si="12">SUM(G41+E42)</f>
        <v>1786337.3174752048</v>
      </c>
      <c r="H42" s="80"/>
      <c r="I42" s="76"/>
      <c r="J42" s="81"/>
      <c r="K42" s="76">
        <f t="shared" si="4"/>
        <v>37</v>
      </c>
      <c r="L42" s="85">
        <f t="shared" si="5"/>
        <v>-15508.466160639353</v>
      </c>
      <c r="M42" s="85">
        <f t="shared" si="6"/>
        <v>-3339.6311069310077</v>
      </c>
      <c r="N42" s="85">
        <f t="shared" si="7"/>
        <v>-12168.835053708346</v>
      </c>
      <c r="O42" s="86">
        <f t="shared" ref="O42:O105" si="13">SUM(O41+M42)</f>
        <v>1763501.5247668801</v>
      </c>
    </row>
    <row r="43" spans="1:15" x14ac:dyDescent="0.2">
      <c r="A43" s="76"/>
      <c r="B43" s="81"/>
      <c r="C43" s="76">
        <f t="shared" si="1"/>
        <v>38</v>
      </c>
      <c r="D43" s="85">
        <f t="shared" si="2"/>
        <v>-13856.084583702363</v>
      </c>
      <c r="E43" s="85">
        <f t="shared" si="10"/>
        <v>-2691.4763494823328</v>
      </c>
      <c r="F43" s="85">
        <f t="shared" si="11"/>
        <v>-11164.60823422003</v>
      </c>
      <c r="G43" s="86">
        <f t="shared" si="12"/>
        <v>1783645.8411257225</v>
      </c>
      <c r="H43" s="80"/>
      <c r="I43" s="76"/>
      <c r="J43" s="81"/>
      <c r="K43" s="76">
        <f t="shared" si="4"/>
        <v>38</v>
      </c>
      <c r="L43" s="85">
        <f t="shared" si="5"/>
        <v>-15508.466160639353</v>
      </c>
      <c r="M43" s="85">
        <f t="shared" si="6"/>
        <v>-3359.1122883881053</v>
      </c>
      <c r="N43" s="85">
        <f t="shared" si="7"/>
        <v>-12149.353872251248</v>
      </c>
      <c r="O43" s="86">
        <f t="shared" si="13"/>
        <v>1760142.4124784919</v>
      </c>
    </row>
    <row r="44" spans="1:15" x14ac:dyDescent="0.2">
      <c r="A44" s="76"/>
      <c r="B44" s="81"/>
      <c r="C44" s="76">
        <f t="shared" si="1"/>
        <v>39</v>
      </c>
      <c r="D44" s="85">
        <f t="shared" si="2"/>
        <v>-13856.084583702363</v>
      </c>
      <c r="E44" s="85">
        <f t="shared" si="10"/>
        <v>-2708.2980766665974</v>
      </c>
      <c r="F44" s="85">
        <f t="shared" si="11"/>
        <v>-11147.786507035766</v>
      </c>
      <c r="G44" s="86">
        <f t="shared" si="12"/>
        <v>1780937.5430490559</v>
      </c>
      <c r="H44" s="80"/>
      <c r="I44" s="76"/>
      <c r="J44" s="81"/>
      <c r="K44" s="76">
        <f t="shared" si="4"/>
        <v>39</v>
      </c>
      <c r="L44" s="85">
        <f t="shared" si="5"/>
        <v>-15508.466160639353</v>
      </c>
      <c r="M44" s="85">
        <f t="shared" si="6"/>
        <v>-3378.7071100703688</v>
      </c>
      <c r="N44" s="85">
        <f t="shared" si="7"/>
        <v>-12129.759050568984</v>
      </c>
      <c r="O44" s="86">
        <f t="shared" si="13"/>
        <v>1756763.7053684215</v>
      </c>
    </row>
    <row r="45" spans="1:15" x14ac:dyDescent="0.2">
      <c r="A45" s="76"/>
      <c r="B45" s="81"/>
      <c r="C45" s="76">
        <f t="shared" si="1"/>
        <v>40</v>
      </c>
      <c r="D45" s="85">
        <f t="shared" si="2"/>
        <v>-13856.084583702363</v>
      </c>
      <c r="E45" s="85">
        <f t="shared" si="10"/>
        <v>-2725.2249396457637</v>
      </c>
      <c r="F45" s="85">
        <f t="shared" si="11"/>
        <v>-11130.8596440566</v>
      </c>
      <c r="G45" s="86">
        <f t="shared" si="12"/>
        <v>1778212.3181094101</v>
      </c>
      <c r="H45" s="80"/>
      <c r="I45" s="76"/>
      <c r="J45" s="81"/>
      <c r="K45" s="76">
        <f t="shared" si="4"/>
        <v>40</v>
      </c>
      <c r="L45" s="85">
        <f t="shared" si="5"/>
        <v>-15508.466160639353</v>
      </c>
      <c r="M45" s="85">
        <f t="shared" si="6"/>
        <v>-3398.4162348791128</v>
      </c>
      <c r="N45" s="85">
        <f t="shared" si="7"/>
        <v>-12110.049925760241</v>
      </c>
      <c r="O45" s="86">
        <f t="shared" si="13"/>
        <v>1753365.2891335425</v>
      </c>
    </row>
    <row r="46" spans="1:15" x14ac:dyDescent="0.2">
      <c r="A46" s="76"/>
      <c r="B46" s="81"/>
      <c r="C46" s="76">
        <f t="shared" si="1"/>
        <v>41</v>
      </c>
      <c r="D46" s="85">
        <f t="shared" si="2"/>
        <v>-13856.084583702363</v>
      </c>
      <c r="E46" s="85">
        <f t="shared" si="10"/>
        <v>-2742.2575955185494</v>
      </c>
      <c r="F46" s="85">
        <f t="shared" si="11"/>
        <v>-11113.826988183813</v>
      </c>
      <c r="G46" s="86">
        <f t="shared" si="12"/>
        <v>1775470.0605138915</v>
      </c>
      <c r="H46" s="80"/>
      <c r="I46" s="76"/>
      <c r="J46" s="81"/>
      <c r="K46" s="76">
        <f t="shared" si="4"/>
        <v>41</v>
      </c>
      <c r="L46" s="85">
        <f t="shared" si="5"/>
        <v>-15508.466160639353</v>
      </c>
      <c r="M46" s="85">
        <f t="shared" si="6"/>
        <v>-3418.2403295825748</v>
      </c>
      <c r="N46" s="85">
        <f t="shared" si="7"/>
        <v>-12090.225831056778</v>
      </c>
      <c r="O46" s="86">
        <f t="shared" si="13"/>
        <v>1749947.04880396</v>
      </c>
    </row>
    <row r="47" spans="1:15" x14ac:dyDescent="0.2">
      <c r="A47" s="76"/>
      <c r="B47" s="81"/>
      <c r="C47" s="76">
        <f t="shared" si="1"/>
        <v>42</v>
      </c>
      <c r="D47" s="85">
        <f t="shared" si="2"/>
        <v>-13856.084583702363</v>
      </c>
      <c r="E47" s="85">
        <f t="shared" si="10"/>
        <v>-2759.3967054905406</v>
      </c>
      <c r="F47" s="85">
        <f t="shared" si="11"/>
        <v>-11096.687878211822</v>
      </c>
      <c r="G47" s="86">
        <f t="shared" si="12"/>
        <v>1772710.663808401</v>
      </c>
      <c r="H47" s="80"/>
      <c r="I47" s="76"/>
      <c r="J47" s="81"/>
      <c r="K47" s="76">
        <f t="shared" si="4"/>
        <v>42</v>
      </c>
      <c r="L47" s="85">
        <f t="shared" si="5"/>
        <v>-15508.466160639353</v>
      </c>
      <c r="M47" s="85">
        <f t="shared" si="6"/>
        <v>-3438.1800648384724</v>
      </c>
      <c r="N47" s="85">
        <f t="shared" si="7"/>
        <v>-12070.286095800881</v>
      </c>
      <c r="O47" s="86">
        <f t="shared" si="13"/>
        <v>1746508.8687391216</v>
      </c>
    </row>
    <row r="48" spans="1:15" x14ac:dyDescent="0.2">
      <c r="A48" s="76"/>
      <c r="B48" s="81"/>
      <c r="C48" s="76">
        <f t="shared" si="1"/>
        <v>43</v>
      </c>
      <c r="D48" s="85">
        <f t="shared" si="2"/>
        <v>-13856.084583702363</v>
      </c>
      <c r="E48" s="85">
        <f t="shared" si="10"/>
        <v>-2776.6429348998568</v>
      </c>
      <c r="F48" s="85">
        <f t="shared" si="11"/>
        <v>-11079.441648802505</v>
      </c>
      <c r="G48" s="86">
        <f t="shared" si="12"/>
        <v>1769934.0208735012</v>
      </c>
      <c r="H48" s="80"/>
      <c r="I48" s="76"/>
      <c r="J48" s="81"/>
      <c r="K48" s="76">
        <f t="shared" si="4"/>
        <v>43</v>
      </c>
      <c r="L48" s="85">
        <f t="shared" si="5"/>
        <v>-15508.466160639353</v>
      </c>
      <c r="M48" s="85">
        <f t="shared" si="6"/>
        <v>-3458.2361152166968</v>
      </c>
      <c r="N48" s="85">
        <f t="shared" si="7"/>
        <v>-12050.230045422657</v>
      </c>
      <c r="O48" s="86">
        <f t="shared" si="13"/>
        <v>1743050.6326239049</v>
      </c>
    </row>
    <row r="49" spans="1:15" x14ac:dyDescent="0.2">
      <c r="A49" s="76"/>
      <c r="B49" s="81"/>
      <c r="C49" s="76">
        <f t="shared" si="1"/>
        <v>44</v>
      </c>
      <c r="D49" s="85">
        <f t="shared" si="2"/>
        <v>-13856.084583702363</v>
      </c>
      <c r="E49" s="85">
        <f t="shared" si="10"/>
        <v>-2793.9969532429805</v>
      </c>
      <c r="F49" s="85">
        <f t="shared" si="11"/>
        <v>-11062.087630459382</v>
      </c>
      <c r="G49" s="86">
        <f t="shared" si="12"/>
        <v>1767140.0239202583</v>
      </c>
      <c r="H49" s="80"/>
      <c r="I49" s="76"/>
      <c r="J49" s="81"/>
      <c r="K49" s="76">
        <f t="shared" si="4"/>
        <v>44</v>
      </c>
      <c r="L49" s="85">
        <f t="shared" si="5"/>
        <v>-15508.466160639353</v>
      </c>
      <c r="M49" s="85">
        <f t="shared" si="6"/>
        <v>-3478.409159222128</v>
      </c>
      <c r="N49" s="85">
        <f t="shared" si="7"/>
        <v>-12030.057001417224</v>
      </c>
      <c r="O49" s="86">
        <f t="shared" si="13"/>
        <v>1739572.2234646827</v>
      </c>
    </row>
    <row r="50" spans="1:15" x14ac:dyDescent="0.2">
      <c r="A50" s="76"/>
      <c r="B50" s="81"/>
      <c r="C50" s="76">
        <f t="shared" si="1"/>
        <v>45</v>
      </c>
      <c r="D50" s="85">
        <f t="shared" si="2"/>
        <v>-13856.084583702363</v>
      </c>
      <c r="E50" s="85">
        <f t="shared" si="10"/>
        <v>-2811.4594342007495</v>
      </c>
      <c r="F50" s="85">
        <f t="shared" si="11"/>
        <v>-11044.625149501613</v>
      </c>
      <c r="G50" s="86">
        <f t="shared" si="12"/>
        <v>1764328.5644860575</v>
      </c>
      <c r="H50" s="80"/>
      <c r="I50" s="76"/>
      <c r="J50" s="81"/>
      <c r="K50" s="76">
        <f t="shared" si="4"/>
        <v>45</v>
      </c>
      <c r="L50" s="85">
        <f t="shared" si="5"/>
        <v>-15508.466160639353</v>
      </c>
      <c r="M50" s="85">
        <f t="shared" si="6"/>
        <v>-3498.6998793175903</v>
      </c>
      <c r="N50" s="85">
        <f t="shared" si="7"/>
        <v>-12009.766281321763</v>
      </c>
      <c r="O50" s="86">
        <f t="shared" si="13"/>
        <v>1736073.5235853652</v>
      </c>
    </row>
    <row r="51" spans="1:15" x14ac:dyDescent="0.2">
      <c r="A51" s="76"/>
      <c r="B51" s="81"/>
      <c r="C51" s="76">
        <f t="shared" si="1"/>
        <v>46</v>
      </c>
      <c r="D51" s="85">
        <f t="shared" si="2"/>
        <v>-13856.084583702363</v>
      </c>
      <c r="E51" s="85">
        <f t="shared" si="10"/>
        <v>-2829.031055664504</v>
      </c>
      <c r="F51" s="85">
        <f t="shared" si="11"/>
        <v>-11027.053528037859</v>
      </c>
      <c r="G51" s="86">
        <f t="shared" si="12"/>
        <v>1761499.5334303931</v>
      </c>
      <c r="H51" s="80"/>
      <c r="I51" s="76"/>
      <c r="J51" s="81"/>
      <c r="K51" s="76">
        <f t="shared" si="4"/>
        <v>46</v>
      </c>
      <c r="L51" s="85">
        <f t="shared" si="5"/>
        <v>-15508.466160639353</v>
      </c>
      <c r="M51" s="85">
        <f t="shared" si="6"/>
        <v>-3519.1089619469435</v>
      </c>
      <c r="N51" s="85">
        <f t="shared" si="7"/>
        <v>-11989.357198692409</v>
      </c>
      <c r="O51" s="86">
        <f t="shared" si="13"/>
        <v>1732554.4146234181</v>
      </c>
    </row>
    <row r="52" spans="1:15" x14ac:dyDescent="0.2">
      <c r="A52" s="76"/>
      <c r="B52" s="81"/>
      <c r="C52" s="76">
        <f t="shared" si="1"/>
        <v>47</v>
      </c>
      <c r="D52" s="85">
        <f t="shared" si="2"/>
        <v>-13856.084583702363</v>
      </c>
      <c r="E52" s="85">
        <f t="shared" si="10"/>
        <v>-2846.7124997624073</v>
      </c>
      <c r="F52" s="85">
        <f t="shared" si="11"/>
        <v>-11009.372083939956</v>
      </c>
      <c r="G52" s="86">
        <f t="shared" si="12"/>
        <v>1758652.8209306307</v>
      </c>
      <c r="H52" s="80"/>
      <c r="I52" s="76"/>
      <c r="J52" s="81"/>
      <c r="K52" s="76">
        <f t="shared" si="4"/>
        <v>47</v>
      </c>
      <c r="L52" s="85">
        <f t="shared" si="5"/>
        <v>-15508.466160639353</v>
      </c>
      <c r="M52" s="85">
        <f t="shared" si="6"/>
        <v>-3539.6370975583</v>
      </c>
      <c r="N52" s="85">
        <f t="shared" si="7"/>
        <v>-11968.829063081053</v>
      </c>
      <c r="O52" s="86">
        <f t="shared" si="13"/>
        <v>1729014.7775258599</v>
      </c>
    </row>
    <row r="53" spans="1:15" x14ac:dyDescent="0.2">
      <c r="A53" s="76"/>
      <c r="B53" s="81">
        <f>SUM(D42:D53)</f>
        <v>-166273.01500442834</v>
      </c>
      <c r="C53" s="76">
        <f t="shared" si="1"/>
        <v>48</v>
      </c>
      <c r="D53" s="85">
        <f t="shared" si="2"/>
        <v>-13856.084583702363</v>
      </c>
      <c r="E53" s="85">
        <f t="shared" si="10"/>
        <v>-2864.5044528859221</v>
      </c>
      <c r="F53" s="85">
        <f t="shared" si="11"/>
        <v>-10991.580130816441</v>
      </c>
      <c r="G53" s="86">
        <f t="shared" si="12"/>
        <v>1755788.3164777448</v>
      </c>
      <c r="H53" s="80"/>
      <c r="I53" s="76"/>
      <c r="J53" s="81">
        <f>SUM(L42:L53)</f>
        <v>-186101.59392767225</v>
      </c>
      <c r="K53" s="76">
        <f t="shared" si="4"/>
        <v>48</v>
      </c>
      <c r="L53" s="85">
        <f t="shared" si="5"/>
        <v>-15508.466160639353</v>
      </c>
      <c r="M53" s="85">
        <f t="shared" si="6"/>
        <v>-3560.2849806273903</v>
      </c>
      <c r="N53" s="85">
        <f t="shared" si="7"/>
        <v>-11948.181180011963</v>
      </c>
      <c r="O53" s="86">
        <f t="shared" si="13"/>
        <v>1725454.4925452324</v>
      </c>
    </row>
    <row r="54" spans="1:15" x14ac:dyDescent="0.2">
      <c r="A54" s="76"/>
      <c r="B54" s="81"/>
      <c r="C54" s="76">
        <f t="shared" si="1"/>
        <v>49</v>
      </c>
      <c r="D54" s="85">
        <f t="shared" si="2"/>
        <v>-13856.084583702363</v>
      </c>
      <c r="E54" s="85">
        <f t="shared" si="10"/>
        <v>-2882.4076057164593</v>
      </c>
      <c r="F54" s="85">
        <f t="shared" si="11"/>
        <v>-10973.676977985902</v>
      </c>
      <c r="G54" s="86">
        <f t="shared" si="12"/>
        <v>1752905.9088720283</v>
      </c>
      <c r="H54" s="80"/>
      <c r="I54" s="76"/>
      <c r="J54" s="81"/>
      <c r="K54" s="76">
        <f t="shared" si="4"/>
        <v>49</v>
      </c>
      <c r="L54" s="85">
        <f t="shared" si="5"/>
        <v>-15508.466160639353</v>
      </c>
      <c r="M54" s="85">
        <f t="shared" si="6"/>
        <v>-3581.05330968105</v>
      </c>
      <c r="N54" s="85">
        <f t="shared" si="7"/>
        <v>-11927.412850958302</v>
      </c>
      <c r="O54" s="86">
        <f t="shared" si="13"/>
        <v>1721873.4392355513</v>
      </c>
    </row>
    <row r="55" spans="1:15" x14ac:dyDescent="0.2">
      <c r="A55" s="76"/>
      <c r="B55" s="81"/>
      <c r="C55" s="76">
        <f t="shared" si="1"/>
        <v>50</v>
      </c>
      <c r="D55" s="85">
        <f t="shared" si="2"/>
        <v>-13856.084583702363</v>
      </c>
      <c r="E55" s="85">
        <f t="shared" si="10"/>
        <v>-2900.4226532521875</v>
      </c>
      <c r="F55" s="85">
        <f t="shared" si="11"/>
        <v>-10955.661930450175</v>
      </c>
      <c r="G55" s="86">
        <f t="shared" si="12"/>
        <v>1750005.4862187761</v>
      </c>
      <c r="H55" s="80"/>
      <c r="I55" s="76"/>
      <c r="J55" s="81"/>
      <c r="K55" s="76">
        <f t="shared" si="4"/>
        <v>50</v>
      </c>
      <c r="L55" s="85">
        <f t="shared" si="5"/>
        <v>-15508.466160639353</v>
      </c>
      <c r="M55" s="85">
        <f t="shared" si="6"/>
        <v>-3601.9427873208556</v>
      </c>
      <c r="N55" s="85">
        <f t="shared" si="7"/>
        <v>-11906.523373318498</v>
      </c>
      <c r="O55" s="86">
        <f t="shared" si="13"/>
        <v>1718271.4964482305</v>
      </c>
    </row>
    <row r="56" spans="1:15" x14ac:dyDescent="0.2">
      <c r="A56" s="76"/>
      <c r="B56" s="81"/>
      <c r="C56" s="76">
        <f t="shared" si="1"/>
        <v>51</v>
      </c>
      <c r="D56" s="85">
        <f t="shared" si="2"/>
        <v>-13856.084583702363</v>
      </c>
      <c r="E56" s="85">
        <f t="shared" si="10"/>
        <v>-2918.5502948350136</v>
      </c>
      <c r="F56" s="85">
        <f t="shared" si="11"/>
        <v>-10937.534288867349</v>
      </c>
      <c r="G56" s="86">
        <f t="shared" si="12"/>
        <v>1747086.935923941</v>
      </c>
      <c r="H56" s="80"/>
      <c r="I56" s="76"/>
      <c r="J56" s="81"/>
      <c r="K56" s="76">
        <f t="shared" si="4"/>
        <v>51</v>
      </c>
      <c r="L56" s="85">
        <f t="shared" si="5"/>
        <v>-15508.466160639353</v>
      </c>
      <c r="M56" s="85">
        <f t="shared" si="6"/>
        <v>-3622.9541202468945</v>
      </c>
      <c r="N56" s="85">
        <f t="shared" si="7"/>
        <v>-11885.512040392459</v>
      </c>
      <c r="O56" s="86">
        <f t="shared" si="13"/>
        <v>1714648.5423279835</v>
      </c>
    </row>
    <row r="57" spans="1:15" x14ac:dyDescent="0.2">
      <c r="A57" s="76"/>
      <c r="B57" s="81"/>
      <c r="C57" s="76">
        <f t="shared" si="1"/>
        <v>52</v>
      </c>
      <c r="D57" s="85">
        <f t="shared" si="2"/>
        <v>-13856.084583702363</v>
      </c>
      <c r="E57" s="85">
        <f t="shared" si="10"/>
        <v>-2936.7912341777323</v>
      </c>
      <c r="F57" s="85">
        <f t="shared" si="11"/>
        <v>-10919.293349524631</v>
      </c>
      <c r="G57" s="86">
        <f t="shared" si="12"/>
        <v>1744150.1446897632</v>
      </c>
      <c r="H57" s="80"/>
      <c r="I57" s="76"/>
      <c r="J57" s="81"/>
      <c r="K57" s="76">
        <f t="shared" si="4"/>
        <v>52</v>
      </c>
      <c r="L57" s="85">
        <f t="shared" si="5"/>
        <v>-15508.466160639353</v>
      </c>
      <c r="M57" s="85">
        <f t="shared" si="6"/>
        <v>-3644.0880192816676</v>
      </c>
      <c r="N57" s="85">
        <f t="shared" si="7"/>
        <v>-11864.378141357685</v>
      </c>
      <c r="O57" s="86">
        <f t="shared" si="13"/>
        <v>1711004.4543087019</v>
      </c>
    </row>
    <row r="58" spans="1:15" x14ac:dyDescent="0.2">
      <c r="A58" s="76"/>
      <c r="B58" s="81"/>
      <c r="C58" s="76">
        <f t="shared" si="1"/>
        <v>53</v>
      </c>
      <c r="D58" s="85">
        <f t="shared" si="2"/>
        <v>-13856.084583702363</v>
      </c>
      <c r="E58" s="85">
        <f t="shared" si="10"/>
        <v>-2955.1461793913436</v>
      </c>
      <c r="F58" s="85">
        <f t="shared" si="11"/>
        <v>-10900.938404311019</v>
      </c>
      <c r="G58" s="86">
        <f t="shared" si="12"/>
        <v>1741194.9985103719</v>
      </c>
      <c r="H58" s="80"/>
      <c r="I58" s="76"/>
      <c r="J58" s="81"/>
      <c r="K58" s="76">
        <f t="shared" si="4"/>
        <v>53</v>
      </c>
      <c r="L58" s="85">
        <f t="shared" si="5"/>
        <v>-15508.466160639353</v>
      </c>
      <c r="M58" s="85">
        <f t="shared" si="6"/>
        <v>-3665.3451993941444</v>
      </c>
      <c r="N58" s="85">
        <f t="shared" si="7"/>
        <v>-11843.120961245208</v>
      </c>
      <c r="O58" s="86">
        <f t="shared" si="13"/>
        <v>1707339.1091093079</v>
      </c>
    </row>
    <row r="59" spans="1:15" x14ac:dyDescent="0.2">
      <c r="A59" s="76"/>
      <c r="B59" s="81"/>
      <c r="C59" s="76">
        <f t="shared" si="1"/>
        <v>54</v>
      </c>
      <c r="D59" s="85">
        <f t="shared" si="2"/>
        <v>-13856.084583702363</v>
      </c>
      <c r="E59" s="85">
        <f t="shared" si="10"/>
        <v>-2973.6158430125392</v>
      </c>
      <c r="F59" s="85">
        <f t="shared" si="11"/>
        <v>-10882.468740689823</v>
      </c>
      <c r="G59" s="86">
        <f t="shared" si="12"/>
        <v>1738221.3826673594</v>
      </c>
      <c r="H59" s="80"/>
      <c r="I59" s="76"/>
      <c r="J59" s="81"/>
      <c r="K59" s="76">
        <f t="shared" si="4"/>
        <v>54</v>
      </c>
      <c r="L59" s="85">
        <f t="shared" si="5"/>
        <v>-15508.466160639353</v>
      </c>
      <c r="M59" s="85">
        <f t="shared" si="6"/>
        <v>-3686.7263797239439</v>
      </c>
      <c r="N59" s="85">
        <f t="shared" si="7"/>
        <v>-11821.73978091541</v>
      </c>
      <c r="O59" s="86">
        <f t="shared" si="13"/>
        <v>1703652.3827295839</v>
      </c>
    </row>
    <row r="60" spans="1:15" x14ac:dyDescent="0.2">
      <c r="A60" s="76"/>
      <c r="B60" s="81"/>
      <c r="C60" s="76">
        <f t="shared" si="1"/>
        <v>55</v>
      </c>
      <c r="D60" s="85">
        <f t="shared" si="2"/>
        <v>-13856.084583702363</v>
      </c>
      <c r="E60" s="85">
        <f t="shared" si="10"/>
        <v>-2992.2009420313675</v>
      </c>
      <c r="F60" s="85">
        <f t="shared" si="11"/>
        <v>-10863.883641670995</v>
      </c>
      <c r="G60" s="86">
        <f t="shared" si="12"/>
        <v>1735229.1817253281</v>
      </c>
      <c r="H60" s="80"/>
      <c r="I60" s="76"/>
      <c r="J60" s="81"/>
      <c r="K60" s="76">
        <f t="shared" si="4"/>
        <v>55</v>
      </c>
      <c r="L60" s="85">
        <f t="shared" si="5"/>
        <v>-15508.466160639353</v>
      </c>
      <c r="M60" s="85">
        <f t="shared" si="6"/>
        <v>-3708.2322836056665</v>
      </c>
      <c r="N60" s="85">
        <f t="shared" si="7"/>
        <v>-11800.233877033686</v>
      </c>
      <c r="O60" s="86">
        <f t="shared" si="13"/>
        <v>1699944.1504459782</v>
      </c>
    </row>
    <row r="61" spans="1:15" x14ac:dyDescent="0.2">
      <c r="A61" s="76"/>
      <c r="B61" s="81"/>
      <c r="C61" s="76">
        <f t="shared" si="1"/>
        <v>56</v>
      </c>
      <c r="D61" s="85">
        <f t="shared" si="2"/>
        <v>-13856.084583702363</v>
      </c>
      <c r="E61" s="85">
        <f t="shared" si="10"/>
        <v>-3010.9021979190634</v>
      </c>
      <c r="F61" s="85">
        <f t="shared" si="11"/>
        <v>-10845.182385783299</v>
      </c>
      <c r="G61" s="86">
        <f t="shared" si="12"/>
        <v>1732218.279527409</v>
      </c>
      <c r="H61" s="80"/>
      <c r="I61" s="76"/>
      <c r="J61" s="81"/>
      <c r="K61" s="76">
        <f t="shared" si="4"/>
        <v>56</v>
      </c>
      <c r="L61" s="85">
        <f t="shared" si="5"/>
        <v>-15508.466160639353</v>
      </c>
      <c r="M61" s="85">
        <f t="shared" si="6"/>
        <v>-3729.8636385933664</v>
      </c>
      <c r="N61" s="85">
        <f t="shared" si="7"/>
        <v>-11778.602522045987</v>
      </c>
      <c r="O61" s="86">
        <f t="shared" si="13"/>
        <v>1696214.2868073848</v>
      </c>
    </row>
    <row r="62" spans="1:15" x14ac:dyDescent="0.2">
      <c r="A62" s="76"/>
      <c r="B62" s="81"/>
      <c r="C62" s="76">
        <f t="shared" si="1"/>
        <v>57</v>
      </c>
      <c r="D62" s="85">
        <f t="shared" si="2"/>
        <v>-13856.084583702363</v>
      </c>
      <c r="E62" s="85">
        <f t="shared" si="10"/>
        <v>-3029.7203366560566</v>
      </c>
      <c r="F62" s="85">
        <f t="shared" si="11"/>
        <v>-10826.364247046306</v>
      </c>
      <c r="G62" s="86">
        <f t="shared" si="12"/>
        <v>1729188.5591907529</v>
      </c>
      <c r="H62" s="80"/>
      <c r="I62" s="76"/>
      <c r="J62" s="81"/>
      <c r="K62" s="76">
        <f t="shared" si="4"/>
        <v>57</v>
      </c>
      <c r="L62" s="85">
        <f t="shared" si="5"/>
        <v>-15508.466160639353</v>
      </c>
      <c r="M62" s="85">
        <f t="shared" si="6"/>
        <v>-3751.621176485161</v>
      </c>
      <c r="N62" s="85">
        <f t="shared" si="7"/>
        <v>-11756.844984154191</v>
      </c>
      <c r="O62" s="86">
        <f t="shared" si="13"/>
        <v>1692462.6656308996</v>
      </c>
    </row>
    <row r="63" spans="1:15" x14ac:dyDescent="0.2">
      <c r="A63" s="76"/>
      <c r="B63" s="81"/>
      <c r="C63" s="76">
        <f t="shared" si="1"/>
        <v>58</v>
      </c>
      <c r="D63" s="85">
        <f t="shared" si="2"/>
        <v>-13856.084583702363</v>
      </c>
      <c r="E63" s="85">
        <f t="shared" si="10"/>
        <v>-3048.6560887601577</v>
      </c>
      <c r="F63" s="85">
        <f t="shared" si="11"/>
        <v>-10807.428494942205</v>
      </c>
      <c r="G63" s="86">
        <f t="shared" si="12"/>
        <v>1726139.9031019928</v>
      </c>
      <c r="H63" s="80"/>
      <c r="I63" s="76"/>
      <c r="J63" s="81"/>
      <c r="K63" s="76">
        <f t="shared" si="4"/>
        <v>58</v>
      </c>
      <c r="L63" s="85">
        <f t="shared" si="5"/>
        <v>-15508.466160639353</v>
      </c>
      <c r="M63" s="85">
        <f t="shared" si="6"/>
        <v>-3773.5056333479911</v>
      </c>
      <c r="N63" s="85">
        <f t="shared" si="7"/>
        <v>-11734.960527291361</v>
      </c>
      <c r="O63" s="86">
        <f t="shared" si="13"/>
        <v>1688689.1599975517</v>
      </c>
    </row>
    <row r="64" spans="1:15" x14ac:dyDescent="0.2">
      <c r="A64" s="76"/>
      <c r="B64" s="81"/>
      <c r="C64" s="76">
        <f t="shared" si="1"/>
        <v>59</v>
      </c>
      <c r="D64" s="85">
        <f t="shared" si="2"/>
        <v>-13856.084583702363</v>
      </c>
      <c r="E64" s="85">
        <f t="shared" si="10"/>
        <v>-3067.7101893149083</v>
      </c>
      <c r="F64" s="85">
        <f t="shared" si="11"/>
        <v>-10788.374394387454</v>
      </c>
      <c r="G64" s="86">
        <f t="shared" si="12"/>
        <v>1723072.1929126778</v>
      </c>
      <c r="H64" s="80"/>
      <c r="I64" s="76"/>
      <c r="J64" s="81"/>
      <c r="K64" s="76">
        <f t="shared" si="4"/>
        <v>59</v>
      </c>
      <c r="L64" s="85">
        <f t="shared" si="5"/>
        <v>-15508.466160639353</v>
      </c>
      <c r="M64" s="85">
        <f t="shared" si="6"/>
        <v>-3795.5177495425214</v>
      </c>
      <c r="N64" s="85">
        <f t="shared" si="7"/>
        <v>-11712.948411096831</v>
      </c>
      <c r="O64" s="86">
        <f t="shared" si="13"/>
        <v>1684893.6422480091</v>
      </c>
    </row>
    <row r="65" spans="1:15" x14ac:dyDescent="0.2">
      <c r="A65" s="82">
        <f>B65+B53+B41+B29+B17</f>
        <v>-831365.07502214168</v>
      </c>
      <c r="B65" s="81">
        <f>SUM(D54:D65)</f>
        <v>-166273.01500442834</v>
      </c>
      <c r="C65" s="76">
        <f t="shared" si="1"/>
        <v>60</v>
      </c>
      <c r="D65" s="85">
        <f t="shared" si="2"/>
        <v>-13856.084583702363</v>
      </c>
      <c r="E65" s="85">
        <f t="shared" si="10"/>
        <v>-3086.8833779981264</v>
      </c>
      <c r="F65" s="85">
        <f t="shared" si="11"/>
        <v>-10769.201205704236</v>
      </c>
      <c r="G65" s="86">
        <f t="shared" si="12"/>
        <v>1719985.3095346796</v>
      </c>
      <c r="H65" s="80"/>
      <c r="I65" s="82">
        <f>J65+J53+J41+J29+J17</f>
        <v>-930507.96963836125</v>
      </c>
      <c r="J65" s="81">
        <f>SUM(L54:L65)</f>
        <v>-186101.59392767225</v>
      </c>
      <c r="K65" s="76">
        <f t="shared" si="4"/>
        <v>60</v>
      </c>
      <c r="L65" s="85">
        <f t="shared" si="5"/>
        <v>-15508.466160639353</v>
      </c>
      <c r="M65" s="85">
        <f t="shared" si="6"/>
        <v>-3817.6582697481854</v>
      </c>
      <c r="N65" s="85">
        <f t="shared" si="7"/>
        <v>-11690.807890891167</v>
      </c>
      <c r="O65" s="86">
        <f t="shared" si="13"/>
        <v>1681075.983978261</v>
      </c>
    </row>
    <row r="66" spans="1:15" x14ac:dyDescent="0.2">
      <c r="A66" s="76"/>
      <c r="B66" s="81"/>
      <c r="C66" s="76">
        <f t="shared" si="1"/>
        <v>61</v>
      </c>
      <c r="D66" s="85">
        <f t="shared" si="2"/>
        <v>-13856.084583702363</v>
      </c>
      <c r="E66" s="85">
        <f t="shared" si="10"/>
        <v>-3106.176399110615</v>
      </c>
      <c r="F66" s="85">
        <f t="shared" si="11"/>
        <v>-10749.908184591748</v>
      </c>
      <c r="G66" s="86">
        <f t="shared" si="12"/>
        <v>1716879.133135569</v>
      </c>
      <c r="H66" s="80"/>
      <c r="I66" s="76"/>
      <c r="J66" s="81"/>
      <c r="K66" s="76">
        <f t="shared" si="4"/>
        <v>61</v>
      </c>
      <c r="L66" s="85">
        <f t="shared" si="5"/>
        <v>-15508.466160639353</v>
      </c>
      <c r="M66" s="85">
        <f t="shared" si="6"/>
        <v>-3839.9279429883836</v>
      </c>
      <c r="N66" s="85">
        <f t="shared" si="7"/>
        <v>-11668.53821765097</v>
      </c>
      <c r="O66" s="86">
        <f t="shared" si="13"/>
        <v>1677236.0560352725</v>
      </c>
    </row>
    <row r="67" spans="1:15" x14ac:dyDescent="0.2">
      <c r="A67" s="76"/>
      <c r="B67" s="81"/>
      <c r="C67" s="76">
        <f t="shared" si="1"/>
        <v>62</v>
      </c>
      <c r="D67" s="85">
        <f t="shared" si="2"/>
        <v>-13856.084583702363</v>
      </c>
      <c r="E67" s="85">
        <f t="shared" si="10"/>
        <v>-3125.5900016050564</v>
      </c>
      <c r="F67" s="85">
        <f t="shared" si="11"/>
        <v>-10730.494582097306</v>
      </c>
      <c r="G67" s="86">
        <f t="shared" si="12"/>
        <v>1713753.5431339641</v>
      </c>
      <c r="H67" s="80"/>
      <c r="I67" s="76"/>
      <c r="J67" s="81"/>
      <c r="K67" s="76">
        <f t="shared" si="4"/>
        <v>62</v>
      </c>
      <c r="L67" s="85">
        <f t="shared" si="5"/>
        <v>-15508.466160639353</v>
      </c>
      <c r="M67" s="85">
        <f t="shared" si="6"/>
        <v>-3862.3275226558158</v>
      </c>
      <c r="N67" s="85">
        <f t="shared" si="7"/>
        <v>-11646.138637983537</v>
      </c>
      <c r="O67" s="86">
        <f t="shared" si="13"/>
        <v>1673373.7285126168</v>
      </c>
    </row>
    <row r="68" spans="1:15" x14ac:dyDescent="0.2">
      <c r="A68" s="76"/>
      <c r="B68" s="81"/>
      <c r="C68" s="76">
        <f t="shared" si="1"/>
        <v>63</v>
      </c>
      <c r="D68" s="85">
        <f t="shared" si="2"/>
        <v>-13856.084583702363</v>
      </c>
      <c r="E68" s="85">
        <f t="shared" si="10"/>
        <v>-3145.1249391150882</v>
      </c>
      <c r="F68" s="85">
        <f t="shared" si="11"/>
        <v>-10710.959644587274</v>
      </c>
      <c r="G68" s="86">
        <f t="shared" si="12"/>
        <v>1710608.418194849</v>
      </c>
      <c r="H68" s="80"/>
      <c r="I68" s="76"/>
      <c r="J68" s="81"/>
      <c r="K68" s="76">
        <f t="shared" si="4"/>
        <v>63</v>
      </c>
      <c r="L68" s="85">
        <f t="shared" si="5"/>
        <v>-15508.466160639353</v>
      </c>
      <c r="M68" s="85">
        <f t="shared" si="6"/>
        <v>-3884.8577665379748</v>
      </c>
      <c r="N68" s="85">
        <f t="shared" si="7"/>
        <v>-11623.608394101379</v>
      </c>
      <c r="O68" s="86">
        <f t="shared" si="13"/>
        <v>1669488.8707460789</v>
      </c>
    </row>
    <row r="69" spans="1:15" x14ac:dyDescent="0.2">
      <c r="A69" s="76"/>
      <c r="B69" s="81"/>
      <c r="C69" s="76">
        <f t="shared" si="1"/>
        <v>64</v>
      </c>
      <c r="D69" s="85">
        <f t="shared" si="2"/>
        <v>-13856.084583702363</v>
      </c>
      <c r="E69" s="85">
        <f t="shared" si="10"/>
        <v>-3164.7819699845572</v>
      </c>
      <c r="F69" s="85">
        <f t="shared" si="11"/>
        <v>-10691.302613717806</v>
      </c>
      <c r="G69" s="86">
        <f t="shared" si="12"/>
        <v>1707443.6362248645</v>
      </c>
      <c r="H69" s="80"/>
      <c r="I69" s="76"/>
      <c r="J69" s="81"/>
      <c r="K69" s="76">
        <f t="shared" si="4"/>
        <v>64</v>
      </c>
      <c r="L69" s="85">
        <f t="shared" si="5"/>
        <v>-15508.466160639353</v>
      </c>
      <c r="M69" s="85">
        <f t="shared" si="6"/>
        <v>-3907.5194368427792</v>
      </c>
      <c r="N69" s="85">
        <f t="shared" si="7"/>
        <v>-11600.946723796573</v>
      </c>
      <c r="O69" s="86">
        <f t="shared" si="13"/>
        <v>1665581.3513092361</v>
      </c>
    </row>
    <row r="70" spans="1:15" x14ac:dyDescent="0.2">
      <c r="A70" s="76"/>
      <c r="B70" s="81"/>
      <c r="C70" s="76">
        <f t="shared" si="1"/>
        <v>65</v>
      </c>
      <c r="D70" s="85">
        <f t="shared" si="2"/>
        <v>-13856.084583702363</v>
      </c>
      <c r="E70" s="85">
        <f t="shared" si="10"/>
        <v>-3184.5618572969611</v>
      </c>
      <c r="F70" s="85">
        <f t="shared" si="11"/>
        <v>-10671.522726405401</v>
      </c>
      <c r="G70" s="86">
        <f t="shared" si="12"/>
        <v>1704259.0743675677</v>
      </c>
      <c r="H70" s="80"/>
      <c r="I70" s="76"/>
      <c r="J70" s="81"/>
      <c r="K70" s="76">
        <f t="shared" si="4"/>
        <v>65</v>
      </c>
      <c r="L70" s="85">
        <f t="shared" si="5"/>
        <v>-15508.466160639353</v>
      </c>
      <c r="M70" s="85">
        <f t="shared" si="6"/>
        <v>-3930.3133002243621</v>
      </c>
      <c r="N70" s="85">
        <f t="shared" si="7"/>
        <v>-11578.15286041499</v>
      </c>
      <c r="O70" s="86">
        <f t="shared" si="13"/>
        <v>1661651.0380090119</v>
      </c>
    </row>
    <row r="71" spans="1:15" x14ac:dyDescent="0.2">
      <c r="A71" s="76"/>
      <c r="B71" s="81"/>
      <c r="C71" s="76">
        <f t="shared" si="1"/>
        <v>66</v>
      </c>
      <c r="D71" s="85">
        <f t="shared" si="2"/>
        <v>-13856.084583702363</v>
      </c>
      <c r="E71" s="85">
        <f t="shared" si="10"/>
        <v>-3204.465368905067</v>
      </c>
      <c r="F71" s="85">
        <f t="shared" si="11"/>
        <v>-10651.619214797296</v>
      </c>
      <c r="G71" s="86">
        <f t="shared" si="12"/>
        <v>1701054.6089986626</v>
      </c>
      <c r="H71" s="80"/>
      <c r="I71" s="76"/>
      <c r="J71" s="81"/>
      <c r="K71" s="76">
        <f t="shared" si="4"/>
        <v>66</v>
      </c>
      <c r="L71" s="85">
        <f t="shared" si="5"/>
        <v>-15508.466160639353</v>
      </c>
      <c r="M71" s="85">
        <f t="shared" si="6"/>
        <v>-3953.2401278090051</v>
      </c>
      <c r="N71" s="85">
        <f t="shared" si="7"/>
        <v>-11555.226032830347</v>
      </c>
      <c r="O71" s="86">
        <f t="shared" si="13"/>
        <v>1657697.7978812028</v>
      </c>
    </row>
    <row r="72" spans="1:15" x14ac:dyDescent="0.2">
      <c r="A72" s="76"/>
      <c r="B72" s="81"/>
      <c r="C72" s="76">
        <f t="shared" ref="C72:C135" si="14">SUM(C71+1)</f>
        <v>67</v>
      </c>
      <c r="D72" s="85">
        <f t="shared" ref="D72:D135" si="15">PMT($B$3/12,$B$2,$B$1)</f>
        <v>-13856.084583702363</v>
      </c>
      <c r="E72" s="85">
        <f t="shared" si="10"/>
        <v>-3224.4932774607237</v>
      </c>
      <c r="F72" s="85">
        <f t="shared" si="11"/>
        <v>-10631.591306241638</v>
      </c>
      <c r="G72" s="86">
        <f t="shared" si="12"/>
        <v>1697830.1157212018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-15508.466160639353</v>
      </c>
      <c r="M72" s="85">
        <f t="shared" ref="M72:M135" si="18">PPMT($J$3/12,K72,$J$2,$J$1)</f>
        <v>-3976.3006952212236</v>
      </c>
      <c r="N72" s="85">
        <f t="shared" ref="N72:N135" si="19">SUM(L72-M72)</f>
        <v>-11532.165465418129</v>
      </c>
      <c r="O72" s="86">
        <f t="shared" si="13"/>
        <v>1653721.4971859816</v>
      </c>
    </row>
    <row r="73" spans="1:15" x14ac:dyDescent="0.2">
      <c r="A73" s="76"/>
      <c r="B73" s="81"/>
      <c r="C73" s="76">
        <f t="shared" si="14"/>
        <v>68</v>
      </c>
      <c r="D73" s="85">
        <f t="shared" si="15"/>
        <v>-13856.084583702363</v>
      </c>
      <c r="E73" s="85">
        <f t="shared" si="10"/>
        <v>-3244.6463604448531</v>
      </c>
      <c r="F73" s="85">
        <f t="shared" si="11"/>
        <v>-10611.43822325751</v>
      </c>
      <c r="G73" s="86">
        <f t="shared" si="12"/>
        <v>1694585.4693607569</v>
      </c>
      <c r="H73" s="80"/>
      <c r="I73" s="76"/>
      <c r="J73" s="81"/>
      <c r="K73" s="76">
        <f t="shared" si="16"/>
        <v>68</v>
      </c>
      <c r="L73" s="85">
        <f t="shared" si="17"/>
        <v>-15508.466160639353</v>
      </c>
      <c r="M73" s="85">
        <f t="shared" si="18"/>
        <v>-3999.4957826100144</v>
      </c>
      <c r="N73" s="85">
        <f t="shared" si="19"/>
        <v>-11508.970378029338</v>
      </c>
      <c r="O73" s="86">
        <f t="shared" si="13"/>
        <v>1649722.0014033716</v>
      </c>
    </row>
    <row r="74" spans="1:15" x14ac:dyDescent="0.2">
      <c r="A74" s="76"/>
      <c r="B74" s="81"/>
      <c r="C74" s="76">
        <f t="shared" si="14"/>
        <v>69</v>
      </c>
      <c r="D74" s="85">
        <f t="shared" si="15"/>
        <v>-13856.084583702363</v>
      </c>
      <c r="E74" s="85">
        <f t="shared" si="10"/>
        <v>-3264.9254001976337</v>
      </c>
      <c r="F74" s="85">
        <f t="shared" si="11"/>
        <v>-10591.159183504729</v>
      </c>
      <c r="G74" s="86">
        <f t="shared" si="12"/>
        <v>1691320.5439605592</v>
      </c>
      <c r="H74" s="80"/>
      <c r="I74" s="76"/>
      <c r="J74" s="81"/>
      <c r="K74" s="76">
        <f t="shared" si="16"/>
        <v>69</v>
      </c>
      <c r="L74" s="85">
        <f t="shared" si="17"/>
        <v>-15508.466160639353</v>
      </c>
      <c r="M74" s="85">
        <f t="shared" si="18"/>
        <v>-4022.8261746752396</v>
      </c>
      <c r="N74" s="85">
        <f t="shared" si="19"/>
        <v>-11485.639985964113</v>
      </c>
      <c r="O74" s="86">
        <f t="shared" si="13"/>
        <v>1645699.1752286963</v>
      </c>
    </row>
    <row r="75" spans="1:15" x14ac:dyDescent="0.2">
      <c r="A75" s="76"/>
      <c r="B75" s="81"/>
      <c r="C75" s="76">
        <f t="shared" si="14"/>
        <v>70</v>
      </c>
      <c r="D75" s="85">
        <f t="shared" si="15"/>
        <v>-13856.084583702363</v>
      </c>
      <c r="E75" s="85">
        <f t="shared" si="10"/>
        <v>-3285.3311839488688</v>
      </c>
      <c r="F75" s="85">
        <f t="shared" si="11"/>
        <v>-10570.753399753494</v>
      </c>
      <c r="G75" s="86">
        <f t="shared" si="12"/>
        <v>1688035.2127766104</v>
      </c>
      <c r="H75" s="80"/>
      <c r="I75" s="76"/>
      <c r="J75" s="81"/>
      <c r="K75" s="76">
        <f t="shared" si="16"/>
        <v>70</v>
      </c>
      <c r="L75" s="85">
        <f t="shared" si="17"/>
        <v>-15508.466160639353</v>
      </c>
      <c r="M75" s="85">
        <f t="shared" si="18"/>
        <v>-4046.2926606941778</v>
      </c>
      <c r="N75" s="85">
        <f t="shared" si="19"/>
        <v>-11462.173499945175</v>
      </c>
      <c r="O75" s="86">
        <f t="shared" si="13"/>
        <v>1641652.8825680022</v>
      </c>
    </row>
    <row r="76" spans="1:15" x14ac:dyDescent="0.2">
      <c r="A76" s="76"/>
      <c r="B76" s="81"/>
      <c r="C76" s="76">
        <f t="shared" si="14"/>
        <v>71</v>
      </c>
      <c r="D76" s="85">
        <f t="shared" si="15"/>
        <v>-13856.084583702363</v>
      </c>
      <c r="E76" s="85">
        <f t="shared" si="10"/>
        <v>-3305.8645038485488</v>
      </c>
      <c r="F76" s="85">
        <f t="shared" si="11"/>
        <v>-10550.220079853814</v>
      </c>
      <c r="G76" s="86">
        <f t="shared" si="12"/>
        <v>1684729.3482727618</v>
      </c>
      <c r="H76" s="80"/>
      <c r="I76" s="76"/>
      <c r="J76" s="81"/>
      <c r="K76" s="76">
        <f t="shared" si="16"/>
        <v>71</v>
      </c>
      <c r="L76" s="85">
        <f t="shared" si="17"/>
        <v>-15508.466160639353</v>
      </c>
      <c r="M76" s="85">
        <f t="shared" si="18"/>
        <v>-4069.8960345482274</v>
      </c>
      <c r="N76" s="85">
        <f t="shared" si="19"/>
        <v>-11438.570126091126</v>
      </c>
      <c r="O76" s="86">
        <f t="shared" si="13"/>
        <v>1637582.9865334539</v>
      </c>
    </row>
    <row r="77" spans="1:15" x14ac:dyDescent="0.2">
      <c r="A77" s="76"/>
      <c r="B77" s="81">
        <f>SUM(D66:D77)</f>
        <v>-166273.01500442834</v>
      </c>
      <c r="C77" s="76">
        <f t="shared" si="14"/>
        <v>72</v>
      </c>
      <c r="D77" s="85">
        <f t="shared" si="15"/>
        <v>-13856.084583702363</v>
      </c>
      <c r="E77" s="85">
        <f t="shared" si="10"/>
        <v>-3326.5261569976024</v>
      </c>
      <c r="F77" s="85">
        <f t="shared" si="11"/>
        <v>-10529.55842670476</v>
      </c>
      <c r="G77" s="86">
        <f t="shared" si="12"/>
        <v>1681402.8221157643</v>
      </c>
      <c r="H77" s="80"/>
      <c r="I77" s="76"/>
      <c r="J77" s="81">
        <f>SUM(L66:L77)</f>
        <v>-186101.59392767225</v>
      </c>
      <c r="K77" s="76">
        <f t="shared" si="16"/>
        <v>72</v>
      </c>
      <c r="L77" s="85">
        <f t="shared" si="17"/>
        <v>-15508.466160639353</v>
      </c>
      <c r="M77" s="85">
        <f t="shared" si="18"/>
        <v>-4093.6370947497589</v>
      </c>
      <c r="N77" s="85">
        <f t="shared" si="19"/>
        <v>-11414.829065889593</v>
      </c>
      <c r="O77" s="86">
        <f t="shared" si="13"/>
        <v>1633489.3494387041</v>
      </c>
    </row>
    <row r="78" spans="1:15" x14ac:dyDescent="0.2">
      <c r="A78" s="76"/>
      <c r="B78" s="81"/>
      <c r="C78" s="76">
        <f t="shared" si="14"/>
        <v>73</v>
      </c>
      <c r="D78" s="85">
        <f t="shared" si="15"/>
        <v>-13856.084583702363</v>
      </c>
      <c r="E78" s="85">
        <f t="shared" si="10"/>
        <v>-3347.3169454788381</v>
      </c>
      <c r="F78" s="85">
        <f t="shared" si="11"/>
        <v>-10508.767638223524</v>
      </c>
      <c r="G78" s="86">
        <f t="shared" si="12"/>
        <v>1678055.5051702855</v>
      </c>
      <c r="H78" s="80"/>
      <c r="I78" s="76"/>
      <c r="J78" s="81"/>
      <c r="K78" s="76">
        <f t="shared" si="16"/>
        <v>73</v>
      </c>
      <c r="L78" s="85">
        <f t="shared" si="17"/>
        <v>-15508.466160639353</v>
      </c>
      <c r="M78" s="85">
        <f t="shared" si="18"/>
        <v>-4117.5166444691322</v>
      </c>
      <c r="N78" s="85">
        <f t="shared" si="19"/>
        <v>-11390.949516170222</v>
      </c>
      <c r="O78" s="86">
        <f t="shared" si="13"/>
        <v>1629371.8327942349</v>
      </c>
    </row>
    <row r="79" spans="1:15" x14ac:dyDescent="0.2">
      <c r="A79" s="76"/>
      <c r="B79" s="81"/>
      <c r="C79" s="76">
        <f t="shared" si="14"/>
        <v>74</v>
      </c>
      <c r="D79" s="85">
        <f t="shared" si="15"/>
        <v>-13856.084583702363</v>
      </c>
      <c r="E79" s="85">
        <f t="shared" si="10"/>
        <v>-3368.2376763880802</v>
      </c>
      <c r="F79" s="85">
        <f t="shared" si="11"/>
        <v>-10487.846907314282</v>
      </c>
      <c r="G79" s="86">
        <f t="shared" si="12"/>
        <v>1674687.2674938974</v>
      </c>
      <c r="H79" s="80"/>
      <c r="I79" s="76"/>
      <c r="J79" s="81"/>
      <c r="K79" s="76">
        <f t="shared" si="16"/>
        <v>74</v>
      </c>
      <c r="L79" s="85">
        <f t="shared" si="17"/>
        <v>-15508.466160639353</v>
      </c>
      <c r="M79" s="85">
        <f t="shared" si="18"/>
        <v>-4141.53549156187</v>
      </c>
      <c r="N79" s="85">
        <f t="shared" si="19"/>
        <v>-11366.930669077483</v>
      </c>
      <c r="O79" s="86">
        <f t="shared" si="13"/>
        <v>1625230.2973026729</v>
      </c>
    </row>
    <row r="80" spans="1:15" x14ac:dyDescent="0.2">
      <c r="A80" s="76"/>
      <c r="B80" s="81"/>
      <c r="C80" s="76">
        <f t="shared" si="14"/>
        <v>75</v>
      </c>
      <c r="D80" s="85">
        <f t="shared" si="15"/>
        <v>-13856.084583702363</v>
      </c>
      <c r="E80" s="85">
        <f t="shared" si="10"/>
        <v>-3389.2891618655062</v>
      </c>
      <c r="F80" s="85">
        <f t="shared" si="11"/>
        <v>-10466.795421836856</v>
      </c>
      <c r="G80" s="86">
        <f t="shared" si="12"/>
        <v>1671297.9783320318</v>
      </c>
      <c r="H80" s="80"/>
      <c r="I80" s="76"/>
      <c r="J80" s="81"/>
      <c r="K80" s="76">
        <f t="shared" si="16"/>
        <v>75</v>
      </c>
      <c r="L80" s="85">
        <f t="shared" si="17"/>
        <v>-15508.466160639353</v>
      </c>
      <c r="M80" s="85">
        <f t="shared" si="18"/>
        <v>-4165.6944485959793</v>
      </c>
      <c r="N80" s="85">
        <f t="shared" si="19"/>
        <v>-11342.771712043374</v>
      </c>
      <c r="O80" s="86">
        <f t="shared" si="13"/>
        <v>1621064.602854077</v>
      </c>
    </row>
    <row r="81" spans="1:15" x14ac:dyDescent="0.2">
      <c r="A81" s="76"/>
      <c r="B81" s="81"/>
      <c r="C81" s="76">
        <f t="shared" si="14"/>
        <v>76</v>
      </c>
      <c r="D81" s="85">
        <f t="shared" si="15"/>
        <v>-13856.084583702363</v>
      </c>
      <c r="E81" s="85">
        <f t="shared" si="10"/>
        <v>-3410.4722191271653</v>
      </c>
      <c r="F81" s="85">
        <f t="shared" si="11"/>
        <v>-10445.612364575198</v>
      </c>
      <c r="G81" s="86">
        <f t="shared" si="12"/>
        <v>1667887.5061129045</v>
      </c>
      <c r="H81" s="80"/>
      <c r="I81" s="76"/>
      <c r="J81" s="81"/>
      <c r="K81" s="76">
        <f t="shared" si="16"/>
        <v>76</v>
      </c>
      <c r="L81" s="85">
        <f t="shared" si="17"/>
        <v>-15508.466160639353</v>
      </c>
      <c r="M81" s="85">
        <f t="shared" si="18"/>
        <v>-4189.9943328794561</v>
      </c>
      <c r="N81" s="85">
        <f t="shared" si="19"/>
        <v>-11318.471827759897</v>
      </c>
      <c r="O81" s="86">
        <f t="shared" si="13"/>
        <v>1616874.6085211975</v>
      </c>
    </row>
    <row r="82" spans="1:15" x14ac:dyDescent="0.2">
      <c r="A82" s="76"/>
      <c r="B82" s="81"/>
      <c r="C82" s="76">
        <f t="shared" si="14"/>
        <v>77</v>
      </c>
      <c r="D82" s="85">
        <f t="shared" si="15"/>
        <v>-13856.084583702363</v>
      </c>
      <c r="E82" s="85">
        <f t="shared" si="10"/>
        <v>-3431.7876704967107</v>
      </c>
      <c r="F82" s="85">
        <f t="shared" si="11"/>
        <v>-10424.296913205651</v>
      </c>
      <c r="G82" s="86">
        <f t="shared" si="12"/>
        <v>1664455.7184424079</v>
      </c>
      <c r="H82" s="80"/>
      <c r="I82" s="76"/>
      <c r="J82" s="81"/>
      <c r="K82" s="76">
        <f t="shared" si="16"/>
        <v>77</v>
      </c>
      <c r="L82" s="85">
        <f t="shared" si="17"/>
        <v>-15508.466160639353</v>
      </c>
      <c r="M82" s="85">
        <f t="shared" si="18"/>
        <v>-4214.4359664879203</v>
      </c>
      <c r="N82" s="85">
        <f t="shared" si="19"/>
        <v>-11294.030194151434</v>
      </c>
      <c r="O82" s="86">
        <f t="shared" si="13"/>
        <v>1612660.1725547095</v>
      </c>
    </row>
    <row r="83" spans="1:15" x14ac:dyDescent="0.2">
      <c r="A83" s="76"/>
      <c r="B83" s="81"/>
      <c r="C83" s="76">
        <f t="shared" si="14"/>
        <v>78</v>
      </c>
      <c r="D83" s="85">
        <f t="shared" si="15"/>
        <v>-13856.084583702363</v>
      </c>
      <c r="E83" s="85">
        <f t="shared" si="10"/>
        <v>-3453.2363434373151</v>
      </c>
      <c r="F83" s="85">
        <f t="shared" si="11"/>
        <v>-10402.848240265048</v>
      </c>
      <c r="G83" s="86">
        <f t="shared" si="12"/>
        <v>1661002.4820989706</v>
      </c>
      <c r="H83" s="80"/>
      <c r="I83" s="76"/>
      <c r="J83" s="81"/>
      <c r="K83" s="76">
        <f t="shared" si="16"/>
        <v>78</v>
      </c>
      <c r="L83" s="85">
        <f t="shared" si="17"/>
        <v>-15508.466160639353</v>
      </c>
      <c r="M83" s="85">
        <f t="shared" si="18"/>
        <v>-4239.0201762924326</v>
      </c>
      <c r="N83" s="85">
        <f t="shared" si="19"/>
        <v>-11269.445984346919</v>
      </c>
      <c r="O83" s="86">
        <f t="shared" si="13"/>
        <v>1608421.1523784171</v>
      </c>
    </row>
    <row r="84" spans="1:15" x14ac:dyDescent="0.2">
      <c r="A84" s="76"/>
      <c r="B84" s="81"/>
      <c r="C84" s="76">
        <f t="shared" si="14"/>
        <v>79</v>
      </c>
      <c r="D84" s="85">
        <f t="shared" si="15"/>
        <v>-13856.084583702363</v>
      </c>
      <c r="E84" s="85">
        <f t="shared" si="10"/>
        <v>-3474.8190705837978</v>
      </c>
      <c r="F84" s="85">
        <f t="shared" si="11"/>
        <v>-10381.265513118564</v>
      </c>
      <c r="G84" s="86">
        <f t="shared" si="12"/>
        <v>1657527.6630283867</v>
      </c>
      <c r="H84" s="80"/>
      <c r="I84" s="76"/>
      <c r="J84" s="81"/>
      <c r="K84" s="76">
        <f t="shared" si="16"/>
        <v>79</v>
      </c>
      <c r="L84" s="85">
        <f t="shared" si="17"/>
        <v>-15508.466160639353</v>
      </c>
      <c r="M84" s="85">
        <f t="shared" si="18"/>
        <v>-4263.7477939874716</v>
      </c>
      <c r="N84" s="85">
        <f t="shared" si="19"/>
        <v>-11244.718366651881</v>
      </c>
      <c r="O84" s="86">
        <f t="shared" si="13"/>
        <v>1604157.4045844297</v>
      </c>
    </row>
    <row r="85" spans="1:15" x14ac:dyDescent="0.2">
      <c r="A85" s="76"/>
      <c r="B85" s="81"/>
      <c r="C85" s="76">
        <f t="shared" si="14"/>
        <v>80</v>
      </c>
      <c r="D85" s="85">
        <f t="shared" si="15"/>
        <v>-13856.084583702363</v>
      </c>
      <c r="E85" s="85">
        <f t="shared" si="10"/>
        <v>-3496.5366897749459</v>
      </c>
      <c r="F85" s="85">
        <f t="shared" si="11"/>
        <v>-10359.547893927416</v>
      </c>
      <c r="G85" s="86">
        <f t="shared" si="12"/>
        <v>1654031.1263386118</v>
      </c>
      <c r="H85" s="80"/>
      <c r="I85" s="76"/>
      <c r="J85" s="81"/>
      <c r="K85" s="76">
        <f t="shared" si="16"/>
        <v>80</v>
      </c>
      <c r="L85" s="85">
        <f t="shared" si="17"/>
        <v>-15508.466160639353</v>
      </c>
      <c r="M85" s="85">
        <f t="shared" si="18"/>
        <v>-4288.6196561190654</v>
      </c>
      <c r="N85" s="85">
        <f t="shared" si="19"/>
        <v>-11219.846504520287</v>
      </c>
      <c r="O85" s="86">
        <f t="shared" si="13"/>
        <v>1599868.7849283107</v>
      </c>
    </row>
    <row r="86" spans="1:15" x14ac:dyDescent="0.2">
      <c r="A86" s="76"/>
      <c r="B86" s="81"/>
      <c r="C86" s="76">
        <f t="shared" si="14"/>
        <v>81</v>
      </c>
      <c r="D86" s="85">
        <f t="shared" si="15"/>
        <v>-13856.084583702363</v>
      </c>
      <c r="E86" s="85">
        <f t="shared" si="10"/>
        <v>-3518.3900440860398</v>
      </c>
      <c r="F86" s="85">
        <f t="shared" si="11"/>
        <v>-10337.694539616323</v>
      </c>
      <c r="G86" s="86">
        <f t="shared" si="12"/>
        <v>1650512.7362945257</v>
      </c>
      <c r="H86" s="80"/>
      <c r="I86" s="76"/>
      <c r="J86" s="81"/>
      <c r="K86" s="76">
        <f t="shared" si="16"/>
        <v>81</v>
      </c>
      <c r="L86" s="85">
        <f t="shared" si="17"/>
        <v>-15508.466160639353</v>
      </c>
      <c r="M86" s="85">
        <f t="shared" si="18"/>
        <v>-4313.6366041130932</v>
      </c>
      <c r="N86" s="85">
        <f t="shared" si="19"/>
        <v>-11194.82955652626</v>
      </c>
      <c r="O86" s="86">
        <f t="shared" si="13"/>
        <v>1595555.1483241976</v>
      </c>
    </row>
    <row r="87" spans="1:15" x14ac:dyDescent="0.2">
      <c r="A87" s="76"/>
      <c r="B87" s="81"/>
      <c r="C87" s="76">
        <f t="shared" si="14"/>
        <v>82</v>
      </c>
      <c r="D87" s="85">
        <f t="shared" si="15"/>
        <v>-13856.084583702363</v>
      </c>
      <c r="E87" s="85">
        <f t="shared" si="10"/>
        <v>-3540.3799818615767</v>
      </c>
      <c r="F87" s="85">
        <f t="shared" si="11"/>
        <v>-10315.704601840785</v>
      </c>
      <c r="G87" s="86">
        <f t="shared" si="12"/>
        <v>1646972.356312664</v>
      </c>
      <c r="H87" s="80"/>
      <c r="I87" s="76"/>
      <c r="J87" s="81"/>
      <c r="K87" s="76">
        <f t="shared" si="16"/>
        <v>82</v>
      </c>
      <c r="L87" s="85">
        <f t="shared" si="17"/>
        <v>-15508.466160639353</v>
      </c>
      <c r="M87" s="85">
        <f t="shared" si="18"/>
        <v>-4338.7994843037532</v>
      </c>
      <c r="N87" s="85">
        <f t="shared" si="19"/>
        <v>-11169.666676335601</v>
      </c>
      <c r="O87" s="86">
        <f t="shared" si="13"/>
        <v>1591216.3488398939</v>
      </c>
    </row>
    <row r="88" spans="1:15" x14ac:dyDescent="0.2">
      <c r="A88" s="76"/>
      <c r="B88" s="81"/>
      <c r="C88" s="76">
        <f t="shared" si="14"/>
        <v>83</v>
      </c>
      <c r="D88" s="85">
        <f t="shared" si="15"/>
        <v>-13856.084583702363</v>
      </c>
      <c r="E88" s="85">
        <f t="shared" si="10"/>
        <v>-3562.5073567482118</v>
      </c>
      <c r="F88" s="85">
        <f t="shared" si="11"/>
        <v>-10293.57722695415</v>
      </c>
      <c r="G88" s="86">
        <f t="shared" si="12"/>
        <v>1643409.8489559158</v>
      </c>
      <c r="H88" s="80"/>
      <c r="I88" s="76"/>
      <c r="J88" s="81"/>
      <c r="K88" s="76">
        <f t="shared" si="16"/>
        <v>83</v>
      </c>
      <c r="L88" s="85">
        <f t="shared" si="17"/>
        <v>-15508.466160639353</v>
      </c>
      <c r="M88" s="85">
        <f t="shared" si="18"/>
        <v>-4364.1091479621919</v>
      </c>
      <c r="N88" s="85">
        <f t="shared" si="19"/>
        <v>-11144.357012677161</v>
      </c>
      <c r="O88" s="86">
        <f t="shared" si="13"/>
        <v>1586852.2396919318</v>
      </c>
    </row>
    <row r="89" spans="1:15" x14ac:dyDescent="0.2">
      <c r="A89" s="76"/>
      <c r="B89" s="81">
        <f>SUM(D78:D89)</f>
        <v>-166273.01500442834</v>
      </c>
      <c r="C89" s="76">
        <f t="shared" si="14"/>
        <v>84</v>
      </c>
      <c r="D89" s="85">
        <f t="shared" si="15"/>
        <v>-13856.084583702363</v>
      </c>
      <c r="E89" s="85">
        <f t="shared" si="10"/>
        <v>-3584.7730277278879</v>
      </c>
      <c r="F89" s="85">
        <f t="shared" si="11"/>
        <v>-10271.311555974475</v>
      </c>
      <c r="G89" s="86">
        <f t="shared" si="12"/>
        <v>1639825.0759281879</v>
      </c>
      <c r="H89" s="80"/>
      <c r="I89" s="76"/>
      <c r="J89" s="81">
        <f>SUM(L78:L89)</f>
        <v>-186101.59392767225</v>
      </c>
      <c r="K89" s="76">
        <f t="shared" si="16"/>
        <v>84</v>
      </c>
      <c r="L89" s="85">
        <f t="shared" si="17"/>
        <v>-15508.466160639353</v>
      </c>
      <c r="M89" s="85">
        <f t="shared" si="18"/>
        <v>-4389.5664513253041</v>
      </c>
      <c r="N89" s="85">
        <f t="shared" si="19"/>
        <v>-11118.89970931405</v>
      </c>
      <c r="O89" s="86">
        <f t="shared" si="13"/>
        <v>1582462.6732406064</v>
      </c>
    </row>
    <row r="90" spans="1:15" x14ac:dyDescent="0.2">
      <c r="A90" s="76"/>
      <c r="B90" s="81"/>
      <c r="C90" s="76">
        <f t="shared" si="14"/>
        <v>85</v>
      </c>
      <c r="D90" s="85">
        <f t="shared" si="15"/>
        <v>-13856.084583702363</v>
      </c>
      <c r="E90" s="85">
        <f t="shared" si="10"/>
        <v>-3607.1778591511879</v>
      </c>
      <c r="F90" s="85">
        <f t="shared" si="11"/>
        <v>-10248.906724551174</v>
      </c>
      <c r="G90" s="86">
        <f t="shared" si="12"/>
        <v>1636217.8980690367</v>
      </c>
      <c r="H90" s="80"/>
      <c r="I90" s="76"/>
      <c r="J90" s="81"/>
      <c r="K90" s="76">
        <f t="shared" si="16"/>
        <v>85</v>
      </c>
      <c r="L90" s="85">
        <f t="shared" si="17"/>
        <v>-15508.466160639353</v>
      </c>
      <c r="M90" s="85">
        <f t="shared" si="18"/>
        <v>-4415.1722556247032</v>
      </c>
      <c r="N90" s="85">
        <f t="shared" si="19"/>
        <v>-11093.293905014649</v>
      </c>
      <c r="O90" s="86">
        <f t="shared" si="13"/>
        <v>1578047.5009849817</v>
      </c>
    </row>
    <row r="91" spans="1:15" x14ac:dyDescent="0.2">
      <c r="A91" s="76"/>
      <c r="B91" s="81"/>
      <c r="C91" s="76">
        <f t="shared" si="14"/>
        <v>86</v>
      </c>
      <c r="D91" s="85">
        <f t="shared" si="15"/>
        <v>-13856.084583702363</v>
      </c>
      <c r="E91" s="85">
        <f t="shared" si="10"/>
        <v>-3629.7227207708825</v>
      </c>
      <c r="F91" s="85">
        <f t="shared" si="11"/>
        <v>-10226.361862931481</v>
      </c>
      <c r="G91" s="86">
        <f t="shared" si="12"/>
        <v>1632588.1753482658</v>
      </c>
      <c r="H91" s="80"/>
      <c r="I91" s="76"/>
      <c r="J91" s="81"/>
      <c r="K91" s="76">
        <f t="shared" si="16"/>
        <v>86</v>
      </c>
      <c r="L91" s="85">
        <f t="shared" si="17"/>
        <v>-15508.466160639353</v>
      </c>
      <c r="M91" s="85">
        <f t="shared" si="18"/>
        <v>-4440.9274271158456</v>
      </c>
      <c r="N91" s="85">
        <f t="shared" si="19"/>
        <v>-11067.538733523506</v>
      </c>
      <c r="O91" s="86">
        <f t="shared" si="13"/>
        <v>1573606.5735578658</v>
      </c>
    </row>
    <row r="92" spans="1:15" x14ac:dyDescent="0.2">
      <c r="A92" s="76"/>
      <c r="B92" s="81"/>
      <c r="C92" s="76">
        <f t="shared" si="14"/>
        <v>87</v>
      </c>
      <c r="D92" s="85">
        <f t="shared" si="15"/>
        <v>-13856.084583702363</v>
      </c>
      <c r="E92" s="85">
        <f t="shared" si="10"/>
        <v>-3652.4084877757009</v>
      </c>
      <c r="F92" s="85">
        <f t="shared" si="11"/>
        <v>-10203.676095926661</v>
      </c>
      <c r="G92" s="86">
        <f t="shared" si="12"/>
        <v>1628935.7668604902</v>
      </c>
      <c r="H92" s="80"/>
      <c r="I92" s="76"/>
      <c r="J92" s="81"/>
      <c r="K92" s="76">
        <f t="shared" si="16"/>
        <v>87</v>
      </c>
      <c r="L92" s="85">
        <f t="shared" si="17"/>
        <v>-15508.466160639353</v>
      </c>
      <c r="M92" s="85">
        <f t="shared" si="18"/>
        <v>-4466.8328371073558</v>
      </c>
      <c r="N92" s="85">
        <f t="shared" si="19"/>
        <v>-11041.633323531998</v>
      </c>
      <c r="O92" s="86">
        <f t="shared" si="13"/>
        <v>1569139.7407207584</v>
      </c>
    </row>
    <row r="93" spans="1:15" x14ac:dyDescent="0.2">
      <c r="A93" s="76"/>
      <c r="B93" s="81"/>
      <c r="C93" s="76">
        <f t="shared" si="14"/>
        <v>88</v>
      </c>
      <c r="D93" s="85">
        <f t="shared" si="15"/>
        <v>-13856.084583702363</v>
      </c>
      <c r="E93" s="85">
        <f t="shared" si="10"/>
        <v>-3675.2360408242985</v>
      </c>
      <c r="F93" s="85">
        <f t="shared" si="11"/>
        <v>-10180.848542878064</v>
      </c>
      <c r="G93" s="86">
        <f t="shared" si="12"/>
        <v>1625260.5308196659</v>
      </c>
      <c r="H93" s="80"/>
      <c r="I93" s="76"/>
      <c r="J93" s="81"/>
      <c r="K93" s="76">
        <f t="shared" si="16"/>
        <v>88</v>
      </c>
      <c r="L93" s="85">
        <f t="shared" si="17"/>
        <v>-15508.466160639353</v>
      </c>
      <c r="M93" s="85">
        <f t="shared" si="18"/>
        <v>-4492.8893619904811</v>
      </c>
      <c r="N93" s="85">
        <f t="shared" si="19"/>
        <v>-11015.576798648872</v>
      </c>
      <c r="O93" s="86">
        <f t="shared" si="13"/>
        <v>1564646.8513587681</v>
      </c>
    </row>
    <row r="94" spans="1:15" x14ac:dyDescent="0.2">
      <c r="A94" s="76"/>
      <c r="B94" s="81"/>
      <c r="C94" s="76">
        <f t="shared" si="14"/>
        <v>89</v>
      </c>
      <c r="D94" s="85">
        <f t="shared" si="15"/>
        <v>-13856.084583702363</v>
      </c>
      <c r="E94" s="85">
        <f t="shared" si="10"/>
        <v>-3698.2062660794504</v>
      </c>
      <c r="F94" s="85">
        <f t="shared" si="11"/>
        <v>-10157.878317622912</v>
      </c>
      <c r="G94" s="86">
        <f t="shared" si="12"/>
        <v>1621562.3245535863</v>
      </c>
      <c r="H94" s="80"/>
      <c r="I94" s="76"/>
      <c r="J94" s="81"/>
      <c r="K94" s="76">
        <f t="shared" si="16"/>
        <v>89</v>
      </c>
      <c r="L94" s="85">
        <f t="shared" si="17"/>
        <v>-15508.466160639353</v>
      </c>
      <c r="M94" s="85">
        <f t="shared" si="18"/>
        <v>-4519.0978832687597</v>
      </c>
      <c r="N94" s="85">
        <f t="shared" si="19"/>
        <v>-10989.368277370593</v>
      </c>
      <c r="O94" s="86">
        <f t="shared" si="13"/>
        <v>1560127.7534754993</v>
      </c>
    </row>
    <row r="95" spans="1:15" x14ac:dyDescent="0.2">
      <c r="A95" s="76"/>
      <c r="B95" s="81"/>
      <c r="C95" s="76">
        <f t="shared" si="14"/>
        <v>90</v>
      </c>
      <c r="D95" s="85">
        <f t="shared" si="15"/>
        <v>-13856.084583702363</v>
      </c>
      <c r="E95" s="85">
        <f t="shared" si="10"/>
        <v>-3721.3200552424478</v>
      </c>
      <c r="F95" s="85">
        <f t="shared" si="11"/>
        <v>-10134.764528459915</v>
      </c>
      <c r="G95" s="86">
        <f t="shared" si="12"/>
        <v>1617841.0044983439</v>
      </c>
      <c r="H95" s="80"/>
      <c r="I95" s="76"/>
      <c r="J95" s="81"/>
      <c r="K95" s="76">
        <f t="shared" si="16"/>
        <v>90</v>
      </c>
      <c r="L95" s="85">
        <f t="shared" si="17"/>
        <v>-15508.466160639353</v>
      </c>
      <c r="M95" s="85">
        <f t="shared" si="18"/>
        <v>-4545.4592875878279</v>
      </c>
      <c r="N95" s="85">
        <f t="shared" si="19"/>
        <v>-10963.006873051525</v>
      </c>
      <c r="O95" s="86">
        <f t="shared" si="13"/>
        <v>1555582.2941879116</v>
      </c>
    </row>
    <row r="96" spans="1:15" x14ac:dyDescent="0.2">
      <c r="A96" s="76"/>
      <c r="B96" s="81"/>
      <c r="C96" s="76">
        <f t="shared" si="14"/>
        <v>91</v>
      </c>
      <c r="D96" s="85">
        <f t="shared" si="15"/>
        <v>-13856.084583702363</v>
      </c>
      <c r="E96" s="85">
        <f t="shared" si="10"/>
        <v>-3744.5783055877127</v>
      </c>
      <c r="F96" s="85">
        <f t="shared" si="11"/>
        <v>-10111.50627811465</v>
      </c>
      <c r="G96" s="86">
        <f t="shared" si="12"/>
        <v>1614096.4261927563</v>
      </c>
      <c r="H96" s="80"/>
      <c r="I96" s="76"/>
      <c r="J96" s="81"/>
      <c r="K96" s="76">
        <f t="shared" si="16"/>
        <v>91</v>
      </c>
      <c r="L96" s="85">
        <f t="shared" si="17"/>
        <v>-15508.466160639353</v>
      </c>
      <c r="M96" s="85">
        <f t="shared" si="18"/>
        <v>-4571.9744667654222</v>
      </c>
      <c r="N96" s="85">
        <f t="shared" si="19"/>
        <v>-10936.49169387393</v>
      </c>
      <c r="O96" s="86">
        <f t="shared" si="13"/>
        <v>1551010.319721146</v>
      </c>
    </row>
    <row r="97" spans="1:15" x14ac:dyDescent="0.2">
      <c r="A97" s="76"/>
      <c r="B97" s="81"/>
      <c r="C97" s="76">
        <f t="shared" si="14"/>
        <v>92</v>
      </c>
      <c r="D97" s="85">
        <f t="shared" si="15"/>
        <v>-13856.084583702363</v>
      </c>
      <c r="E97" s="85">
        <f t="shared" si="10"/>
        <v>-3767.9819199976364</v>
      </c>
      <c r="F97" s="85">
        <f t="shared" si="11"/>
        <v>-10088.102663704725</v>
      </c>
      <c r="G97" s="86">
        <f t="shared" si="12"/>
        <v>1610328.4442727587</v>
      </c>
      <c r="H97" s="80"/>
      <c r="I97" s="76"/>
      <c r="J97" s="81"/>
      <c r="K97" s="76">
        <f t="shared" si="16"/>
        <v>92</v>
      </c>
      <c r="L97" s="85">
        <f t="shared" si="17"/>
        <v>-15508.466160639353</v>
      </c>
      <c r="M97" s="85">
        <f t="shared" si="18"/>
        <v>-4598.644317821555</v>
      </c>
      <c r="N97" s="85">
        <f t="shared" si="19"/>
        <v>-10909.821842817797</v>
      </c>
      <c r="O97" s="86">
        <f t="shared" si="13"/>
        <v>1546411.6754033244</v>
      </c>
    </row>
    <row r="98" spans="1:15" x14ac:dyDescent="0.2">
      <c r="A98" s="76"/>
      <c r="B98" s="81"/>
      <c r="C98" s="76">
        <f t="shared" si="14"/>
        <v>93</v>
      </c>
      <c r="D98" s="85">
        <f t="shared" si="15"/>
        <v>-13856.084583702363</v>
      </c>
      <c r="E98" s="85">
        <f t="shared" si="10"/>
        <v>-3791.5318069976215</v>
      </c>
      <c r="F98" s="85">
        <f t="shared" si="11"/>
        <v>-10064.552776704741</v>
      </c>
      <c r="G98" s="86">
        <f t="shared" si="12"/>
        <v>1606536.9124657609</v>
      </c>
      <c r="H98" s="80"/>
      <c r="I98" s="76"/>
      <c r="J98" s="81"/>
      <c r="K98" s="76">
        <f t="shared" si="16"/>
        <v>93</v>
      </c>
      <c r="L98" s="85">
        <f t="shared" si="17"/>
        <v>-15508.466160639353</v>
      </c>
      <c r="M98" s="85">
        <f t="shared" si="18"/>
        <v>-4625.4697430088463</v>
      </c>
      <c r="N98" s="85">
        <f t="shared" si="19"/>
        <v>-10882.996417630507</v>
      </c>
      <c r="O98" s="86">
        <f t="shared" si="13"/>
        <v>1541786.2056603155</v>
      </c>
    </row>
    <row r="99" spans="1:15" x14ac:dyDescent="0.2">
      <c r="A99" s="76"/>
      <c r="B99" s="81"/>
      <c r="C99" s="76">
        <f t="shared" si="14"/>
        <v>94</v>
      </c>
      <c r="D99" s="85">
        <f t="shared" si="15"/>
        <v>-13856.084583702363</v>
      </c>
      <c r="E99" s="85">
        <f t="shared" si="10"/>
        <v>-3815.2288807913565</v>
      </c>
      <c r="F99" s="85">
        <f t="shared" si="11"/>
        <v>-10040.855702911005</v>
      </c>
      <c r="G99" s="86">
        <f t="shared" si="12"/>
        <v>1602721.6835849695</v>
      </c>
      <c r="H99" s="80"/>
      <c r="I99" s="76"/>
      <c r="J99" s="81"/>
      <c r="K99" s="76">
        <f t="shared" si="16"/>
        <v>94</v>
      </c>
      <c r="L99" s="85">
        <f t="shared" si="17"/>
        <v>-15508.466160639353</v>
      </c>
      <c r="M99" s="85">
        <f t="shared" si="18"/>
        <v>-4652.4516498430658</v>
      </c>
      <c r="N99" s="85">
        <f t="shared" si="19"/>
        <v>-10856.014510796287</v>
      </c>
      <c r="O99" s="86">
        <f t="shared" si="13"/>
        <v>1537133.7540104724</v>
      </c>
    </row>
    <row r="100" spans="1:15" x14ac:dyDescent="0.2">
      <c r="A100" s="76"/>
      <c r="B100" s="81"/>
      <c r="C100" s="76">
        <f t="shared" si="14"/>
        <v>95</v>
      </c>
      <c r="D100" s="85">
        <f t="shared" si="15"/>
        <v>-13856.084583702363</v>
      </c>
      <c r="E100" s="85">
        <f t="shared" si="10"/>
        <v>-3839.0740612963023</v>
      </c>
      <c r="F100" s="85">
        <f t="shared" si="11"/>
        <v>-10017.010522406061</v>
      </c>
      <c r="G100" s="86">
        <f t="shared" si="12"/>
        <v>1598882.6095236731</v>
      </c>
      <c r="H100" s="80"/>
      <c r="I100" s="76"/>
      <c r="J100" s="81"/>
      <c r="K100" s="76">
        <f t="shared" si="16"/>
        <v>95</v>
      </c>
      <c r="L100" s="85">
        <f t="shared" si="17"/>
        <v>-15508.466160639353</v>
      </c>
      <c r="M100" s="85">
        <f t="shared" si="18"/>
        <v>-4679.5909511338168</v>
      </c>
      <c r="N100" s="85">
        <f t="shared" si="19"/>
        <v>-10828.875209505535</v>
      </c>
      <c r="O100" s="86">
        <f t="shared" si="13"/>
        <v>1532454.1630593387</v>
      </c>
    </row>
    <row r="101" spans="1:15" x14ac:dyDescent="0.2">
      <c r="A101" s="76"/>
      <c r="B101" s="81">
        <f>SUM(D90:D101)</f>
        <v>-166273.01500442834</v>
      </c>
      <c r="C101" s="76">
        <f t="shared" si="14"/>
        <v>96</v>
      </c>
      <c r="D101" s="85">
        <f t="shared" si="15"/>
        <v>-13856.084583702363</v>
      </c>
      <c r="E101" s="85">
        <f t="shared" si="10"/>
        <v>-3863.0682741794039</v>
      </c>
      <c r="F101" s="85">
        <f t="shared" si="11"/>
        <v>-9993.0163095229582</v>
      </c>
      <c r="G101" s="86">
        <f t="shared" si="12"/>
        <v>1595019.5412494936</v>
      </c>
      <c r="H101" s="80"/>
      <c r="I101" s="76"/>
      <c r="J101" s="81">
        <f>SUM(L90:L101)</f>
        <v>-186101.59392767225</v>
      </c>
      <c r="K101" s="76">
        <f t="shared" si="16"/>
        <v>96</v>
      </c>
      <c r="L101" s="85">
        <f t="shared" si="17"/>
        <v>-15508.466160639353</v>
      </c>
      <c r="M101" s="85">
        <f t="shared" si="18"/>
        <v>-4706.8885650154307</v>
      </c>
      <c r="N101" s="85">
        <f t="shared" si="19"/>
        <v>-10801.577595623923</v>
      </c>
      <c r="O101" s="86">
        <f t="shared" si="13"/>
        <v>1527747.2744943232</v>
      </c>
    </row>
    <row r="102" spans="1:15" x14ac:dyDescent="0.2">
      <c r="A102" s="76"/>
      <c r="B102" s="81"/>
      <c r="C102" s="76">
        <f t="shared" si="14"/>
        <v>97</v>
      </c>
      <c r="D102" s="85">
        <f t="shared" si="15"/>
        <v>-13856.084583702363</v>
      </c>
      <c r="E102" s="85">
        <f t="shared" si="10"/>
        <v>-3887.2124508930256</v>
      </c>
      <c r="F102" s="85">
        <f t="shared" si="11"/>
        <v>-9968.8721328093379</v>
      </c>
      <c r="G102" s="86">
        <f t="shared" si="12"/>
        <v>1591132.3287986005</v>
      </c>
      <c r="H102" s="80"/>
      <c r="I102" s="76"/>
      <c r="J102" s="81"/>
      <c r="K102" s="76">
        <f t="shared" si="16"/>
        <v>97</v>
      </c>
      <c r="L102" s="85">
        <f t="shared" si="17"/>
        <v>-15508.466160639353</v>
      </c>
      <c r="M102" s="85">
        <f t="shared" si="18"/>
        <v>-4734.34541497802</v>
      </c>
      <c r="N102" s="85">
        <f t="shared" si="19"/>
        <v>-10774.120745661334</v>
      </c>
      <c r="O102" s="86">
        <f t="shared" si="13"/>
        <v>1523012.9290793452</v>
      </c>
    </row>
    <row r="103" spans="1:15" x14ac:dyDescent="0.2">
      <c r="A103" s="76"/>
      <c r="B103" s="81"/>
      <c r="C103" s="76">
        <f t="shared" si="14"/>
        <v>98</v>
      </c>
      <c r="D103" s="85">
        <f t="shared" si="15"/>
        <v>-13856.084583702363</v>
      </c>
      <c r="E103" s="85">
        <f t="shared" si="10"/>
        <v>-3911.5075287111063</v>
      </c>
      <c r="F103" s="85">
        <f t="shared" si="11"/>
        <v>-9944.5770549912559</v>
      </c>
      <c r="G103" s="86">
        <f t="shared" si="12"/>
        <v>1587220.8212698894</v>
      </c>
      <c r="H103" s="80"/>
      <c r="I103" s="76"/>
      <c r="J103" s="81"/>
      <c r="K103" s="76">
        <f t="shared" si="16"/>
        <v>98</v>
      </c>
      <c r="L103" s="85">
        <f t="shared" si="17"/>
        <v>-15508.466160639353</v>
      </c>
      <c r="M103" s="85">
        <f t="shared" si="18"/>
        <v>-4761.9624298987264</v>
      </c>
      <c r="N103" s="85">
        <f t="shared" si="19"/>
        <v>-10746.503730740627</v>
      </c>
      <c r="O103" s="86">
        <f t="shared" si="13"/>
        <v>1518250.9666494464</v>
      </c>
    </row>
    <row r="104" spans="1:15" x14ac:dyDescent="0.2">
      <c r="A104" s="76"/>
      <c r="B104" s="81"/>
      <c r="C104" s="76">
        <f t="shared" si="14"/>
        <v>99</v>
      </c>
      <c r="D104" s="85">
        <f t="shared" si="15"/>
        <v>-13856.084583702363</v>
      </c>
      <c r="E104" s="85">
        <f t="shared" si="10"/>
        <v>-3935.9544507655514</v>
      </c>
      <c r="F104" s="85">
        <f t="shared" si="11"/>
        <v>-9920.1301329368107</v>
      </c>
      <c r="G104" s="86">
        <f t="shared" si="12"/>
        <v>1583284.8668191237</v>
      </c>
      <c r="H104" s="80"/>
      <c r="I104" s="76"/>
      <c r="J104" s="81"/>
      <c r="K104" s="76">
        <f t="shared" si="16"/>
        <v>99</v>
      </c>
      <c r="L104" s="85">
        <f t="shared" si="17"/>
        <v>-15508.466160639353</v>
      </c>
      <c r="M104" s="85">
        <f t="shared" si="18"/>
        <v>-4789.7405440731354</v>
      </c>
      <c r="N104" s="85">
        <f t="shared" si="19"/>
        <v>-10718.725616566218</v>
      </c>
      <c r="O104" s="86">
        <f t="shared" si="13"/>
        <v>1513461.2261053734</v>
      </c>
    </row>
    <row r="105" spans="1:15" x14ac:dyDescent="0.2">
      <c r="A105" s="76"/>
      <c r="B105" s="81"/>
      <c r="C105" s="76">
        <f t="shared" si="14"/>
        <v>100</v>
      </c>
      <c r="D105" s="85">
        <f t="shared" si="15"/>
        <v>-13856.084583702363</v>
      </c>
      <c r="E105" s="85">
        <f t="shared" si="10"/>
        <v>-3960.5541660828358</v>
      </c>
      <c r="F105" s="85">
        <f t="shared" si="11"/>
        <v>-9895.5304176195277</v>
      </c>
      <c r="G105" s="86">
        <f t="shared" si="12"/>
        <v>1579324.312653041</v>
      </c>
      <c r="H105" s="80"/>
      <c r="I105" s="76"/>
      <c r="J105" s="81"/>
      <c r="K105" s="76">
        <f t="shared" si="16"/>
        <v>100</v>
      </c>
      <c r="L105" s="85">
        <f t="shared" si="17"/>
        <v>-15508.466160639353</v>
      </c>
      <c r="M105" s="85">
        <f t="shared" si="18"/>
        <v>-4817.6806972468949</v>
      </c>
      <c r="N105" s="85">
        <f t="shared" si="19"/>
        <v>-10690.785463392458</v>
      </c>
      <c r="O105" s="86">
        <f t="shared" si="13"/>
        <v>1508643.5454081264</v>
      </c>
    </row>
    <row r="106" spans="1:15" x14ac:dyDescent="0.2">
      <c r="A106" s="76"/>
      <c r="B106" s="81"/>
      <c r="C106" s="76">
        <f t="shared" si="14"/>
        <v>101</v>
      </c>
      <c r="D106" s="85">
        <f t="shared" si="15"/>
        <v>-13856.084583702363</v>
      </c>
      <c r="E106" s="85">
        <f t="shared" ref="E106:E169" si="20">PPMT($B$3/12,C106,$B$2,$B$1)</f>
        <v>-3985.3076296208537</v>
      </c>
      <c r="F106" s="85">
        <f t="shared" ref="F106:F169" si="21">SUM(D106-E106)</f>
        <v>-9870.7769540815098</v>
      </c>
      <c r="G106" s="86">
        <f t="shared" ref="G106:G169" si="22">SUM(G105+E106)</f>
        <v>1575339.0050234201</v>
      </c>
      <c r="H106" s="80"/>
      <c r="I106" s="76"/>
      <c r="J106" s="81"/>
      <c r="K106" s="76">
        <f t="shared" si="16"/>
        <v>101</v>
      </c>
      <c r="L106" s="85">
        <f t="shared" si="17"/>
        <v>-15508.466160639353</v>
      </c>
      <c r="M106" s="85">
        <f t="shared" si="18"/>
        <v>-4845.7838346475019</v>
      </c>
      <c r="N106" s="85">
        <f t="shared" si="19"/>
        <v>-10662.682325991851</v>
      </c>
      <c r="O106" s="86">
        <f t="shared" ref="O106:O169" si="23">SUM(O105+M106)</f>
        <v>1503797.761573479</v>
      </c>
    </row>
    <row r="107" spans="1:15" x14ac:dyDescent="0.2">
      <c r="A107" s="76"/>
      <c r="B107" s="81"/>
      <c r="C107" s="76">
        <f t="shared" si="14"/>
        <v>102</v>
      </c>
      <c r="D107" s="85">
        <f t="shared" si="15"/>
        <v>-13856.084583702363</v>
      </c>
      <c r="E107" s="85">
        <f t="shared" si="20"/>
        <v>-4010.2158023059847</v>
      </c>
      <c r="F107" s="85">
        <f t="shared" si="21"/>
        <v>-9845.868781396377</v>
      </c>
      <c r="G107" s="86">
        <f t="shared" si="22"/>
        <v>1571328.789221114</v>
      </c>
      <c r="H107" s="80"/>
      <c r="I107" s="76"/>
      <c r="J107" s="81"/>
      <c r="K107" s="76">
        <f t="shared" si="16"/>
        <v>102</v>
      </c>
      <c r="L107" s="85">
        <f t="shared" si="17"/>
        <v>-15508.466160639353</v>
      </c>
      <c r="M107" s="85">
        <f t="shared" si="18"/>
        <v>-4874.0509070162789</v>
      </c>
      <c r="N107" s="85">
        <f t="shared" si="19"/>
        <v>-10634.415253623074</v>
      </c>
      <c r="O107" s="86">
        <f t="shared" si="23"/>
        <v>1498923.7106664628</v>
      </c>
    </row>
    <row r="108" spans="1:15" x14ac:dyDescent="0.2">
      <c r="A108" s="76"/>
      <c r="B108" s="81"/>
      <c r="C108" s="76">
        <f t="shared" si="14"/>
        <v>103</v>
      </c>
      <c r="D108" s="85">
        <f t="shared" si="15"/>
        <v>-13856.084583702363</v>
      </c>
      <c r="E108" s="85">
        <f t="shared" si="20"/>
        <v>-4035.2796510703965</v>
      </c>
      <c r="F108" s="85">
        <f t="shared" si="21"/>
        <v>-9820.8049326319669</v>
      </c>
      <c r="G108" s="86">
        <f t="shared" si="22"/>
        <v>1567293.5095700435</v>
      </c>
      <c r="H108" s="80"/>
      <c r="I108" s="76"/>
      <c r="J108" s="81"/>
      <c r="K108" s="76">
        <f t="shared" si="16"/>
        <v>103</v>
      </c>
      <c r="L108" s="85">
        <f t="shared" si="17"/>
        <v>-15508.466160639353</v>
      </c>
      <c r="M108" s="85">
        <f t="shared" si="18"/>
        <v>-4902.4828706405406</v>
      </c>
      <c r="N108" s="85">
        <f t="shared" si="19"/>
        <v>-10605.983289998812</v>
      </c>
      <c r="O108" s="86">
        <f t="shared" si="23"/>
        <v>1494021.2277958223</v>
      </c>
    </row>
    <row r="109" spans="1:15" x14ac:dyDescent="0.2">
      <c r="A109" s="76"/>
      <c r="B109" s="81"/>
      <c r="C109" s="76">
        <f t="shared" si="14"/>
        <v>104</v>
      </c>
      <c r="D109" s="85">
        <f t="shared" si="15"/>
        <v>-13856.084583702363</v>
      </c>
      <c r="E109" s="85">
        <f t="shared" si="20"/>
        <v>-4060.5001488895859</v>
      </c>
      <c r="F109" s="85">
        <f t="shared" si="21"/>
        <v>-9795.5844348127757</v>
      </c>
      <c r="G109" s="86">
        <f t="shared" si="22"/>
        <v>1563233.0094211539</v>
      </c>
      <c r="H109" s="80"/>
      <c r="I109" s="76"/>
      <c r="J109" s="81"/>
      <c r="K109" s="76">
        <f t="shared" si="16"/>
        <v>104</v>
      </c>
      <c r="L109" s="85">
        <f t="shared" si="17"/>
        <v>-15508.466160639353</v>
      </c>
      <c r="M109" s="85">
        <f t="shared" si="18"/>
        <v>-4931.0806873859437</v>
      </c>
      <c r="N109" s="85">
        <f t="shared" si="19"/>
        <v>-10577.385473253409</v>
      </c>
      <c r="O109" s="86">
        <f t="shared" si="23"/>
        <v>1489090.1471084363</v>
      </c>
    </row>
    <row r="110" spans="1:15" x14ac:dyDescent="0.2">
      <c r="A110" s="76"/>
      <c r="B110" s="81"/>
      <c r="C110" s="76">
        <f t="shared" si="14"/>
        <v>105</v>
      </c>
      <c r="D110" s="85">
        <f t="shared" si="15"/>
        <v>-13856.084583702363</v>
      </c>
      <c r="E110" s="85">
        <f t="shared" si="20"/>
        <v>-4085.8782748201456</v>
      </c>
      <c r="F110" s="85">
        <f t="shared" si="21"/>
        <v>-9770.2063088822179</v>
      </c>
      <c r="G110" s="86">
        <f t="shared" si="22"/>
        <v>1559147.1311463339</v>
      </c>
      <c r="H110" s="80"/>
      <c r="I110" s="76"/>
      <c r="J110" s="81"/>
      <c r="K110" s="76">
        <f t="shared" si="16"/>
        <v>105</v>
      </c>
      <c r="L110" s="85">
        <f t="shared" si="17"/>
        <v>-15508.466160639353</v>
      </c>
      <c r="M110" s="85">
        <f t="shared" si="18"/>
        <v>-4959.8453247290281</v>
      </c>
      <c r="N110" s="85">
        <f t="shared" si="19"/>
        <v>-10548.620835910326</v>
      </c>
      <c r="O110" s="86">
        <f t="shared" si="23"/>
        <v>1484130.3017837072</v>
      </c>
    </row>
    <row r="111" spans="1:15" x14ac:dyDescent="0.2">
      <c r="A111" s="76"/>
      <c r="B111" s="81"/>
      <c r="C111" s="76">
        <f t="shared" si="14"/>
        <v>106</v>
      </c>
      <c r="D111" s="85">
        <f t="shared" si="15"/>
        <v>-13856.084583702363</v>
      </c>
      <c r="E111" s="85">
        <f t="shared" si="20"/>
        <v>-4111.4150140377715</v>
      </c>
      <c r="F111" s="85">
        <f t="shared" si="21"/>
        <v>-9744.6695696645911</v>
      </c>
      <c r="G111" s="86">
        <f t="shared" si="22"/>
        <v>1555035.716132296</v>
      </c>
      <c r="H111" s="80"/>
      <c r="I111" s="76"/>
      <c r="J111" s="81"/>
      <c r="K111" s="76">
        <f t="shared" si="16"/>
        <v>106</v>
      </c>
      <c r="L111" s="85">
        <f t="shared" si="17"/>
        <v>-15508.466160639353</v>
      </c>
      <c r="M111" s="85">
        <f t="shared" si="18"/>
        <v>-4988.7777557899472</v>
      </c>
      <c r="N111" s="85">
        <f t="shared" si="19"/>
        <v>-10519.688404849407</v>
      </c>
      <c r="O111" s="86">
        <f t="shared" si="23"/>
        <v>1479141.5240279173</v>
      </c>
    </row>
    <row r="112" spans="1:15" x14ac:dyDescent="0.2">
      <c r="A112" s="76"/>
      <c r="B112" s="81"/>
      <c r="C112" s="76">
        <f t="shared" si="14"/>
        <v>107</v>
      </c>
      <c r="D112" s="85">
        <f t="shared" si="15"/>
        <v>-13856.084583702363</v>
      </c>
      <c r="E112" s="85">
        <f t="shared" si="20"/>
        <v>-4137.1113578755076</v>
      </c>
      <c r="F112" s="85">
        <f t="shared" si="21"/>
        <v>-9718.9732258268559</v>
      </c>
      <c r="G112" s="86">
        <f t="shared" si="22"/>
        <v>1550898.6047744206</v>
      </c>
      <c r="H112" s="80"/>
      <c r="I112" s="76"/>
      <c r="J112" s="81"/>
      <c r="K112" s="76">
        <f t="shared" si="16"/>
        <v>107</v>
      </c>
      <c r="L112" s="85">
        <f t="shared" si="17"/>
        <v>-15508.466160639353</v>
      </c>
      <c r="M112" s="85">
        <f t="shared" si="18"/>
        <v>-5017.8789593653892</v>
      </c>
      <c r="N112" s="85">
        <f t="shared" si="19"/>
        <v>-10490.587201273964</v>
      </c>
      <c r="O112" s="86">
        <f t="shared" si="23"/>
        <v>1474123.6450685519</v>
      </c>
    </row>
    <row r="113" spans="1:15" x14ac:dyDescent="0.2">
      <c r="A113" s="76"/>
      <c r="B113" s="81">
        <f>SUM(D102:D113)</f>
        <v>-166273.01500442834</v>
      </c>
      <c r="C113" s="76">
        <f t="shared" si="14"/>
        <v>108</v>
      </c>
      <c r="D113" s="85">
        <f t="shared" si="15"/>
        <v>-13856.084583702363</v>
      </c>
      <c r="E113" s="85">
        <f t="shared" si="20"/>
        <v>-4162.9683038622297</v>
      </c>
      <c r="F113" s="85">
        <f t="shared" si="21"/>
        <v>-9693.1162798401328</v>
      </c>
      <c r="G113" s="86">
        <f t="shared" si="22"/>
        <v>1546735.6364705584</v>
      </c>
      <c r="H113" s="80"/>
      <c r="I113" s="76"/>
      <c r="J113" s="81">
        <f>SUM(L102:L113)</f>
        <v>-186101.59392767225</v>
      </c>
      <c r="K113" s="76">
        <f t="shared" si="16"/>
        <v>108</v>
      </c>
      <c r="L113" s="85">
        <f t="shared" si="17"/>
        <v>-15508.466160639353</v>
      </c>
      <c r="M113" s="85">
        <f t="shared" si="18"/>
        <v>-5047.1499199616874</v>
      </c>
      <c r="N113" s="85">
        <f t="shared" si="19"/>
        <v>-10461.316240677665</v>
      </c>
      <c r="O113" s="86">
        <f t="shared" si="23"/>
        <v>1469076.4951485903</v>
      </c>
    </row>
    <row r="114" spans="1:15" x14ac:dyDescent="0.2">
      <c r="A114" s="76"/>
      <c r="B114" s="81"/>
      <c r="C114" s="76">
        <f t="shared" si="14"/>
        <v>109</v>
      </c>
      <c r="D114" s="85">
        <f t="shared" si="15"/>
        <v>-13856.084583702363</v>
      </c>
      <c r="E114" s="85">
        <f t="shared" si="20"/>
        <v>-4188.986855761369</v>
      </c>
      <c r="F114" s="85">
        <f t="shared" si="21"/>
        <v>-9667.0977279409926</v>
      </c>
      <c r="G114" s="86">
        <f t="shared" si="22"/>
        <v>1542546.649614797</v>
      </c>
      <c r="H114" s="80"/>
      <c r="I114" s="76"/>
      <c r="J114" s="81"/>
      <c r="K114" s="76">
        <f t="shared" si="16"/>
        <v>109</v>
      </c>
      <c r="L114" s="85">
        <f t="shared" si="17"/>
        <v>-15508.466160639353</v>
      </c>
      <c r="M114" s="85">
        <f t="shared" si="18"/>
        <v>-5076.5916278281293</v>
      </c>
      <c r="N114" s="85">
        <f t="shared" si="19"/>
        <v>-10431.874532811224</v>
      </c>
      <c r="O114" s="86">
        <f t="shared" si="23"/>
        <v>1463999.9035207622</v>
      </c>
    </row>
    <row r="115" spans="1:15" x14ac:dyDescent="0.2">
      <c r="A115" s="76"/>
      <c r="B115" s="81"/>
      <c r="C115" s="76">
        <f t="shared" si="14"/>
        <v>110</v>
      </c>
      <c r="D115" s="85">
        <f t="shared" si="15"/>
        <v>-13856.084583702363</v>
      </c>
      <c r="E115" s="85">
        <f t="shared" si="20"/>
        <v>-4215.1680236098773</v>
      </c>
      <c r="F115" s="85">
        <f t="shared" si="21"/>
        <v>-9640.9165600924862</v>
      </c>
      <c r="G115" s="86">
        <f t="shared" si="22"/>
        <v>1538331.4815911872</v>
      </c>
      <c r="H115" s="80"/>
      <c r="I115" s="76"/>
      <c r="J115" s="81"/>
      <c r="K115" s="76">
        <f t="shared" si="16"/>
        <v>110</v>
      </c>
      <c r="L115" s="85">
        <f t="shared" si="17"/>
        <v>-15508.466160639353</v>
      </c>
      <c r="M115" s="85">
        <f t="shared" si="18"/>
        <v>-5106.2050789904606</v>
      </c>
      <c r="N115" s="85">
        <f t="shared" si="19"/>
        <v>-10402.261081648892</v>
      </c>
      <c r="O115" s="86">
        <f t="shared" si="23"/>
        <v>1458893.6984417718</v>
      </c>
    </row>
    <row r="116" spans="1:15" x14ac:dyDescent="0.2">
      <c r="A116" s="76"/>
      <c r="B116" s="81"/>
      <c r="C116" s="76">
        <f t="shared" si="14"/>
        <v>111</v>
      </c>
      <c r="D116" s="85">
        <f t="shared" si="15"/>
        <v>-13856.084583702363</v>
      </c>
      <c r="E116" s="85">
        <f t="shared" si="20"/>
        <v>-4241.512823757439</v>
      </c>
      <c r="F116" s="85">
        <f t="shared" si="21"/>
        <v>-9614.5717599449235</v>
      </c>
      <c r="G116" s="86">
        <f t="shared" si="22"/>
        <v>1534089.9687674297</v>
      </c>
      <c r="H116" s="80"/>
      <c r="I116" s="76"/>
      <c r="J116" s="81"/>
      <c r="K116" s="76">
        <f t="shared" si="16"/>
        <v>111</v>
      </c>
      <c r="L116" s="85">
        <f t="shared" si="17"/>
        <v>-15508.466160639353</v>
      </c>
      <c r="M116" s="85">
        <f t="shared" si="18"/>
        <v>-5135.9912752845712</v>
      </c>
      <c r="N116" s="85">
        <f t="shared" si="19"/>
        <v>-10372.474885354783</v>
      </c>
      <c r="O116" s="86">
        <f t="shared" si="23"/>
        <v>1453757.7071664871</v>
      </c>
    </row>
    <row r="117" spans="1:15" x14ac:dyDescent="0.2">
      <c r="A117" s="76"/>
      <c r="B117" s="81"/>
      <c r="C117" s="76">
        <f t="shared" si="14"/>
        <v>112</v>
      </c>
      <c r="D117" s="85">
        <f t="shared" si="15"/>
        <v>-13856.084583702363</v>
      </c>
      <c r="E117" s="85">
        <f t="shared" si="20"/>
        <v>-4268.0222789059226</v>
      </c>
      <c r="F117" s="85">
        <f t="shared" si="21"/>
        <v>-9588.06230479644</v>
      </c>
      <c r="G117" s="86">
        <f t="shared" si="22"/>
        <v>1529821.9464885239</v>
      </c>
      <c r="H117" s="80"/>
      <c r="I117" s="76"/>
      <c r="J117" s="81"/>
      <c r="K117" s="76">
        <f t="shared" si="16"/>
        <v>112</v>
      </c>
      <c r="L117" s="85">
        <f t="shared" si="17"/>
        <v>-15508.466160639353</v>
      </c>
      <c r="M117" s="85">
        <f t="shared" si="18"/>
        <v>-5165.9512243903982</v>
      </c>
      <c r="N117" s="85">
        <f t="shared" si="19"/>
        <v>-10342.514936248954</v>
      </c>
      <c r="O117" s="86">
        <f t="shared" si="23"/>
        <v>1448591.7559420967</v>
      </c>
    </row>
    <row r="118" spans="1:15" x14ac:dyDescent="0.2">
      <c r="A118" s="76"/>
      <c r="B118" s="81"/>
      <c r="C118" s="76">
        <f t="shared" si="14"/>
        <v>113</v>
      </c>
      <c r="D118" s="85">
        <f t="shared" si="15"/>
        <v>-13856.084583702363</v>
      </c>
      <c r="E118" s="85">
        <f t="shared" si="20"/>
        <v>-4294.697418149085</v>
      </c>
      <c r="F118" s="85">
        <f t="shared" si="21"/>
        <v>-9561.3871655532785</v>
      </c>
      <c r="G118" s="86">
        <f t="shared" si="22"/>
        <v>1525527.2490703748</v>
      </c>
      <c r="H118" s="80"/>
      <c r="I118" s="76"/>
      <c r="J118" s="81"/>
      <c r="K118" s="76">
        <f t="shared" si="16"/>
        <v>113</v>
      </c>
      <c r="L118" s="85">
        <f t="shared" si="17"/>
        <v>-15508.466160639353</v>
      </c>
      <c r="M118" s="85">
        <f t="shared" si="18"/>
        <v>-5196.0859398660095</v>
      </c>
      <c r="N118" s="85">
        <f t="shared" si="19"/>
        <v>-10312.380220773342</v>
      </c>
      <c r="O118" s="86">
        <f t="shared" si="23"/>
        <v>1443395.6700022307</v>
      </c>
    </row>
    <row r="119" spans="1:15" x14ac:dyDescent="0.2">
      <c r="A119" s="76"/>
      <c r="B119" s="81"/>
      <c r="C119" s="76">
        <f t="shared" si="14"/>
        <v>114</v>
      </c>
      <c r="D119" s="85">
        <f t="shared" si="15"/>
        <v>-13856.084583702363</v>
      </c>
      <c r="E119" s="85">
        <f t="shared" si="20"/>
        <v>-4321.5392770125172</v>
      </c>
      <c r="F119" s="85">
        <f t="shared" si="21"/>
        <v>-9534.5453066898444</v>
      </c>
      <c r="G119" s="86">
        <f t="shared" si="22"/>
        <v>1521205.7097933623</v>
      </c>
      <c r="H119" s="80"/>
      <c r="I119" s="76"/>
      <c r="J119" s="81"/>
      <c r="K119" s="76">
        <f t="shared" si="16"/>
        <v>114</v>
      </c>
      <c r="L119" s="85">
        <f t="shared" si="17"/>
        <v>-15508.466160639353</v>
      </c>
      <c r="M119" s="85">
        <f t="shared" si="18"/>
        <v>-5226.3964411818943</v>
      </c>
      <c r="N119" s="85">
        <f t="shared" si="19"/>
        <v>-10282.069719457459</v>
      </c>
      <c r="O119" s="86">
        <f t="shared" si="23"/>
        <v>1438169.2735610488</v>
      </c>
    </row>
    <row r="120" spans="1:15" x14ac:dyDescent="0.2">
      <c r="A120" s="76"/>
      <c r="B120" s="81"/>
      <c r="C120" s="76">
        <f t="shared" si="14"/>
        <v>115</v>
      </c>
      <c r="D120" s="85">
        <f t="shared" si="15"/>
        <v>-13856.084583702363</v>
      </c>
      <c r="E120" s="85">
        <f t="shared" si="20"/>
        <v>-4348.5488974938453</v>
      </c>
      <c r="F120" s="85">
        <f t="shared" si="21"/>
        <v>-9507.5356862085173</v>
      </c>
      <c r="G120" s="86">
        <f t="shared" si="22"/>
        <v>1516857.1608958684</v>
      </c>
      <c r="H120" s="80"/>
      <c r="I120" s="76"/>
      <c r="J120" s="81"/>
      <c r="K120" s="76">
        <f t="shared" si="16"/>
        <v>115</v>
      </c>
      <c r="L120" s="85">
        <f t="shared" si="17"/>
        <v>-15508.466160639353</v>
      </c>
      <c r="M120" s="85">
        <f t="shared" si="18"/>
        <v>-5256.8837537554555</v>
      </c>
      <c r="N120" s="85">
        <f t="shared" si="19"/>
        <v>-10251.582406883897</v>
      </c>
      <c r="O120" s="86">
        <f t="shared" si="23"/>
        <v>1432912.3898072934</v>
      </c>
    </row>
    <row r="121" spans="1:15" x14ac:dyDescent="0.2">
      <c r="A121" s="76"/>
      <c r="B121" s="81"/>
      <c r="C121" s="76">
        <f t="shared" si="14"/>
        <v>116</v>
      </c>
      <c r="D121" s="85">
        <f t="shared" si="15"/>
        <v>-13856.084583702363</v>
      </c>
      <c r="E121" s="85">
        <f t="shared" si="20"/>
        <v>-4375.7273281031812</v>
      </c>
      <c r="F121" s="85">
        <f t="shared" si="21"/>
        <v>-9480.3572555991814</v>
      </c>
      <c r="G121" s="86">
        <f t="shared" si="22"/>
        <v>1512481.4335677652</v>
      </c>
      <c r="H121" s="80"/>
      <c r="I121" s="76"/>
      <c r="J121" s="81"/>
      <c r="K121" s="76">
        <f t="shared" si="16"/>
        <v>116</v>
      </c>
      <c r="L121" s="85">
        <f t="shared" si="17"/>
        <v>-15508.466160639353</v>
      </c>
      <c r="M121" s="85">
        <f t="shared" si="18"/>
        <v>-5287.5489089856956</v>
      </c>
      <c r="N121" s="85">
        <f t="shared" si="19"/>
        <v>-10220.917251653656</v>
      </c>
      <c r="O121" s="86">
        <f t="shared" si="23"/>
        <v>1427624.8408983077</v>
      </c>
    </row>
    <row r="122" spans="1:15" x14ac:dyDescent="0.2">
      <c r="A122" s="76"/>
      <c r="B122" s="81"/>
      <c r="C122" s="76">
        <f t="shared" si="14"/>
        <v>117</v>
      </c>
      <c r="D122" s="85">
        <f t="shared" si="15"/>
        <v>-13856.084583702363</v>
      </c>
      <c r="E122" s="85">
        <f t="shared" si="20"/>
        <v>-4403.0756239038274</v>
      </c>
      <c r="F122" s="85">
        <f t="shared" si="21"/>
        <v>-9453.0089597985352</v>
      </c>
      <c r="G122" s="86">
        <f t="shared" si="22"/>
        <v>1508078.3579438613</v>
      </c>
      <c r="H122" s="80"/>
      <c r="I122" s="76"/>
      <c r="J122" s="81"/>
      <c r="K122" s="76">
        <f t="shared" si="16"/>
        <v>117</v>
      </c>
      <c r="L122" s="85">
        <f t="shared" si="17"/>
        <v>-15508.466160639353</v>
      </c>
      <c r="M122" s="85">
        <f t="shared" si="18"/>
        <v>-5318.3929442881108</v>
      </c>
      <c r="N122" s="85">
        <f t="shared" si="19"/>
        <v>-10190.073216351242</v>
      </c>
      <c r="O122" s="86">
        <f t="shared" si="23"/>
        <v>1422306.4479540195</v>
      </c>
    </row>
    <row r="123" spans="1:15" x14ac:dyDescent="0.2">
      <c r="A123" s="76"/>
      <c r="B123" s="81"/>
      <c r="C123" s="76">
        <f t="shared" si="14"/>
        <v>118</v>
      </c>
      <c r="D123" s="85">
        <f t="shared" si="15"/>
        <v>-13856.084583702363</v>
      </c>
      <c r="E123" s="85">
        <f t="shared" si="20"/>
        <v>-4430.5948465532256</v>
      </c>
      <c r="F123" s="85">
        <f t="shared" si="21"/>
        <v>-9425.489737149137</v>
      </c>
      <c r="G123" s="86">
        <f t="shared" si="22"/>
        <v>1503647.7630973081</v>
      </c>
      <c r="H123" s="80"/>
      <c r="I123" s="76"/>
      <c r="J123" s="81"/>
      <c r="K123" s="76">
        <f t="shared" si="16"/>
        <v>118</v>
      </c>
      <c r="L123" s="85">
        <f t="shared" si="17"/>
        <v>-15508.466160639353</v>
      </c>
      <c r="M123" s="85">
        <f t="shared" si="18"/>
        <v>-5349.4169031297934</v>
      </c>
      <c r="N123" s="85">
        <f t="shared" si="19"/>
        <v>-10159.04925750956</v>
      </c>
      <c r="O123" s="86">
        <f t="shared" si="23"/>
        <v>1416957.0310508898</v>
      </c>
    </row>
    <row r="124" spans="1:15" x14ac:dyDescent="0.2">
      <c r="A124" s="76"/>
      <c r="B124" s="81"/>
      <c r="C124" s="76">
        <f t="shared" si="14"/>
        <v>119</v>
      </c>
      <c r="D124" s="85">
        <f t="shared" si="15"/>
        <v>-13856.084583702363</v>
      </c>
      <c r="E124" s="85">
        <f t="shared" si="20"/>
        <v>-4458.2860643441836</v>
      </c>
      <c r="F124" s="85">
        <f t="shared" si="21"/>
        <v>-9397.798519358179</v>
      </c>
      <c r="G124" s="86">
        <f t="shared" si="22"/>
        <v>1499189.4770329639</v>
      </c>
      <c r="H124" s="80"/>
      <c r="I124" s="76"/>
      <c r="J124" s="81"/>
      <c r="K124" s="76">
        <f t="shared" si="16"/>
        <v>119</v>
      </c>
      <c r="L124" s="85">
        <f t="shared" si="17"/>
        <v>-15508.466160639353</v>
      </c>
      <c r="M124" s="85">
        <f t="shared" si="18"/>
        <v>-5380.621835064715</v>
      </c>
      <c r="N124" s="85">
        <f t="shared" si="19"/>
        <v>-10127.844325574639</v>
      </c>
      <c r="O124" s="86">
        <f t="shared" si="23"/>
        <v>1411576.4092158251</v>
      </c>
    </row>
    <row r="125" spans="1:15" x14ac:dyDescent="0.2">
      <c r="A125" s="76"/>
      <c r="B125" s="81">
        <f>SUM(D114:D125)</f>
        <v>-166273.01500442834</v>
      </c>
      <c r="C125" s="76">
        <f t="shared" si="14"/>
        <v>120</v>
      </c>
      <c r="D125" s="85">
        <f t="shared" si="15"/>
        <v>-13856.084583702363</v>
      </c>
      <c r="E125" s="85">
        <f t="shared" si="20"/>
        <v>-4486.1503522463345</v>
      </c>
      <c r="F125" s="85">
        <f t="shared" si="21"/>
        <v>-9369.9342314560272</v>
      </c>
      <c r="G125" s="86">
        <f t="shared" si="22"/>
        <v>1494703.3266807175</v>
      </c>
      <c r="H125" s="80"/>
      <c r="I125" s="76"/>
      <c r="J125" s="81">
        <f>SUM(L114:L125)</f>
        <v>-186101.59392767225</v>
      </c>
      <c r="K125" s="76">
        <f t="shared" si="16"/>
        <v>120</v>
      </c>
      <c r="L125" s="85">
        <f t="shared" si="17"/>
        <v>-15508.466160639353</v>
      </c>
      <c r="M125" s="85">
        <f t="shared" si="18"/>
        <v>-5412.0087957692604</v>
      </c>
      <c r="N125" s="85">
        <f t="shared" si="19"/>
        <v>-10096.457364870093</v>
      </c>
      <c r="O125" s="86">
        <f t="shared" si="23"/>
        <v>1406164.400420056</v>
      </c>
    </row>
    <row r="126" spans="1:15" x14ac:dyDescent="0.2">
      <c r="A126" s="76"/>
      <c r="B126" s="81"/>
      <c r="C126" s="76">
        <f t="shared" si="14"/>
        <v>121</v>
      </c>
      <c r="D126" s="85">
        <f t="shared" si="15"/>
        <v>-13856.084583702363</v>
      </c>
      <c r="E126" s="85">
        <f t="shared" si="20"/>
        <v>-4514.1887919478741</v>
      </c>
      <c r="F126" s="85">
        <f t="shared" si="21"/>
        <v>-9341.8957917544885</v>
      </c>
      <c r="G126" s="86">
        <f t="shared" si="22"/>
        <v>1490189.1378887696</v>
      </c>
      <c r="H126" s="80"/>
      <c r="I126" s="76"/>
      <c r="J126" s="81"/>
      <c r="K126" s="76">
        <f t="shared" si="16"/>
        <v>121</v>
      </c>
      <c r="L126" s="85">
        <f t="shared" si="17"/>
        <v>-15508.466160639353</v>
      </c>
      <c r="M126" s="85">
        <f t="shared" si="18"/>
        <v>-5443.5788470779144</v>
      </c>
      <c r="N126" s="85">
        <f t="shared" si="19"/>
        <v>-10064.887313561438</v>
      </c>
      <c r="O126" s="86">
        <f t="shared" si="23"/>
        <v>1400720.821572978</v>
      </c>
    </row>
    <row r="127" spans="1:15" x14ac:dyDescent="0.2">
      <c r="A127" s="76"/>
      <c r="B127" s="81"/>
      <c r="C127" s="76">
        <f t="shared" si="14"/>
        <v>122</v>
      </c>
      <c r="D127" s="85">
        <f t="shared" si="15"/>
        <v>-13856.084583702363</v>
      </c>
      <c r="E127" s="85">
        <f t="shared" si="20"/>
        <v>-4542.4024718975488</v>
      </c>
      <c r="F127" s="85">
        <f t="shared" si="21"/>
        <v>-9313.6821118048138</v>
      </c>
      <c r="G127" s="86">
        <f t="shared" si="22"/>
        <v>1485646.735416872</v>
      </c>
      <c r="H127" s="80"/>
      <c r="I127" s="76"/>
      <c r="J127" s="81"/>
      <c r="K127" s="76">
        <f t="shared" si="16"/>
        <v>122</v>
      </c>
      <c r="L127" s="85">
        <f t="shared" si="17"/>
        <v>-15508.466160639353</v>
      </c>
      <c r="M127" s="85">
        <f t="shared" si="18"/>
        <v>-5475.3330570192029</v>
      </c>
      <c r="N127" s="85">
        <f t="shared" si="19"/>
        <v>-10033.13310362015</v>
      </c>
      <c r="O127" s="86">
        <f t="shared" si="23"/>
        <v>1395245.4885159589</v>
      </c>
    </row>
    <row r="128" spans="1:15" x14ac:dyDescent="0.2">
      <c r="A128" s="76"/>
      <c r="B128" s="81"/>
      <c r="C128" s="76">
        <f t="shared" si="14"/>
        <v>123</v>
      </c>
      <c r="D128" s="85">
        <f t="shared" si="15"/>
        <v>-13856.084583702363</v>
      </c>
      <c r="E128" s="85">
        <f t="shared" si="20"/>
        <v>-4570.7924873469083</v>
      </c>
      <c r="F128" s="85">
        <f t="shared" si="21"/>
        <v>-9285.2920963554534</v>
      </c>
      <c r="G128" s="86">
        <f t="shared" si="22"/>
        <v>1481075.9429295252</v>
      </c>
      <c r="H128" s="80"/>
      <c r="I128" s="76"/>
      <c r="J128" s="81"/>
      <c r="K128" s="76">
        <f t="shared" si="16"/>
        <v>123</v>
      </c>
      <c r="L128" s="85">
        <f t="shared" si="17"/>
        <v>-15508.466160639353</v>
      </c>
      <c r="M128" s="85">
        <f t="shared" si="18"/>
        <v>-5507.2724998518152</v>
      </c>
      <c r="N128" s="85">
        <f t="shared" si="19"/>
        <v>-10001.193660787538</v>
      </c>
      <c r="O128" s="86">
        <f t="shared" si="23"/>
        <v>1389738.216016107</v>
      </c>
    </row>
    <row r="129" spans="1:15" x14ac:dyDescent="0.2">
      <c r="A129" s="76"/>
      <c r="B129" s="81"/>
      <c r="C129" s="76">
        <f t="shared" si="14"/>
        <v>124</v>
      </c>
      <c r="D129" s="85">
        <f t="shared" si="15"/>
        <v>-13856.084583702363</v>
      </c>
      <c r="E129" s="85">
        <f t="shared" si="20"/>
        <v>-4599.3599403928265</v>
      </c>
      <c r="F129" s="85">
        <f t="shared" si="21"/>
        <v>-9256.7246433095352</v>
      </c>
      <c r="G129" s="86">
        <f t="shared" si="22"/>
        <v>1476476.5829891323</v>
      </c>
      <c r="H129" s="80"/>
      <c r="I129" s="76"/>
      <c r="J129" s="81"/>
      <c r="K129" s="76">
        <f t="shared" si="16"/>
        <v>124</v>
      </c>
      <c r="L129" s="85">
        <f t="shared" si="17"/>
        <v>-15508.466160639353</v>
      </c>
      <c r="M129" s="85">
        <f t="shared" si="18"/>
        <v>-5539.3982561009498</v>
      </c>
      <c r="N129" s="85">
        <f t="shared" si="19"/>
        <v>-9969.0679045384022</v>
      </c>
      <c r="O129" s="86">
        <f t="shared" si="23"/>
        <v>1384198.8177600061</v>
      </c>
    </row>
    <row r="130" spans="1:15" x14ac:dyDescent="0.2">
      <c r="A130" s="76"/>
      <c r="B130" s="81"/>
      <c r="C130" s="76">
        <f t="shared" si="14"/>
        <v>125</v>
      </c>
      <c r="D130" s="85">
        <f t="shared" si="15"/>
        <v>-13856.084583702363</v>
      </c>
      <c r="E130" s="85">
        <f t="shared" si="20"/>
        <v>-4628.1059400202821</v>
      </c>
      <c r="F130" s="85">
        <f t="shared" si="21"/>
        <v>-9227.9786436820796</v>
      </c>
      <c r="G130" s="86">
        <f t="shared" si="22"/>
        <v>1471848.4770491121</v>
      </c>
      <c r="H130" s="80"/>
      <c r="I130" s="76"/>
      <c r="J130" s="81"/>
      <c r="K130" s="76">
        <f t="shared" si="16"/>
        <v>125</v>
      </c>
      <c r="L130" s="85">
        <f t="shared" si="17"/>
        <v>-15508.466160639353</v>
      </c>
      <c r="M130" s="85">
        <f t="shared" si="18"/>
        <v>-5571.7114125948719</v>
      </c>
      <c r="N130" s="85">
        <f t="shared" si="19"/>
        <v>-9936.7547480444809</v>
      </c>
      <c r="O130" s="86">
        <f t="shared" si="23"/>
        <v>1378627.1063474112</v>
      </c>
    </row>
    <row r="131" spans="1:15" x14ac:dyDescent="0.2">
      <c r="A131" s="76"/>
      <c r="B131" s="81"/>
      <c r="C131" s="76">
        <f t="shared" si="14"/>
        <v>126</v>
      </c>
      <c r="D131" s="85">
        <f t="shared" si="15"/>
        <v>-13856.084583702363</v>
      </c>
      <c r="E131" s="85">
        <f t="shared" si="20"/>
        <v>-4657.0316021454091</v>
      </c>
      <c r="F131" s="85">
        <f t="shared" si="21"/>
        <v>-9199.0529815569535</v>
      </c>
      <c r="G131" s="86">
        <f t="shared" si="22"/>
        <v>1467191.4454469667</v>
      </c>
      <c r="H131" s="80"/>
      <c r="I131" s="76"/>
      <c r="J131" s="81"/>
      <c r="K131" s="76">
        <f t="shared" si="16"/>
        <v>126</v>
      </c>
      <c r="L131" s="85">
        <f t="shared" si="17"/>
        <v>-15508.466160639353</v>
      </c>
      <c r="M131" s="85">
        <f t="shared" si="18"/>
        <v>-5604.2130625016762</v>
      </c>
      <c r="N131" s="85">
        <f t="shared" si="19"/>
        <v>-9904.2530981376767</v>
      </c>
      <c r="O131" s="86">
        <f t="shared" si="23"/>
        <v>1373022.8932849094</v>
      </c>
    </row>
    <row r="132" spans="1:15" x14ac:dyDescent="0.2">
      <c r="A132" s="76"/>
      <c r="B132" s="81"/>
      <c r="C132" s="76">
        <f t="shared" si="14"/>
        <v>127</v>
      </c>
      <c r="D132" s="85">
        <f t="shared" si="15"/>
        <v>-13856.084583702363</v>
      </c>
      <c r="E132" s="85">
        <f t="shared" si="20"/>
        <v>-4686.1380496588163</v>
      </c>
      <c r="F132" s="85">
        <f t="shared" si="21"/>
        <v>-9169.9465340435454</v>
      </c>
      <c r="G132" s="86">
        <f t="shared" si="22"/>
        <v>1462505.3073973078</v>
      </c>
      <c r="H132" s="80"/>
      <c r="I132" s="76"/>
      <c r="J132" s="81"/>
      <c r="K132" s="76">
        <f t="shared" si="16"/>
        <v>127</v>
      </c>
      <c r="L132" s="85">
        <f t="shared" si="17"/>
        <v>-15508.466160639353</v>
      </c>
      <c r="M132" s="85">
        <f t="shared" si="18"/>
        <v>-5636.9043053662681</v>
      </c>
      <c r="N132" s="85">
        <f t="shared" si="19"/>
        <v>-9871.5618552730848</v>
      </c>
      <c r="O132" s="86">
        <f t="shared" si="23"/>
        <v>1367385.9889795431</v>
      </c>
    </row>
    <row r="133" spans="1:15" x14ac:dyDescent="0.2">
      <c r="A133" s="76"/>
      <c r="B133" s="81"/>
      <c r="C133" s="76">
        <f t="shared" si="14"/>
        <v>128</v>
      </c>
      <c r="D133" s="85">
        <f t="shared" si="15"/>
        <v>-13856.084583702363</v>
      </c>
      <c r="E133" s="85">
        <f t="shared" si="20"/>
        <v>-4715.4264124691845</v>
      </c>
      <c r="F133" s="85">
        <f t="shared" si="21"/>
        <v>-9140.658171233179</v>
      </c>
      <c r="G133" s="86">
        <f t="shared" si="22"/>
        <v>1457789.8809848386</v>
      </c>
      <c r="H133" s="80"/>
      <c r="I133" s="76"/>
      <c r="J133" s="81"/>
      <c r="K133" s="76">
        <f t="shared" si="16"/>
        <v>128</v>
      </c>
      <c r="L133" s="85">
        <f t="shared" si="17"/>
        <v>-15508.466160639353</v>
      </c>
      <c r="M133" s="85">
        <f t="shared" si="18"/>
        <v>-5669.7862471475728</v>
      </c>
      <c r="N133" s="85">
        <f t="shared" si="19"/>
        <v>-9838.6799134917801</v>
      </c>
      <c r="O133" s="86">
        <f t="shared" si="23"/>
        <v>1361716.2027323956</v>
      </c>
    </row>
    <row r="134" spans="1:15" x14ac:dyDescent="0.2">
      <c r="A134" s="76"/>
      <c r="B134" s="81"/>
      <c r="C134" s="76">
        <f t="shared" si="14"/>
        <v>129</v>
      </c>
      <c r="D134" s="85">
        <f t="shared" si="15"/>
        <v>-13856.084583702363</v>
      </c>
      <c r="E134" s="85">
        <f t="shared" si="20"/>
        <v>-4744.8978275471163</v>
      </c>
      <c r="F134" s="85">
        <f t="shared" si="21"/>
        <v>-9111.1867561552463</v>
      </c>
      <c r="G134" s="86">
        <f t="shared" si="22"/>
        <v>1453044.9831572915</v>
      </c>
      <c r="H134" s="80"/>
      <c r="I134" s="76"/>
      <c r="J134" s="81"/>
      <c r="K134" s="76">
        <f t="shared" si="16"/>
        <v>129</v>
      </c>
      <c r="L134" s="85">
        <f t="shared" si="17"/>
        <v>-15508.466160639353</v>
      </c>
      <c r="M134" s="85">
        <f t="shared" si="18"/>
        <v>-5702.8600002559333</v>
      </c>
      <c r="N134" s="85">
        <f t="shared" si="19"/>
        <v>-9805.6061603834205</v>
      </c>
      <c r="O134" s="86">
        <f t="shared" si="23"/>
        <v>1356013.3427321396</v>
      </c>
    </row>
    <row r="135" spans="1:15" x14ac:dyDescent="0.2">
      <c r="A135" s="76"/>
      <c r="B135" s="81"/>
      <c r="C135" s="76">
        <f t="shared" si="14"/>
        <v>130</v>
      </c>
      <c r="D135" s="85">
        <f t="shared" si="15"/>
        <v>-13856.084583702363</v>
      </c>
      <c r="E135" s="85">
        <f t="shared" si="20"/>
        <v>-4774.5534389692866</v>
      </c>
      <c r="F135" s="85">
        <f t="shared" si="21"/>
        <v>-9081.5311447330751</v>
      </c>
      <c r="G135" s="86">
        <f t="shared" si="22"/>
        <v>1448270.4297183224</v>
      </c>
      <c r="H135" s="80"/>
      <c r="I135" s="76"/>
      <c r="J135" s="81"/>
      <c r="K135" s="76">
        <f t="shared" si="16"/>
        <v>130</v>
      </c>
      <c r="L135" s="85">
        <f t="shared" si="17"/>
        <v>-15508.466160639353</v>
      </c>
      <c r="M135" s="85">
        <f t="shared" si="18"/>
        <v>-5736.1266835907591</v>
      </c>
      <c r="N135" s="85">
        <f t="shared" si="19"/>
        <v>-9772.3394770485938</v>
      </c>
      <c r="O135" s="86">
        <f t="shared" si="23"/>
        <v>1350277.2160485489</v>
      </c>
    </row>
    <row r="136" spans="1:15" x14ac:dyDescent="0.2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-13856.084583702363</v>
      </c>
      <c r="E136" s="85">
        <f t="shared" si="20"/>
        <v>-4804.3943979628439</v>
      </c>
      <c r="F136" s="85">
        <f t="shared" si="21"/>
        <v>-9051.6901857395187</v>
      </c>
      <c r="G136" s="86">
        <f t="shared" si="22"/>
        <v>1443466.0353203595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-15508.466160639353</v>
      </c>
      <c r="M136" s="85">
        <f t="shared" ref="M136:M199" si="28">PPMT($J$3/12,K136,$J$2,$J$1)</f>
        <v>-5769.5874225783718</v>
      </c>
      <c r="N136" s="85">
        <f t="shared" ref="N136:N199" si="29">SUM(L136-M136)</f>
        <v>-9738.878738060981</v>
      </c>
      <c r="O136" s="86">
        <f t="shared" si="23"/>
        <v>1344507.6286259706</v>
      </c>
    </row>
    <row r="137" spans="1:15" x14ac:dyDescent="0.2">
      <c r="A137" s="76"/>
      <c r="B137" s="81">
        <f>SUM(D126:D137)</f>
        <v>-166273.01500442834</v>
      </c>
      <c r="C137" s="76">
        <f t="shared" si="24"/>
        <v>132</v>
      </c>
      <c r="D137" s="85">
        <f t="shared" si="25"/>
        <v>-13856.084583702363</v>
      </c>
      <c r="E137" s="85">
        <f t="shared" si="20"/>
        <v>-4834.421862950112</v>
      </c>
      <c r="F137" s="85">
        <f t="shared" si="21"/>
        <v>-9021.6627207522506</v>
      </c>
      <c r="G137" s="86">
        <f t="shared" si="22"/>
        <v>1438631.6134574094</v>
      </c>
      <c r="H137" s="80"/>
      <c r="I137" s="76"/>
      <c r="J137" s="81">
        <f>SUM(L126:L137)</f>
        <v>-186101.59392767225</v>
      </c>
      <c r="K137" s="76">
        <f t="shared" si="26"/>
        <v>132</v>
      </c>
      <c r="L137" s="85">
        <f t="shared" si="27"/>
        <v>-15508.466160639353</v>
      </c>
      <c r="M137" s="85">
        <f t="shared" si="28"/>
        <v>-5803.243349210079</v>
      </c>
      <c r="N137" s="85">
        <f t="shared" si="29"/>
        <v>-9705.2228114292739</v>
      </c>
      <c r="O137" s="86">
        <f t="shared" si="23"/>
        <v>1338704.3852767604</v>
      </c>
    </row>
    <row r="138" spans="1:15" x14ac:dyDescent="0.2">
      <c r="A138" s="76"/>
      <c r="B138" s="81"/>
      <c r="C138" s="76">
        <f t="shared" si="24"/>
        <v>133</v>
      </c>
      <c r="D138" s="85">
        <f t="shared" si="25"/>
        <v>-13856.084583702363</v>
      </c>
      <c r="E138" s="85">
        <f t="shared" si="20"/>
        <v>-4864.6369995935502</v>
      </c>
      <c r="F138" s="85">
        <f t="shared" si="21"/>
        <v>-8991.4475841088133</v>
      </c>
      <c r="G138" s="86">
        <f t="shared" si="22"/>
        <v>1433766.9764578159</v>
      </c>
      <c r="H138" s="80"/>
      <c r="I138" s="76"/>
      <c r="J138" s="81"/>
      <c r="K138" s="76">
        <f t="shared" si="26"/>
        <v>133</v>
      </c>
      <c r="L138" s="85">
        <f t="shared" si="27"/>
        <v>-15508.466160639353</v>
      </c>
      <c r="M138" s="85">
        <f t="shared" si="28"/>
        <v>-5837.0956020804715</v>
      </c>
      <c r="N138" s="85">
        <f t="shared" si="29"/>
        <v>-9671.3705585588814</v>
      </c>
      <c r="O138" s="86">
        <f t="shared" si="23"/>
        <v>1332867.28967468</v>
      </c>
    </row>
    <row r="139" spans="1:15" x14ac:dyDescent="0.2">
      <c r="A139" s="76"/>
      <c r="B139" s="81"/>
      <c r="C139" s="76">
        <f t="shared" si="24"/>
        <v>134</v>
      </c>
      <c r="D139" s="85">
        <f t="shared" si="25"/>
        <v>-13856.084583702363</v>
      </c>
      <c r="E139" s="85">
        <f t="shared" si="20"/>
        <v>-4895.0409808410104</v>
      </c>
      <c r="F139" s="85">
        <f t="shared" si="21"/>
        <v>-8961.0436028613512</v>
      </c>
      <c r="G139" s="86">
        <f t="shared" si="22"/>
        <v>1428871.9354769748</v>
      </c>
      <c r="H139" s="80"/>
      <c r="I139" s="76"/>
      <c r="J139" s="81"/>
      <c r="K139" s="76">
        <f t="shared" si="26"/>
        <v>134</v>
      </c>
      <c r="L139" s="85">
        <f t="shared" si="27"/>
        <v>-15508.466160639353</v>
      </c>
      <c r="M139" s="85">
        <f t="shared" si="28"/>
        <v>-5871.1453264259408</v>
      </c>
      <c r="N139" s="85">
        <f t="shared" si="29"/>
        <v>-9637.320834213413</v>
      </c>
      <c r="O139" s="86">
        <f t="shared" si="23"/>
        <v>1326996.144348254</v>
      </c>
    </row>
    <row r="140" spans="1:15" x14ac:dyDescent="0.2">
      <c r="A140" s="76"/>
      <c r="B140" s="81"/>
      <c r="C140" s="76">
        <f t="shared" si="24"/>
        <v>135</v>
      </c>
      <c r="D140" s="85">
        <f t="shared" si="25"/>
        <v>-13856.084583702363</v>
      </c>
      <c r="E140" s="85">
        <f t="shared" si="20"/>
        <v>-4925.6349869712667</v>
      </c>
      <c r="F140" s="85">
        <f t="shared" si="21"/>
        <v>-8930.4495967310959</v>
      </c>
      <c r="G140" s="86">
        <f t="shared" si="22"/>
        <v>1423946.3004900035</v>
      </c>
      <c r="H140" s="80"/>
      <c r="I140" s="76"/>
      <c r="J140" s="81"/>
      <c r="K140" s="76">
        <f t="shared" si="26"/>
        <v>135</v>
      </c>
      <c r="L140" s="85">
        <f t="shared" si="27"/>
        <v>-15508.466160639353</v>
      </c>
      <c r="M140" s="85">
        <f t="shared" si="28"/>
        <v>-5905.3936741634252</v>
      </c>
      <c r="N140" s="85">
        <f t="shared" si="29"/>
        <v>-9603.0724864759286</v>
      </c>
      <c r="O140" s="86">
        <f t="shared" si="23"/>
        <v>1321090.7506740906</v>
      </c>
    </row>
    <row r="141" spans="1:15" x14ac:dyDescent="0.2">
      <c r="A141" s="76"/>
      <c r="B141" s="81"/>
      <c r="C141" s="76">
        <f t="shared" si="24"/>
        <v>136</v>
      </c>
      <c r="D141" s="85">
        <f t="shared" si="25"/>
        <v>-13856.084583702363</v>
      </c>
      <c r="E141" s="85">
        <f t="shared" si="20"/>
        <v>-4956.4202056398362</v>
      </c>
      <c r="F141" s="85">
        <f t="shared" si="21"/>
        <v>-8899.6643780625272</v>
      </c>
      <c r="G141" s="86">
        <f t="shared" si="22"/>
        <v>1418989.8802843636</v>
      </c>
      <c r="H141" s="80"/>
      <c r="I141" s="76"/>
      <c r="J141" s="81"/>
      <c r="K141" s="76">
        <f t="shared" si="26"/>
        <v>136</v>
      </c>
      <c r="L141" s="85">
        <f t="shared" si="27"/>
        <v>-15508.466160639353</v>
      </c>
      <c r="M141" s="85">
        <f t="shared" si="28"/>
        <v>-5939.8418039293792</v>
      </c>
      <c r="N141" s="85">
        <f t="shared" si="29"/>
        <v>-9568.6243567099737</v>
      </c>
      <c r="O141" s="86">
        <f t="shared" si="23"/>
        <v>1315150.9088701613</v>
      </c>
    </row>
    <row r="142" spans="1:15" x14ac:dyDescent="0.2">
      <c r="A142" s="76"/>
      <c r="B142" s="81"/>
      <c r="C142" s="76">
        <f t="shared" si="24"/>
        <v>137</v>
      </c>
      <c r="D142" s="85">
        <f t="shared" si="25"/>
        <v>-13856.084583702363</v>
      </c>
      <c r="E142" s="85">
        <f t="shared" si="20"/>
        <v>-4987.3978319250855</v>
      </c>
      <c r="F142" s="85">
        <f t="shared" si="21"/>
        <v>-8868.6867517772771</v>
      </c>
      <c r="G142" s="86">
        <f t="shared" si="22"/>
        <v>1414002.4824524384</v>
      </c>
      <c r="H142" s="80"/>
      <c r="I142" s="76"/>
      <c r="J142" s="81"/>
      <c r="K142" s="76">
        <f t="shared" si="26"/>
        <v>137</v>
      </c>
      <c r="L142" s="85">
        <f t="shared" si="27"/>
        <v>-15508.466160639353</v>
      </c>
      <c r="M142" s="85">
        <f t="shared" si="28"/>
        <v>-5974.4908811189662</v>
      </c>
      <c r="N142" s="85">
        <f t="shared" si="29"/>
        <v>-9533.9752795203858</v>
      </c>
      <c r="O142" s="86">
        <f t="shared" si="23"/>
        <v>1309176.4179890424</v>
      </c>
    </row>
    <row r="143" spans="1:15" x14ac:dyDescent="0.2">
      <c r="A143" s="76"/>
      <c r="B143" s="81"/>
      <c r="C143" s="76">
        <f t="shared" si="24"/>
        <v>138</v>
      </c>
      <c r="D143" s="85">
        <f t="shared" si="25"/>
        <v>-13856.084583702363</v>
      </c>
      <c r="E143" s="85">
        <f t="shared" si="20"/>
        <v>-5018.5690683746179</v>
      </c>
      <c r="F143" s="85">
        <f t="shared" si="21"/>
        <v>-8837.5155153277447</v>
      </c>
      <c r="G143" s="86">
        <f t="shared" si="22"/>
        <v>1408983.9133840639</v>
      </c>
      <c r="H143" s="80"/>
      <c r="I143" s="76"/>
      <c r="J143" s="81"/>
      <c r="K143" s="76">
        <f t="shared" si="26"/>
        <v>138</v>
      </c>
      <c r="L143" s="85">
        <f t="shared" si="27"/>
        <v>-15508.466160639353</v>
      </c>
      <c r="M143" s="85">
        <f t="shared" si="28"/>
        <v>-6009.342077925493</v>
      </c>
      <c r="N143" s="85">
        <f t="shared" si="29"/>
        <v>-9499.1240827138608</v>
      </c>
      <c r="O143" s="86">
        <f t="shared" si="23"/>
        <v>1303167.0759111168</v>
      </c>
    </row>
    <row r="144" spans="1:15" x14ac:dyDescent="0.2">
      <c r="A144" s="76"/>
      <c r="B144" s="81"/>
      <c r="C144" s="76">
        <f t="shared" si="24"/>
        <v>139</v>
      </c>
      <c r="D144" s="85">
        <f t="shared" si="25"/>
        <v>-13856.084583702363</v>
      </c>
      <c r="E144" s="85">
        <f t="shared" si="20"/>
        <v>-5049.9351250519585</v>
      </c>
      <c r="F144" s="85">
        <f t="shared" si="21"/>
        <v>-8806.149458650405</v>
      </c>
      <c r="G144" s="86">
        <f t="shared" si="22"/>
        <v>1403933.9782590119</v>
      </c>
      <c r="H144" s="80"/>
      <c r="I144" s="76"/>
      <c r="J144" s="81"/>
      <c r="K144" s="76">
        <f t="shared" si="26"/>
        <v>139</v>
      </c>
      <c r="L144" s="85">
        <f t="shared" si="27"/>
        <v>-15508.466160639353</v>
      </c>
      <c r="M144" s="85">
        <f t="shared" si="28"/>
        <v>-6044.3965733800596</v>
      </c>
      <c r="N144" s="85">
        <f t="shared" si="29"/>
        <v>-9464.0695872592933</v>
      </c>
      <c r="O144" s="86">
        <f t="shared" si="23"/>
        <v>1297122.6793377367</v>
      </c>
    </row>
    <row r="145" spans="1:15" x14ac:dyDescent="0.2">
      <c r="A145" s="76"/>
      <c r="B145" s="81"/>
      <c r="C145" s="76">
        <f t="shared" si="24"/>
        <v>140</v>
      </c>
      <c r="D145" s="85">
        <f t="shared" si="25"/>
        <v>-13856.084583702363</v>
      </c>
      <c r="E145" s="85">
        <f t="shared" si="20"/>
        <v>-5081.4972195835335</v>
      </c>
      <c r="F145" s="85">
        <f t="shared" si="21"/>
        <v>-8774.58736411883</v>
      </c>
      <c r="G145" s="86">
        <f t="shared" si="22"/>
        <v>1398852.4810394284</v>
      </c>
      <c r="H145" s="80"/>
      <c r="I145" s="76"/>
      <c r="J145" s="81"/>
      <c r="K145" s="76">
        <f t="shared" si="26"/>
        <v>140</v>
      </c>
      <c r="L145" s="85">
        <f t="shared" si="27"/>
        <v>-15508.466160639353</v>
      </c>
      <c r="M145" s="85">
        <f t="shared" si="28"/>
        <v>-6079.6555533914434</v>
      </c>
      <c r="N145" s="85">
        <f t="shared" si="29"/>
        <v>-9428.8106072479095</v>
      </c>
      <c r="O145" s="86">
        <f t="shared" si="23"/>
        <v>1291043.0237843452</v>
      </c>
    </row>
    <row r="146" spans="1:15" x14ac:dyDescent="0.2">
      <c r="A146" s="76"/>
      <c r="B146" s="81"/>
      <c r="C146" s="76">
        <f t="shared" si="24"/>
        <v>141</v>
      </c>
      <c r="D146" s="85">
        <f t="shared" si="25"/>
        <v>-13856.084583702363</v>
      </c>
      <c r="E146" s="85">
        <f t="shared" si="20"/>
        <v>-5113.2565772059315</v>
      </c>
      <c r="F146" s="85">
        <f t="shared" si="21"/>
        <v>-8742.828006496431</v>
      </c>
      <c r="G146" s="86">
        <f t="shared" si="22"/>
        <v>1393739.2244622225</v>
      </c>
      <c r="H146" s="80"/>
      <c r="I146" s="76"/>
      <c r="J146" s="81"/>
      <c r="K146" s="76">
        <f t="shared" si="26"/>
        <v>141</v>
      </c>
      <c r="L146" s="85">
        <f t="shared" si="27"/>
        <v>-15508.466160639353</v>
      </c>
      <c r="M146" s="85">
        <f t="shared" si="28"/>
        <v>-6115.1202107862264</v>
      </c>
      <c r="N146" s="85">
        <f t="shared" si="29"/>
        <v>-9393.3459498531265</v>
      </c>
      <c r="O146" s="86">
        <f t="shared" si="23"/>
        <v>1284927.9035735591</v>
      </c>
    </row>
    <row r="147" spans="1:15" x14ac:dyDescent="0.2">
      <c r="A147" s="76"/>
      <c r="B147" s="81"/>
      <c r="C147" s="76">
        <f t="shared" si="24"/>
        <v>142</v>
      </c>
      <c r="D147" s="85">
        <f t="shared" si="25"/>
        <v>-13856.084583702363</v>
      </c>
      <c r="E147" s="85">
        <f t="shared" si="20"/>
        <v>-5145.2144308134675</v>
      </c>
      <c r="F147" s="85">
        <f t="shared" si="21"/>
        <v>-8710.870152888896</v>
      </c>
      <c r="G147" s="86">
        <f t="shared" si="22"/>
        <v>1388594.0100314091</v>
      </c>
      <c r="H147" s="80"/>
      <c r="I147" s="76"/>
      <c r="J147" s="81"/>
      <c r="K147" s="76">
        <f t="shared" si="26"/>
        <v>142</v>
      </c>
      <c r="L147" s="85">
        <f t="shared" si="27"/>
        <v>-15508.466160639353</v>
      </c>
      <c r="M147" s="85">
        <f t="shared" si="28"/>
        <v>-6150.7917453491464</v>
      </c>
      <c r="N147" s="85">
        <f t="shared" si="29"/>
        <v>-9357.6744152902065</v>
      </c>
      <c r="O147" s="86">
        <f t="shared" si="23"/>
        <v>1278777.1118282101</v>
      </c>
    </row>
    <row r="148" spans="1:15" x14ac:dyDescent="0.2">
      <c r="A148" s="76"/>
      <c r="B148" s="81"/>
      <c r="C148" s="76">
        <f t="shared" si="24"/>
        <v>143</v>
      </c>
      <c r="D148" s="85">
        <f t="shared" si="25"/>
        <v>-13856.084583702363</v>
      </c>
      <c r="E148" s="85">
        <f t="shared" si="20"/>
        <v>-5177.3720210060528</v>
      </c>
      <c r="F148" s="85">
        <f t="shared" si="21"/>
        <v>-8678.7125626963098</v>
      </c>
      <c r="G148" s="86">
        <f t="shared" si="22"/>
        <v>1383416.6380104031</v>
      </c>
      <c r="H148" s="80"/>
      <c r="I148" s="76"/>
      <c r="J148" s="81"/>
      <c r="K148" s="76">
        <f t="shared" si="26"/>
        <v>143</v>
      </c>
      <c r="L148" s="85">
        <f t="shared" si="27"/>
        <v>-15508.466160639353</v>
      </c>
      <c r="M148" s="85">
        <f t="shared" si="28"/>
        <v>-6186.671363863682</v>
      </c>
      <c r="N148" s="85">
        <f t="shared" si="29"/>
        <v>-9321.79479677567</v>
      </c>
      <c r="O148" s="86">
        <f t="shared" si="23"/>
        <v>1272590.4404643464</v>
      </c>
    </row>
    <row r="149" spans="1:15" x14ac:dyDescent="0.2">
      <c r="A149" s="76"/>
      <c r="B149" s="81">
        <f>SUM(D138:D149)</f>
        <v>-166273.01500442834</v>
      </c>
      <c r="C149" s="76">
        <f t="shared" si="24"/>
        <v>144</v>
      </c>
      <c r="D149" s="85">
        <f t="shared" si="25"/>
        <v>-13856.084583702363</v>
      </c>
      <c r="E149" s="85">
        <f t="shared" si="20"/>
        <v>-5209.7305961373395</v>
      </c>
      <c r="F149" s="85">
        <f t="shared" si="21"/>
        <v>-8646.353987565024</v>
      </c>
      <c r="G149" s="86">
        <f t="shared" si="22"/>
        <v>1378206.9074142659</v>
      </c>
      <c r="H149" s="80"/>
      <c r="I149" s="76"/>
      <c r="J149" s="81">
        <f>SUM(L138:L149)</f>
        <v>-186101.59392767225</v>
      </c>
      <c r="K149" s="76">
        <f t="shared" si="26"/>
        <v>144</v>
      </c>
      <c r="L149" s="85">
        <f t="shared" si="27"/>
        <v>-15508.466160639353</v>
      </c>
      <c r="M149" s="85">
        <f t="shared" si="28"/>
        <v>-6222.7602801528865</v>
      </c>
      <c r="N149" s="85">
        <f t="shared" si="29"/>
        <v>-9285.7058804864664</v>
      </c>
      <c r="O149" s="86">
        <f t="shared" si="23"/>
        <v>1266367.6801841937</v>
      </c>
    </row>
    <row r="150" spans="1:15" x14ac:dyDescent="0.2">
      <c r="A150" s="76"/>
      <c r="B150" s="81"/>
      <c r="C150" s="76">
        <f t="shared" si="24"/>
        <v>145</v>
      </c>
      <c r="D150" s="85">
        <f t="shared" si="25"/>
        <v>-13856.084583702363</v>
      </c>
      <c r="E150" s="85">
        <f t="shared" si="20"/>
        <v>-5242.2914123631981</v>
      </c>
      <c r="F150" s="85">
        <f t="shared" si="21"/>
        <v>-8613.7931713391645</v>
      </c>
      <c r="G150" s="86">
        <f t="shared" si="22"/>
        <v>1372964.6160019026</v>
      </c>
      <c r="H150" s="80"/>
      <c r="I150" s="76"/>
      <c r="J150" s="81"/>
      <c r="K150" s="76">
        <f t="shared" si="26"/>
        <v>145</v>
      </c>
      <c r="L150" s="85">
        <f t="shared" si="27"/>
        <v>-15508.466160639353</v>
      </c>
      <c r="M150" s="85">
        <f t="shared" si="28"/>
        <v>-6259.0597151204465</v>
      </c>
      <c r="N150" s="85">
        <f t="shared" si="29"/>
        <v>-9249.4064455189073</v>
      </c>
      <c r="O150" s="86">
        <f t="shared" si="23"/>
        <v>1260108.6204690733</v>
      </c>
    </row>
    <row r="151" spans="1:15" x14ac:dyDescent="0.2">
      <c r="A151" s="76"/>
      <c r="B151" s="81"/>
      <c r="C151" s="76">
        <f t="shared" si="24"/>
        <v>146</v>
      </c>
      <c r="D151" s="85">
        <f t="shared" si="25"/>
        <v>-13856.084583702363</v>
      </c>
      <c r="E151" s="85">
        <f t="shared" si="20"/>
        <v>-5275.0557336904676</v>
      </c>
      <c r="F151" s="85">
        <f t="shared" si="21"/>
        <v>-8581.028850011895</v>
      </c>
      <c r="G151" s="86">
        <f t="shared" si="22"/>
        <v>1367689.5602682121</v>
      </c>
      <c r="H151" s="80"/>
      <c r="I151" s="76"/>
      <c r="J151" s="81"/>
      <c r="K151" s="76">
        <f t="shared" si="26"/>
        <v>146</v>
      </c>
      <c r="L151" s="85">
        <f t="shared" si="27"/>
        <v>-15508.466160639353</v>
      </c>
      <c r="M151" s="85">
        <f t="shared" si="28"/>
        <v>-6295.5708967919818</v>
      </c>
      <c r="N151" s="85">
        <f t="shared" si="29"/>
        <v>-9212.8952638473711</v>
      </c>
      <c r="O151" s="86">
        <f t="shared" si="23"/>
        <v>1253813.0495722813</v>
      </c>
    </row>
    <row r="152" spans="1:15" x14ac:dyDescent="0.2">
      <c r="A152" s="76"/>
      <c r="B152" s="81"/>
      <c r="C152" s="76">
        <f t="shared" si="24"/>
        <v>147</v>
      </c>
      <c r="D152" s="85">
        <f t="shared" si="25"/>
        <v>-13856.084583702363</v>
      </c>
      <c r="E152" s="85">
        <f t="shared" si="20"/>
        <v>-5308.0248320260334</v>
      </c>
      <c r="F152" s="85">
        <f t="shared" si="21"/>
        <v>-8548.0597516763301</v>
      </c>
      <c r="G152" s="86">
        <f t="shared" si="22"/>
        <v>1362381.535436186</v>
      </c>
      <c r="H152" s="80"/>
      <c r="I152" s="76"/>
      <c r="J152" s="81"/>
      <c r="K152" s="76">
        <f t="shared" si="26"/>
        <v>147</v>
      </c>
      <c r="L152" s="85">
        <f t="shared" si="27"/>
        <v>-15508.466160639353</v>
      </c>
      <c r="M152" s="85">
        <f t="shared" si="28"/>
        <v>-6332.2950603566032</v>
      </c>
      <c r="N152" s="85">
        <f t="shared" si="29"/>
        <v>-9176.1711002827506</v>
      </c>
      <c r="O152" s="86">
        <f t="shared" si="23"/>
        <v>1247480.7545119247</v>
      </c>
    </row>
    <row r="153" spans="1:15" x14ac:dyDescent="0.2">
      <c r="A153" s="76"/>
      <c r="B153" s="81"/>
      <c r="C153" s="76">
        <f t="shared" si="24"/>
        <v>148</v>
      </c>
      <c r="D153" s="85">
        <f t="shared" si="25"/>
        <v>-13856.084583702363</v>
      </c>
      <c r="E153" s="85">
        <f t="shared" si="20"/>
        <v>-5341.1999872261968</v>
      </c>
      <c r="F153" s="85">
        <f t="shared" si="21"/>
        <v>-8514.8845964761658</v>
      </c>
      <c r="G153" s="86">
        <f t="shared" si="22"/>
        <v>1357040.3354489598</v>
      </c>
      <c r="H153" s="80"/>
      <c r="I153" s="76"/>
      <c r="J153" s="81"/>
      <c r="K153" s="76">
        <f t="shared" si="26"/>
        <v>148</v>
      </c>
      <c r="L153" s="85">
        <f t="shared" si="27"/>
        <v>-15508.466160639353</v>
      </c>
      <c r="M153" s="85">
        <f t="shared" si="28"/>
        <v>-6369.2334482086817</v>
      </c>
      <c r="N153" s="85">
        <f t="shared" si="29"/>
        <v>-9139.2327124306721</v>
      </c>
      <c r="O153" s="86">
        <f t="shared" si="23"/>
        <v>1241111.5210637159</v>
      </c>
    </row>
    <row r="154" spans="1:15" x14ac:dyDescent="0.2">
      <c r="A154" s="76"/>
      <c r="B154" s="81"/>
      <c r="C154" s="76">
        <f t="shared" si="24"/>
        <v>149</v>
      </c>
      <c r="D154" s="85">
        <f t="shared" si="25"/>
        <v>-13856.084583702363</v>
      </c>
      <c r="E154" s="85">
        <f t="shared" si="20"/>
        <v>-5374.5824871463592</v>
      </c>
      <c r="F154" s="85">
        <f t="shared" si="21"/>
        <v>-8481.5020965560034</v>
      </c>
      <c r="G154" s="86">
        <f t="shared" si="22"/>
        <v>1351665.7529618135</v>
      </c>
      <c r="H154" s="80"/>
      <c r="I154" s="76"/>
      <c r="J154" s="81"/>
      <c r="K154" s="76">
        <f t="shared" si="26"/>
        <v>149</v>
      </c>
      <c r="L154" s="85">
        <f t="shared" si="27"/>
        <v>-15508.466160639353</v>
      </c>
      <c r="M154" s="85">
        <f t="shared" si="28"/>
        <v>-6406.3873099898992</v>
      </c>
      <c r="N154" s="85">
        <f t="shared" si="29"/>
        <v>-9102.0788506494537</v>
      </c>
      <c r="O154" s="86">
        <f t="shared" si="23"/>
        <v>1234705.133753726</v>
      </c>
    </row>
    <row r="155" spans="1:15" x14ac:dyDescent="0.2">
      <c r="A155" s="76"/>
      <c r="B155" s="81"/>
      <c r="C155" s="76">
        <f t="shared" si="24"/>
        <v>150</v>
      </c>
      <c r="D155" s="85">
        <f t="shared" si="25"/>
        <v>-13856.084583702363</v>
      </c>
      <c r="E155" s="85">
        <f t="shared" si="20"/>
        <v>-5408.1736276910251</v>
      </c>
      <c r="F155" s="85">
        <f t="shared" si="21"/>
        <v>-8447.9109560113375</v>
      </c>
      <c r="G155" s="86">
        <f t="shared" si="22"/>
        <v>1346257.5793341224</v>
      </c>
      <c r="H155" s="80"/>
      <c r="I155" s="76"/>
      <c r="J155" s="81"/>
      <c r="K155" s="76">
        <f t="shared" si="26"/>
        <v>150</v>
      </c>
      <c r="L155" s="85">
        <f t="shared" si="27"/>
        <v>-15508.466160639353</v>
      </c>
      <c r="M155" s="85">
        <f t="shared" si="28"/>
        <v>-6443.757902631507</v>
      </c>
      <c r="N155" s="85">
        <f t="shared" si="29"/>
        <v>-9064.7082580078459</v>
      </c>
      <c r="O155" s="86">
        <f t="shared" si="23"/>
        <v>1228261.3758510945</v>
      </c>
    </row>
    <row r="156" spans="1:15" x14ac:dyDescent="0.2">
      <c r="A156" s="76"/>
      <c r="B156" s="81"/>
      <c r="C156" s="76">
        <f t="shared" si="24"/>
        <v>151</v>
      </c>
      <c r="D156" s="85">
        <f t="shared" si="25"/>
        <v>-13856.084583702363</v>
      </c>
      <c r="E156" s="85">
        <f t="shared" si="20"/>
        <v>-5441.9747128640938</v>
      </c>
      <c r="F156" s="85">
        <f t="shared" si="21"/>
        <v>-8414.1098708382688</v>
      </c>
      <c r="G156" s="86">
        <f t="shared" si="22"/>
        <v>1340815.6046212583</v>
      </c>
      <c r="H156" s="80"/>
      <c r="I156" s="76"/>
      <c r="J156" s="81"/>
      <c r="K156" s="76">
        <f t="shared" si="26"/>
        <v>151</v>
      </c>
      <c r="L156" s="85">
        <f t="shared" si="27"/>
        <v>-15508.466160639353</v>
      </c>
      <c r="M156" s="85">
        <f t="shared" si="28"/>
        <v>-6481.3464903968579</v>
      </c>
      <c r="N156" s="85">
        <f t="shared" si="29"/>
        <v>-9027.119670242495</v>
      </c>
      <c r="O156" s="86">
        <f t="shared" si="23"/>
        <v>1221780.0293606976</v>
      </c>
    </row>
    <row r="157" spans="1:15" x14ac:dyDescent="0.2">
      <c r="A157" s="76"/>
      <c r="B157" s="81"/>
      <c r="C157" s="76">
        <f t="shared" si="24"/>
        <v>152</v>
      </c>
      <c r="D157" s="85">
        <f t="shared" si="25"/>
        <v>-13856.084583702363</v>
      </c>
      <c r="E157" s="85">
        <f t="shared" si="20"/>
        <v>-5475.9870548194949</v>
      </c>
      <c r="F157" s="85">
        <f t="shared" si="21"/>
        <v>-8380.0975288828668</v>
      </c>
      <c r="G157" s="86">
        <f t="shared" si="22"/>
        <v>1335339.6175664389</v>
      </c>
      <c r="H157" s="80"/>
      <c r="I157" s="76"/>
      <c r="J157" s="81"/>
      <c r="K157" s="76">
        <f t="shared" si="26"/>
        <v>152</v>
      </c>
      <c r="L157" s="85">
        <f t="shared" si="27"/>
        <v>-15508.466160639353</v>
      </c>
      <c r="M157" s="85">
        <f t="shared" si="28"/>
        <v>-6519.1543449241735</v>
      </c>
      <c r="N157" s="85">
        <f t="shared" si="29"/>
        <v>-8989.3118157151803</v>
      </c>
      <c r="O157" s="86">
        <f t="shared" si="23"/>
        <v>1215260.8750157733</v>
      </c>
    </row>
    <row r="158" spans="1:15" x14ac:dyDescent="0.2">
      <c r="A158" s="76"/>
      <c r="B158" s="81"/>
      <c r="C158" s="76">
        <f t="shared" si="24"/>
        <v>153</v>
      </c>
      <c r="D158" s="85">
        <f t="shared" si="25"/>
        <v>-13856.084583702363</v>
      </c>
      <c r="E158" s="85">
        <f t="shared" si="20"/>
        <v>-5510.2119739121163</v>
      </c>
      <c r="F158" s="85">
        <f t="shared" si="21"/>
        <v>-8345.8726097902472</v>
      </c>
      <c r="G158" s="86">
        <f t="shared" si="22"/>
        <v>1329829.4055925268</v>
      </c>
      <c r="H158" s="80"/>
      <c r="I158" s="76"/>
      <c r="J158" s="81"/>
      <c r="K158" s="76">
        <f t="shared" si="26"/>
        <v>153</v>
      </c>
      <c r="L158" s="85">
        <f t="shared" si="27"/>
        <v>-15508.466160639353</v>
      </c>
      <c r="M158" s="85">
        <f t="shared" si="28"/>
        <v>-6557.1827452695634</v>
      </c>
      <c r="N158" s="85">
        <f t="shared" si="29"/>
        <v>-8951.2834153697895</v>
      </c>
      <c r="O158" s="86">
        <f t="shared" si="23"/>
        <v>1208703.6922705038</v>
      </c>
    </row>
    <row r="159" spans="1:15" x14ac:dyDescent="0.2">
      <c r="A159" s="76"/>
      <c r="B159" s="81"/>
      <c r="C159" s="76">
        <f t="shared" si="24"/>
        <v>154</v>
      </c>
      <c r="D159" s="85">
        <f t="shared" si="25"/>
        <v>-13856.084583702363</v>
      </c>
      <c r="E159" s="85">
        <f t="shared" si="20"/>
        <v>-5544.6507987490668</v>
      </c>
      <c r="F159" s="85">
        <f t="shared" si="21"/>
        <v>-8311.4337849532967</v>
      </c>
      <c r="G159" s="86">
        <f t="shared" si="22"/>
        <v>1324284.7547937776</v>
      </c>
      <c r="H159" s="80"/>
      <c r="I159" s="76"/>
      <c r="J159" s="81"/>
      <c r="K159" s="76">
        <f t="shared" si="26"/>
        <v>154</v>
      </c>
      <c r="L159" s="85">
        <f t="shared" si="27"/>
        <v>-15508.466160639353</v>
      </c>
      <c r="M159" s="85">
        <f t="shared" si="28"/>
        <v>-6595.4329779503032</v>
      </c>
      <c r="N159" s="85">
        <f t="shared" si="29"/>
        <v>-8913.0331826890506</v>
      </c>
      <c r="O159" s="86">
        <f t="shared" si="23"/>
        <v>1202108.2592925536</v>
      </c>
    </row>
    <row r="160" spans="1:15" x14ac:dyDescent="0.2">
      <c r="A160" s="76"/>
      <c r="B160" s="81"/>
      <c r="C160" s="76">
        <f t="shared" si="24"/>
        <v>155</v>
      </c>
      <c r="D160" s="85">
        <f t="shared" si="25"/>
        <v>-13856.084583702363</v>
      </c>
      <c r="E160" s="85">
        <f t="shared" si="20"/>
        <v>-5579.3048662412484</v>
      </c>
      <c r="F160" s="85">
        <f t="shared" si="21"/>
        <v>-8276.7797174611151</v>
      </c>
      <c r="G160" s="86">
        <f t="shared" si="22"/>
        <v>1318705.4499275363</v>
      </c>
      <c r="H160" s="80"/>
      <c r="I160" s="76"/>
      <c r="J160" s="81"/>
      <c r="K160" s="76">
        <f t="shared" si="26"/>
        <v>155</v>
      </c>
      <c r="L160" s="85">
        <f t="shared" si="27"/>
        <v>-15508.466160639353</v>
      </c>
      <c r="M160" s="85">
        <f t="shared" si="28"/>
        <v>-6633.9063369883461</v>
      </c>
      <c r="N160" s="85">
        <f t="shared" si="29"/>
        <v>-8874.5598236510068</v>
      </c>
      <c r="O160" s="86">
        <f t="shared" si="23"/>
        <v>1195474.3529555653</v>
      </c>
    </row>
    <row r="161" spans="1:15" x14ac:dyDescent="0.2">
      <c r="A161" s="76"/>
      <c r="B161" s="81">
        <f>SUM(D150:D161)</f>
        <v>-166273.01500442834</v>
      </c>
      <c r="C161" s="76">
        <f t="shared" si="24"/>
        <v>156</v>
      </c>
      <c r="D161" s="85">
        <f t="shared" si="25"/>
        <v>-13856.084583702363</v>
      </c>
      <c r="E161" s="85">
        <f t="shared" si="20"/>
        <v>-5614.1755216552565</v>
      </c>
      <c r="F161" s="85">
        <f t="shared" si="21"/>
        <v>-8241.909062047107</v>
      </c>
      <c r="G161" s="86">
        <f t="shared" si="22"/>
        <v>1313091.2744058811</v>
      </c>
      <c r="H161" s="80"/>
      <c r="I161" s="76"/>
      <c r="J161" s="81">
        <f>SUM(L150:L161)</f>
        <v>-186101.59392767225</v>
      </c>
      <c r="K161" s="76">
        <f t="shared" si="26"/>
        <v>156</v>
      </c>
      <c r="L161" s="85">
        <f t="shared" si="27"/>
        <v>-15508.466160639353</v>
      </c>
      <c r="M161" s="85">
        <f t="shared" si="28"/>
        <v>-6672.6041239541119</v>
      </c>
      <c r="N161" s="85">
        <f t="shared" si="29"/>
        <v>-8835.862036685241</v>
      </c>
      <c r="O161" s="86">
        <f t="shared" si="23"/>
        <v>1188801.7488316111</v>
      </c>
    </row>
    <row r="162" spans="1:15" x14ac:dyDescent="0.2">
      <c r="A162" s="76"/>
      <c r="B162" s="81"/>
      <c r="C162" s="76">
        <f t="shared" si="24"/>
        <v>157</v>
      </c>
      <c r="D162" s="85">
        <f t="shared" si="25"/>
        <v>-13856.084583702363</v>
      </c>
      <c r="E162" s="85">
        <f t="shared" si="20"/>
        <v>-5649.2641186656019</v>
      </c>
      <c r="F162" s="85">
        <f t="shared" si="21"/>
        <v>-8206.8204650367607</v>
      </c>
      <c r="G162" s="86">
        <f t="shared" si="22"/>
        <v>1307442.0102872155</v>
      </c>
      <c r="H162" s="80"/>
      <c r="I162" s="76"/>
      <c r="J162" s="81"/>
      <c r="K162" s="76">
        <f t="shared" si="26"/>
        <v>157</v>
      </c>
      <c r="L162" s="85">
        <f t="shared" si="27"/>
        <v>-15508.466160639353</v>
      </c>
      <c r="M162" s="85">
        <f t="shared" si="28"/>
        <v>-6711.5276480105113</v>
      </c>
      <c r="N162" s="85">
        <f t="shared" si="29"/>
        <v>-8796.9385126288416</v>
      </c>
      <c r="O162" s="86">
        <f t="shared" si="23"/>
        <v>1182090.2211836006</v>
      </c>
    </row>
    <row r="163" spans="1:15" x14ac:dyDescent="0.2">
      <c r="A163" s="76"/>
      <c r="B163" s="81"/>
      <c r="C163" s="76">
        <f t="shared" si="24"/>
        <v>158</v>
      </c>
      <c r="D163" s="85">
        <f t="shared" si="25"/>
        <v>-13856.084583702363</v>
      </c>
      <c r="E163" s="85">
        <f t="shared" si="20"/>
        <v>-5684.572019407261</v>
      </c>
      <c r="F163" s="85">
        <f t="shared" si="21"/>
        <v>-8171.5125642951016</v>
      </c>
      <c r="G163" s="86">
        <f t="shared" si="22"/>
        <v>1301757.4382678082</v>
      </c>
      <c r="H163" s="80"/>
      <c r="I163" s="76"/>
      <c r="J163" s="81"/>
      <c r="K163" s="76">
        <f t="shared" si="26"/>
        <v>158</v>
      </c>
      <c r="L163" s="85">
        <f t="shared" si="27"/>
        <v>-15508.466160639353</v>
      </c>
      <c r="M163" s="85">
        <f t="shared" si="28"/>
        <v>-6750.6782259572392</v>
      </c>
      <c r="N163" s="85">
        <f t="shared" si="29"/>
        <v>-8757.7879346821137</v>
      </c>
      <c r="O163" s="86">
        <f t="shared" si="23"/>
        <v>1175339.5429576433</v>
      </c>
    </row>
    <row r="164" spans="1:15" x14ac:dyDescent="0.2">
      <c r="A164" s="76"/>
      <c r="B164" s="81"/>
      <c r="C164" s="76">
        <f t="shared" si="24"/>
        <v>159</v>
      </c>
      <c r="D164" s="85">
        <f t="shared" si="25"/>
        <v>-13856.084583702363</v>
      </c>
      <c r="E164" s="85">
        <f t="shared" si="20"/>
        <v>-5720.1005945285569</v>
      </c>
      <c r="F164" s="85">
        <f t="shared" si="21"/>
        <v>-8135.9839891738056</v>
      </c>
      <c r="G164" s="86">
        <f t="shared" si="22"/>
        <v>1296037.3376732797</v>
      </c>
      <c r="H164" s="80"/>
      <c r="I164" s="76"/>
      <c r="J164" s="81"/>
      <c r="K164" s="76">
        <f t="shared" si="26"/>
        <v>159</v>
      </c>
      <c r="L164" s="85">
        <f t="shared" si="27"/>
        <v>-15508.466160639353</v>
      </c>
      <c r="M164" s="85">
        <f t="shared" si="28"/>
        <v>-6790.0571822753218</v>
      </c>
      <c r="N164" s="85">
        <f t="shared" si="29"/>
        <v>-8718.4089783640302</v>
      </c>
      <c r="O164" s="86">
        <f t="shared" si="23"/>
        <v>1168549.4857753681</v>
      </c>
    </row>
    <row r="165" spans="1:15" x14ac:dyDescent="0.2">
      <c r="A165" s="76"/>
      <c r="B165" s="81"/>
      <c r="C165" s="76">
        <f t="shared" si="24"/>
        <v>160</v>
      </c>
      <c r="D165" s="85">
        <f t="shared" si="25"/>
        <v>-13856.084583702363</v>
      </c>
      <c r="E165" s="85">
        <f t="shared" si="20"/>
        <v>-5755.85122324436</v>
      </c>
      <c r="F165" s="85">
        <f t="shared" si="21"/>
        <v>-8100.2333604580026</v>
      </c>
      <c r="G165" s="86">
        <f t="shared" si="22"/>
        <v>1290281.4864500354</v>
      </c>
      <c r="H165" s="80"/>
      <c r="I165" s="76"/>
      <c r="J165" s="81"/>
      <c r="K165" s="76">
        <f t="shared" si="26"/>
        <v>160</v>
      </c>
      <c r="L165" s="85">
        <f t="shared" si="27"/>
        <v>-15508.466160639353</v>
      </c>
      <c r="M165" s="85">
        <f t="shared" si="28"/>
        <v>-6829.665849171929</v>
      </c>
      <c r="N165" s="85">
        <f t="shared" si="29"/>
        <v>-8678.8003114674248</v>
      </c>
      <c r="O165" s="86">
        <f t="shared" si="23"/>
        <v>1161719.819926196</v>
      </c>
    </row>
    <row r="166" spans="1:15" x14ac:dyDescent="0.2">
      <c r="A166" s="76"/>
      <c r="B166" s="81"/>
      <c r="C166" s="76">
        <f t="shared" si="24"/>
        <v>161</v>
      </c>
      <c r="D166" s="85">
        <f t="shared" si="25"/>
        <v>-13856.084583702363</v>
      </c>
      <c r="E166" s="85">
        <f t="shared" si="20"/>
        <v>-5791.8252933896374</v>
      </c>
      <c r="F166" s="85">
        <f t="shared" si="21"/>
        <v>-8064.2592903127252</v>
      </c>
      <c r="G166" s="86">
        <f t="shared" si="22"/>
        <v>1284489.6611566457</v>
      </c>
      <c r="H166" s="80"/>
      <c r="I166" s="76"/>
      <c r="J166" s="81"/>
      <c r="K166" s="76">
        <f t="shared" si="26"/>
        <v>161</v>
      </c>
      <c r="L166" s="85">
        <f t="shared" si="27"/>
        <v>-15508.466160639353</v>
      </c>
      <c r="M166" s="85">
        <f t="shared" si="28"/>
        <v>-6869.5055666254311</v>
      </c>
      <c r="N166" s="85">
        <f t="shared" si="29"/>
        <v>-8638.9605940139227</v>
      </c>
      <c r="O166" s="86">
        <f t="shared" si="23"/>
        <v>1154850.3143595706</v>
      </c>
    </row>
    <row r="167" spans="1:15" x14ac:dyDescent="0.2">
      <c r="A167" s="76"/>
      <c r="B167" s="81"/>
      <c r="C167" s="76">
        <f t="shared" si="24"/>
        <v>162</v>
      </c>
      <c r="D167" s="85">
        <f t="shared" si="25"/>
        <v>-13856.084583702363</v>
      </c>
      <c r="E167" s="85">
        <f t="shared" si="20"/>
        <v>-5828.0242014733221</v>
      </c>
      <c r="F167" s="85">
        <f t="shared" si="21"/>
        <v>-8028.0603822290404</v>
      </c>
      <c r="G167" s="86">
        <f t="shared" si="22"/>
        <v>1278661.6369551725</v>
      </c>
      <c r="H167" s="80"/>
      <c r="I167" s="76"/>
      <c r="J167" s="81"/>
      <c r="K167" s="76">
        <f t="shared" si="26"/>
        <v>162</v>
      </c>
      <c r="L167" s="85">
        <f t="shared" si="27"/>
        <v>-15508.466160639353</v>
      </c>
      <c r="M167" s="85">
        <f t="shared" si="28"/>
        <v>-6909.5776824307468</v>
      </c>
      <c r="N167" s="85">
        <f t="shared" si="29"/>
        <v>-8598.8884782086061</v>
      </c>
      <c r="O167" s="86">
        <f t="shared" si="23"/>
        <v>1147940.7366771398</v>
      </c>
    </row>
    <row r="168" spans="1:15" x14ac:dyDescent="0.2">
      <c r="A168" s="76"/>
      <c r="B168" s="81"/>
      <c r="C168" s="76">
        <f t="shared" si="24"/>
        <v>163</v>
      </c>
      <c r="D168" s="85">
        <f t="shared" si="25"/>
        <v>-13856.084583702363</v>
      </c>
      <c r="E168" s="85">
        <f t="shared" si="20"/>
        <v>-5864.4493527325312</v>
      </c>
      <c r="F168" s="85">
        <f t="shared" si="21"/>
        <v>-7991.6352309698314</v>
      </c>
      <c r="G168" s="86">
        <f t="shared" si="22"/>
        <v>1272797.1876024399</v>
      </c>
      <c r="H168" s="80"/>
      <c r="I168" s="76"/>
      <c r="J168" s="81"/>
      <c r="K168" s="76">
        <f t="shared" si="26"/>
        <v>163</v>
      </c>
      <c r="L168" s="85">
        <f t="shared" si="27"/>
        <v>-15508.466160639353</v>
      </c>
      <c r="M168" s="85">
        <f t="shared" si="28"/>
        <v>-6949.8835522449262</v>
      </c>
      <c r="N168" s="85">
        <f t="shared" si="29"/>
        <v>-8558.5826083944266</v>
      </c>
      <c r="O168" s="86">
        <f t="shared" si="23"/>
        <v>1140990.8531248949</v>
      </c>
    </row>
    <row r="169" spans="1:15" x14ac:dyDescent="0.2">
      <c r="A169" s="76"/>
      <c r="B169" s="81"/>
      <c r="C169" s="76">
        <f t="shared" si="24"/>
        <v>164</v>
      </c>
      <c r="D169" s="85">
        <f t="shared" si="25"/>
        <v>-13856.084583702363</v>
      </c>
      <c r="E169" s="85">
        <f t="shared" si="20"/>
        <v>-5901.1021611871101</v>
      </c>
      <c r="F169" s="85">
        <f t="shared" si="21"/>
        <v>-7954.9824225152524</v>
      </c>
      <c r="G169" s="86">
        <f t="shared" si="22"/>
        <v>1266896.0854412527</v>
      </c>
      <c r="H169" s="80"/>
      <c r="I169" s="76"/>
      <c r="J169" s="81"/>
      <c r="K169" s="76">
        <f t="shared" si="26"/>
        <v>164</v>
      </c>
      <c r="L169" s="85">
        <f t="shared" si="27"/>
        <v>-15508.466160639353</v>
      </c>
      <c r="M169" s="85">
        <f t="shared" si="28"/>
        <v>-6990.4245396330207</v>
      </c>
      <c r="N169" s="85">
        <f t="shared" si="29"/>
        <v>-8518.0416210063322</v>
      </c>
      <c r="O169" s="86">
        <f t="shared" si="23"/>
        <v>1134000.4285852618</v>
      </c>
    </row>
    <row r="170" spans="1:15" x14ac:dyDescent="0.2">
      <c r="A170" s="76"/>
      <c r="B170" s="81"/>
      <c r="C170" s="76">
        <f t="shared" si="24"/>
        <v>165</v>
      </c>
      <c r="D170" s="85">
        <f t="shared" si="25"/>
        <v>-13856.084583702363</v>
      </c>
      <c r="E170" s="85">
        <f t="shared" ref="E170:E233" si="30">PPMT($B$3/12,C170,$B$2,$B$1)</f>
        <v>-5937.9840496945289</v>
      </c>
      <c r="F170" s="85">
        <f t="shared" ref="F170:F233" si="31">SUM(D170-E170)</f>
        <v>-7918.1005340078336</v>
      </c>
      <c r="G170" s="86">
        <f t="shared" ref="G170:G233" si="32">SUM(G169+E170)</f>
        <v>1260958.1013915581</v>
      </c>
      <c r="H170" s="80"/>
      <c r="I170" s="76"/>
      <c r="J170" s="81"/>
      <c r="K170" s="76">
        <f t="shared" si="26"/>
        <v>165</v>
      </c>
      <c r="L170" s="85">
        <f t="shared" si="27"/>
        <v>-15508.466160639353</v>
      </c>
      <c r="M170" s="85">
        <f t="shared" si="28"/>
        <v>-7031.2020161142136</v>
      </c>
      <c r="N170" s="85">
        <f t="shared" si="29"/>
        <v>-8477.2641445251393</v>
      </c>
      <c r="O170" s="86">
        <f t="shared" ref="O170:O233" si="33">SUM(O169+M170)</f>
        <v>1126969.2265691475</v>
      </c>
    </row>
    <row r="171" spans="1:15" x14ac:dyDescent="0.2">
      <c r="A171" s="76"/>
      <c r="B171" s="81"/>
      <c r="C171" s="76">
        <f t="shared" si="24"/>
        <v>166</v>
      </c>
      <c r="D171" s="85">
        <f t="shared" si="25"/>
        <v>-13856.084583702363</v>
      </c>
      <c r="E171" s="85">
        <f t="shared" si="30"/>
        <v>-5975.0964500051196</v>
      </c>
      <c r="F171" s="85">
        <f t="shared" si="31"/>
        <v>-7880.988133697243</v>
      </c>
      <c r="G171" s="86">
        <f t="shared" si="32"/>
        <v>1254983.0049415529</v>
      </c>
      <c r="H171" s="80"/>
      <c r="I171" s="76"/>
      <c r="J171" s="81"/>
      <c r="K171" s="76">
        <f t="shared" si="26"/>
        <v>166</v>
      </c>
      <c r="L171" s="85">
        <f t="shared" si="27"/>
        <v>-15508.466160639353</v>
      </c>
      <c r="M171" s="85">
        <f t="shared" si="28"/>
        <v>-7072.2173612082124</v>
      </c>
      <c r="N171" s="85">
        <f t="shared" si="29"/>
        <v>-8436.2487994311414</v>
      </c>
      <c r="O171" s="86">
        <f t="shared" si="33"/>
        <v>1119897.0092079393</v>
      </c>
    </row>
    <row r="172" spans="1:15" x14ac:dyDescent="0.2">
      <c r="A172" s="76"/>
      <c r="B172" s="81"/>
      <c r="C172" s="76">
        <f t="shared" si="24"/>
        <v>167</v>
      </c>
      <c r="D172" s="85">
        <f t="shared" si="25"/>
        <v>-13856.084583702363</v>
      </c>
      <c r="E172" s="85">
        <f t="shared" si="30"/>
        <v>-6012.4408028176513</v>
      </c>
      <c r="F172" s="85">
        <f t="shared" si="31"/>
        <v>-7843.6437808847113</v>
      </c>
      <c r="G172" s="86">
        <f t="shared" si="32"/>
        <v>1248970.5641387352</v>
      </c>
      <c r="H172" s="80"/>
      <c r="I172" s="76"/>
      <c r="J172" s="81"/>
      <c r="K172" s="76">
        <f t="shared" si="26"/>
        <v>167</v>
      </c>
      <c r="L172" s="85">
        <f t="shared" si="27"/>
        <v>-15508.466160639353</v>
      </c>
      <c r="M172" s="85">
        <f t="shared" si="28"/>
        <v>-7113.471962481929</v>
      </c>
      <c r="N172" s="85">
        <f t="shared" si="29"/>
        <v>-8394.9941981574229</v>
      </c>
      <c r="O172" s="86">
        <f t="shared" si="33"/>
        <v>1112783.5372454573</v>
      </c>
    </row>
    <row r="173" spans="1:15" x14ac:dyDescent="0.2">
      <c r="A173" s="76"/>
      <c r="B173" s="81">
        <f>SUM(D162:D173)</f>
        <v>-166273.01500442834</v>
      </c>
      <c r="C173" s="76">
        <f t="shared" si="24"/>
        <v>168</v>
      </c>
      <c r="D173" s="85">
        <f t="shared" si="25"/>
        <v>-13856.084583702363</v>
      </c>
      <c r="E173" s="85">
        <f t="shared" si="30"/>
        <v>-6050.0185578352612</v>
      </c>
      <c r="F173" s="85">
        <f t="shared" si="31"/>
        <v>-7806.0660258671014</v>
      </c>
      <c r="G173" s="86">
        <f t="shared" si="32"/>
        <v>1242920.5455808998</v>
      </c>
      <c r="H173" s="80"/>
      <c r="I173" s="76"/>
      <c r="J173" s="81">
        <f>SUM(L162:L173)</f>
        <v>-186101.59392767225</v>
      </c>
      <c r="K173" s="76">
        <f t="shared" si="26"/>
        <v>168</v>
      </c>
      <c r="L173" s="85">
        <f t="shared" si="27"/>
        <v>-15508.466160639353</v>
      </c>
      <c r="M173" s="85">
        <f t="shared" si="28"/>
        <v>-7154.9672155964054</v>
      </c>
      <c r="N173" s="85">
        <f t="shared" si="29"/>
        <v>-8353.4989450429475</v>
      </c>
      <c r="O173" s="86">
        <f t="shared" si="33"/>
        <v>1105628.5700298608</v>
      </c>
    </row>
    <row r="174" spans="1:15" x14ac:dyDescent="0.2">
      <c r="A174" s="76"/>
      <c r="B174" s="81"/>
      <c r="C174" s="76">
        <f t="shared" si="24"/>
        <v>169</v>
      </c>
      <c r="D174" s="85">
        <f t="shared" si="25"/>
        <v>-13856.084583702363</v>
      </c>
      <c r="E174" s="85">
        <f t="shared" si="30"/>
        <v>-6087.8311738217326</v>
      </c>
      <c r="F174" s="85">
        <f t="shared" si="31"/>
        <v>-7768.25340988063</v>
      </c>
      <c r="G174" s="86">
        <f t="shared" si="32"/>
        <v>1236832.714407078</v>
      </c>
      <c r="H174" s="80"/>
      <c r="I174" s="76"/>
      <c r="J174" s="81"/>
      <c r="K174" s="76">
        <f t="shared" si="26"/>
        <v>169</v>
      </c>
      <c r="L174" s="85">
        <f t="shared" si="27"/>
        <v>-15508.466160639353</v>
      </c>
      <c r="M174" s="85">
        <f t="shared" si="28"/>
        <v>-7196.7045243540515</v>
      </c>
      <c r="N174" s="85">
        <f t="shared" si="29"/>
        <v>-8311.7616362853005</v>
      </c>
      <c r="O174" s="86">
        <f t="shared" si="33"/>
        <v>1098431.8655055068</v>
      </c>
    </row>
    <row r="175" spans="1:15" x14ac:dyDescent="0.2">
      <c r="A175" s="76"/>
      <c r="B175" s="81"/>
      <c r="C175" s="76">
        <f t="shared" si="24"/>
        <v>170</v>
      </c>
      <c r="D175" s="85">
        <f t="shared" si="25"/>
        <v>-13856.084583702363</v>
      </c>
      <c r="E175" s="85">
        <f t="shared" si="30"/>
        <v>-6125.8801186581177</v>
      </c>
      <c r="F175" s="85">
        <f t="shared" si="31"/>
        <v>-7730.2044650442449</v>
      </c>
      <c r="G175" s="86">
        <f t="shared" si="32"/>
        <v>1230706.8342884199</v>
      </c>
      <c r="H175" s="80"/>
      <c r="I175" s="76"/>
      <c r="J175" s="81"/>
      <c r="K175" s="76">
        <f t="shared" si="26"/>
        <v>170</v>
      </c>
      <c r="L175" s="85">
        <f t="shared" si="27"/>
        <v>-15508.466160639353</v>
      </c>
      <c r="M175" s="85">
        <f t="shared" si="28"/>
        <v>-7238.6853007461168</v>
      </c>
      <c r="N175" s="85">
        <f t="shared" si="29"/>
        <v>-8269.7808598932352</v>
      </c>
      <c r="O175" s="86">
        <f t="shared" si="33"/>
        <v>1091193.1802047607</v>
      </c>
    </row>
    <row r="176" spans="1:15" x14ac:dyDescent="0.2">
      <c r="A176" s="76"/>
      <c r="B176" s="81"/>
      <c r="C176" s="76">
        <f t="shared" si="24"/>
        <v>171</v>
      </c>
      <c r="D176" s="85">
        <f t="shared" si="25"/>
        <v>-13856.084583702363</v>
      </c>
      <c r="E176" s="85">
        <f t="shared" si="30"/>
        <v>-6164.1668693997317</v>
      </c>
      <c r="F176" s="85">
        <f t="shared" si="31"/>
        <v>-7691.9177143026309</v>
      </c>
      <c r="G176" s="86">
        <f t="shared" si="32"/>
        <v>1224542.6674190201</v>
      </c>
      <c r="H176" s="80"/>
      <c r="I176" s="76"/>
      <c r="J176" s="81"/>
      <c r="K176" s="76">
        <f t="shared" si="26"/>
        <v>171</v>
      </c>
      <c r="L176" s="85">
        <f t="shared" si="27"/>
        <v>-15508.466160639353</v>
      </c>
      <c r="M176" s="85">
        <f t="shared" si="28"/>
        <v>-7280.9109650004684</v>
      </c>
      <c r="N176" s="85">
        <f t="shared" si="29"/>
        <v>-8227.5551956388845</v>
      </c>
      <c r="O176" s="86">
        <f t="shared" si="33"/>
        <v>1083912.2692397602</v>
      </c>
    </row>
    <row r="177" spans="1:15" x14ac:dyDescent="0.2">
      <c r="A177" s="76"/>
      <c r="B177" s="81"/>
      <c r="C177" s="76">
        <f t="shared" si="24"/>
        <v>172</v>
      </c>
      <c r="D177" s="85">
        <f t="shared" si="25"/>
        <v>-13856.084583702363</v>
      </c>
      <c r="E177" s="85">
        <f t="shared" si="30"/>
        <v>-6202.6929123334794</v>
      </c>
      <c r="F177" s="85">
        <f t="shared" si="31"/>
        <v>-7653.3916713688832</v>
      </c>
      <c r="G177" s="86">
        <f t="shared" si="32"/>
        <v>1218339.9745066867</v>
      </c>
      <c r="H177" s="80"/>
      <c r="I177" s="76"/>
      <c r="J177" s="81"/>
      <c r="K177" s="76">
        <f t="shared" si="26"/>
        <v>172</v>
      </c>
      <c r="L177" s="85">
        <f t="shared" si="27"/>
        <v>-15508.466160639353</v>
      </c>
      <c r="M177" s="85">
        <f t="shared" si="28"/>
        <v>-7323.3829456296398</v>
      </c>
      <c r="N177" s="85">
        <f t="shared" si="29"/>
        <v>-8185.0832150097131</v>
      </c>
      <c r="O177" s="86">
        <f t="shared" si="33"/>
        <v>1076588.8862941307</v>
      </c>
    </row>
    <row r="178" spans="1:15" x14ac:dyDescent="0.2">
      <c r="A178" s="76"/>
      <c r="B178" s="81"/>
      <c r="C178" s="76">
        <f t="shared" si="24"/>
        <v>173</v>
      </c>
      <c r="D178" s="85">
        <f t="shared" si="25"/>
        <v>-13856.084583702363</v>
      </c>
      <c r="E178" s="85">
        <f t="shared" si="30"/>
        <v>-6241.4597430355643</v>
      </c>
      <c r="F178" s="85">
        <f t="shared" si="31"/>
        <v>-7614.6248406667983</v>
      </c>
      <c r="G178" s="86">
        <f t="shared" si="32"/>
        <v>1212098.5147636512</v>
      </c>
      <c r="H178" s="80"/>
      <c r="I178" s="76"/>
      <c r="J178" s="81"/>
      <c r="K178" s="76">
        <f t="shared" si="26"/>
        <v>173</v>
      </c>
      <c r="L178" s="85">
        <f t="shared" si="27"/>
        <v>-15508.466160639353</v>
      </c>
      <c r="M178" s="85">
        <f t="shared" si="28"/>
        <v>-7366.1026794791451</v>
      </c>
      <c r="N178" s="85">
        <f t="shared" si="29"/>
        <v>-8142.3634811602078</v>
      </c>
      <c r="O178" s="86">
        <f t="shared" si="33"/>
        <v>1069222.7836146515</v>
      </c>
    </row>
    <row r="179" spans="1:15" x14ac:dyDescent="0.2">
      <c r="A179" s="76"/>
      <c r="B179" s="81"/>
      <c r="C179" s="76">
        <f t="shared" si="24"/>
        <v>174</v>
      </c>
      <c r="D179" s="85">
        <f t="shared" si="25"/>
        <v>-13856.084583702363</v>
      </c>
      <c r="E179" s="85">
        <f t="shared" si="30"/>
        <v>-6280.4688664295372</v>
      </c>
      <c r="F179" s="85">
        <f t="shared" si="31"/>
        <v>-7575.6157172728253</v>
      </c>
      <c r="G179" s="86">
        <f t="shared" si="32"/>
        <v>1205818.0458972217</v>
      </c>
      <c r="H179" s="80"/>
      <c r="I179" s="76"/>
      <c r="J179" s="81"/>
      <c r="K179" s="76">
        <f t="shared" si="26"/>
        <v>174</v>
      </c>
      <c r="L179" s="85">
        <f t="shared" si="27"/>
        <v>-15508.466160639353</v>
      </c>
      <c r="M179" s="85">
        <f t="shared" si="28"/>
        <v>-7409.0716117761058</v>
      </c>
      <c r="N179" s="85">
        <f t="shared" si="29"/>
        <v>-8099.3945488632471</v>
      </c>
      <c r="O179" s="86">
        <f t="shared" si="33"/>
        <v>1061813.7120028755</v>
      </c>
    </row>
    <row r="180" spans="1:15" x14ac:dyDescent="0.2">
      <c r="A180" s="76"/>
      <c r="B180" s="81"/>
      <c r="C180" s="76">
        <f t="shared" si="24"/>
        <v>175</v>
      </c>
      <c r="D180" s="85">
        <f t="shared" si="25"/>
        <v>-13856.084583702363</v>
      </c>
      <c r="E180" s="85">
        <f t="shared" si="30"/>
        <v>-6319.7217968447212</v>
      </c>
      <c r="F180" s="85">
        <f t="shared" si="31"/>
        <v>-7536.3627868576414</v>
      </c>
      <c r="G180" s="86">
        <f t="shared" si="32"/>
        <v>1199498.324100377</v>
      </c>
      <c r="H180" s="80"/>
      <c r="I180" s="76"/>
      <c r="J180" s="81"/>
      <c r="K180" s="76">
        <f t="shared" si="26"/>
        <v>175</v>
      </c>
      <c r="L180" s="85">
        <f t="shared" si="27"/>
        <v>-15508.466160639353</v>
      </c>
      <c r="M180" s="85">
        <f t="shared" si="28"/>
        <v>-7452.2911961781338</v>
      </c>
      <c r="N180" s="85">
        <f t="shared" si="29"/>
        <v>-8056.1749644612191</v>
      </c>
      <c r="O180" s="86">
        <f t="shared" si="33"/>
        <v>1054361.4208066973</v>
      </c>
    </row>
    <row r="181" spans="1:15" x14ac:dyDescent="0.2">
      <c r="A181" s="76"/>
      <c r="B181" s="81"/>
      <c r="C181" s="76">
        <f t="shared" si="24"/>
        <v>176</v>
      </c>
      <c r="D181" s="85">
        <f t="shared" si="25"/>
        <v>-13856.084583702363</v>
      </c>
      <c r="E181" s="85">
        <f t="shared" si="30"/>
        <v>-6359.2200580750014</v>
      </c>
      <c r="F181" s="85">
        <f t="shared" si="31"/>
        <v>-7496.8645256273612</v>
      </c>
      <c r="G181" s="86">
        <f t="shared" si="32"/>
        <v>1193139.1040423021</v>
      </c>
      <c r="H181" s="80"/>
      <c r="I181" s="76"/>
      <c r="J181" s="81"/>
      <c r="K181" s="76">
        <f t="shared" si="26"/>
        <v>176</v>
      </c>
      <c r="L181" s="85">
        <f t="shared" si="27"/>
        <v>-15508.466160639353</v>
      </c>
      <c r="M181" s="85">
        <f t="shared" si="28"/>
        <v>-7495.7628948225065</v>
      </c>
      <c r="N181" s="85">
        <f t="shared" si="29"/>
        <v>-8012.7032658168464</v>
      </c>
      <c r="O181" s="86">
        <f t="shared" si="33"/>
        <v>1046865.6579118748</v>
      </c>
    </row>
    <row r="182" spans="1:15" x14ac:dyDescent="0.2">
      <c r="A182" s="76"/>
      <c r="B182" s="81"/>
      <c r="C182" s="76">
        <f t="shared" si="24"/>
        <v>177</v>
      </c>
      <c r="D182" s="85">
        <f t="shared" si="25"/>
        <v>-13856.084583702363</v>
      </c>
      <c r="E182" s="85">
        <f t="shared" si="30"/>
        <v>-6398.9651834379692</v>
      </c>
      <c r="F182" s="85">
        <f t="shared" si="31"/>
        <v>-7457.1194002643933</v>
      </c>
      <c r="G182" s="86">
        <f t="shared" si="32"/>
        <v>1186740.1388588641</v>
      </c>
      <c r="H182" s="80"/>
      <c r="I182" s="76"/>
      <c r="J182" s="81"/>
      <c r="K182" s="76">
        <f t="shared" si="26"/>
        <v>177</v>
      </c>
      <c r="L182" s="85">
        <f t="shared" si="27"/>
        <v>-15508.466160639353</v>
      </c>
      <c r="M182" s="85">
        <f t="shared" si="28"/>
        <v>-7539.4881783756382</v>
      </c>
      <c r="N182" s="85">
        <f t="shared" si="29"/>
        <v>-7968.9779822637147</v>
      </c>
      <c r="O182" s="86">
        <f t="shared" si="33"/>
        <v>1039326.1697334992</v>
      </c>
    </row>
    <row r="183" spans="1:15" x14ac:dyDescent="0.2">
      <c r="A183" s="76"/>
      <c r="B183" s="81"/>
      <c r="C183" s="76">
        <f t="shared" si="24"/>
        <v>178</v>
      </c>
      <c r="D183" s="85">
        <f t="shared" si="25"/>
        <v>-13856.084583702363</v>
      </c>
      <c r="E183" s="85">
        <f t="shared" si="30"/>
        <v>-6438.9587158344566</v>
      </c>
      <c r="F183" s="85">
        <f t="shared" si="31"/>
        <v>-7417.125867867906</v>
      </c>
      <c r="G183" s="86">
        <f t="shared" si="32"/>
        <v>1180301.1801430297</v>
      </c>
      <c r="H183" s="80"/>
      <c r="I183" s="76"/>
      <c r="J183" s="81"/>
      <c r="K183" s="76">
        <f t="shared" si="26"/>
        <v>178</v>
      </c>
      <c r="L183" s="85">
        <f t="shared" si="27"/>
        <v>-15508.466160639353</v>
      </c>
      <c r="M183" s="85">
        <f t="shared" si="28"/>
        <v>-7583.4685260828292</v>
      </c>
      <c r="N183" s="85">
        <f t="shared" si="29"/>
        <v>-7924.9976345565237</v>
      </c>
      <c r="O183" s="86">
        <f t="shared" si="33"/>
        <v>1031742.7012074164</v>
      </c>
    </row>
    <row r="184" spans="1:15" x14ac:dyDescent="0.2">
      <c r="A184" s="76"/>
      <c r="B184" s="81"/>
      <c r="C184" s="76">
        <f t="shared" si="24"/>
        <v>179</v>
      </c>
      <c r="D184" s="85">
        <f t="shared" si="25"/>
        <v>-13856.084583702363</v>
      </c>
      <c r="E184" s="85">
        <f t="shared" si="30"/>
        <v>-6479.2022078084219</v>
      </c>
      <c r="F184" s="85">
        <f t="shared" si="31"/>
        <v>-7376.8823758939407</v>
      </c>
      <c r="G184" s="86">
        <f t="shared" si="32"/>
        <v>1173821.9779352213</v>
      </c>
      <c r="H184" s="80"/>
      <c r="I184" s="76"/>
      <c r="J184" s="81"/>
      <c r="K184" s="76">
        <f t="shared" si="26"/>
        <v>179</v>
      </c>
      <c r="L184" s="85">
        <f t="shared" si="27"/>
        <v>-15508.466160639353</v>
      </c>
      <c r="M184" s="85">
        <f t="shared" si="28"/>
        <v>-7627.7054258183125</v>
      </c>
      <c r="N184" s="85">
        <f t="shared" si="29"/>
        <v>-7880.7607348210404</v>
      </c>
      <c r="O184" s="86">
        <f t="shared" si="33"/>
        <v>1024114.995781598</v>
      </c>
    </row>
    <row r="185" spans="1:15" x14ac:dyDescent="0.2">
      <c r="A185" s="76"/>
      <c r="B185" s="81">
        <f>SUM(D174:D185)</f>
        <v>-166273.01500442834</v>
      </c>
      <c r="C185" s="76">
        <f t="shared" si="24"/>
        <v>180</v>
      </c>
      <c r="D185" s="85">
        <f t="shared" si="25"/>
        <v>-13856.084583702363</v>
      </c>
      <c r="E185" s="85">
        <f t="shared" si="30"/>
        <v>-6519.6972216072236</v>
      </c>
      <c r="F185" s="85">
        <f t="shared" si="31"/>
        <v>-7336.387362095139</v>
      </c>
      <c r="G185" s="86">
        <f t="shared" si="32"/>
        <v>1167302.2807136141</v>
      </c>
      <c r="H185" s="80"/>
      <c r="I185" s="76"/>
      <c r="J185" s="81">
        <f>SUM(L174:L185)</f>
        <v>-186101.59392767225</v>
      </c>
      <c r="K185" s="76">
        <f t="shared" si="26"/>
        <v>180</v>
      </c>
      <c r="L185" s="85">
        <f t="shared" si="27"/>
        <v>-15508.466160639353</v>
      </c>
      <c r="M185" s="85">
        <f t="shared" si="28"/>
        <v>-7672.2003741355866</v>
      </c>
      <c r="N185" s="85">
        <f t="shared" si="29"/>
        <v>-7836.2657865037663</v>
      </c>
      <c r="O185" s="86">
        <f t="shared" si="33"/>
        <v>1016442.7954074624</v>
      </c>
    </row>
    <row r="186" spans="1:15" x14ac:dyDescent="0.2">
      <c r="A186" s="76"/>
      <c r="B186" s="81"/>
      <c r="C186" s="76">
        <f t="shared" si="24"/>
        <v>181</v>
      </c>
      <c r="D186" s="85">
        <f t="shared" si="25"/>
        <v>-13856.084583702363</v>
      </c>
      <c r="E186" s="85">
        <f t="shared" si="30"/>
        <v>-6560.4453292422686</v>
      </c>
      <c r="F186" s="85">
        <f t="shared" si="31"/>
        <v>-7295.639254460094</v>
      </c>
      <c r="G186" s="86">
        <f t="shared" si="32"/>
        <v>1160741.8353843719</v>
      </c>
      <c r="H186" s="80"/>
      <c r="I186" s="76"/>
      <c r="J186" s="81"/>
      <c r="K186" s="76">
        <f t="shared" si="26"/>
        <v>181</v>
      </c>
      <c r="L186" s="85">
        <f t="shared" si="27"/>
        <v>-15508.466160639353</v>
      </c>
      <c r="M186" s="85">
        <f t="shared" si="28"/>
        <v>-7716.9548763180437</v>
      </c>
      <c r="N186" s="85">
        <f t="shared" si="29"/>
        <v>-7791.5112843213092</v>
      </c>
      <c r="O186" s="86">
        <f t="shared" si="33"/>
        <v>1008725.8405311444</v>
      </c>
    </row>
    <row r="187" spans="1:15" x14ac:dyDescent="0.2">
      <c r="A187" s="76"/>
      <c r="B187" s="81"/>
      <c r="C187" s="76">
        <f t="shared" si="24"/>
        <v>182</v>
      </c>
      <c r="D187" s="85">
        <f t="shared" si="25"/>
        <v>-13856.084583702363</v>
      </c>
      <c r="E187" s="85">
        <f t="shared" si="30"/>
        <v>-6601.4481125500342</v>
      </c>
      <c r="F187" s="85">
        <f t="shared" si="31"/>
        <v>-7254.6364711523283</v>
      </c>
      <c r="G187" s="86">
        <f t="shared" si="32"/>
        <v>1154140.387271822</v>
      </c>
      <c r="H187" s="80"/>
      <c r="I187" s="76"/>
      <c r="J187" s="81"/>
      <c r="K187" s="76">
        <f t="shared" si="26"/>
        <v>182</v>
      </c>
      <c r="L187" s="85">
        <f t="shared" si="27"/>
        <v>-15508.466160639353</v>
      </c>
      <c r="M187" s="85">
        <f t="shared" si="28"/>
        <v>-7761.9704464298984</v>
      </c>
      <c r="N187" s="85">
        <f t="shared" si="29"/>
        <v>-7746.4957142094545</v>
      </c>
      <c r="O187" s="86">
        <f t="shared" si="33"/>
        <v>1000963.8700847145</v>
      </c>
    </row>
    <row r="188" spans="1:15" x14ac:dyDescent="0.2">
      <c r="A188" s="76"/>
      <c r="B188" s="81"/>
      <c r="C188" s="76">
        <f t="shared" si="24"/>
        <v>183</v>
      </c>
      <c r="D188" s="85">
        <f t="shared" si="25"/>
        <v>-13856.084583702363</v>
      </c>
      <c r="E188" s="85">
        <f t="shared" si="30"/>
        <v>-6642.7071632534708</v>
      </c>
      <c r="F188" s="85">
        <f t="shared" si="31"/>
        <v>-7213.3774204488918</v>
      </c>
      <c r="G188" s="86">
        <f t="shared" si="32"/>
        <v>1147497.6801085684</v>
      </c>
      <c r="H188" s="80"/>
      <c r="I188" s="76"/>
      <c r="J188" s="81"/>
      <c r="K188" s="76">
        <f t="shared" si="26"/>
        <v>183</v>
      </c>
      <c r="L188" s="85">
        <f t="shared" si="27"/>
        <v>-15508.466160639353</v>
      </c>
      <c r="M188" s="85">
        <f t="shared" si="28"/>
        <v>-7807.2486073674063</v>
      </c>
      <c r="N188" s="85">
        <f t="shared" si="29"/>
        <v>-7701.2175532719466</v>
      </c>
      <c r="O188" s="86">
        <f t="shared" si="33"/>
        <v>993156.6214773471</v>
      </c>
    </row>
    <row r="189" spans="1:15" x14ac:dyDescent="0.2">
      <c r="A189" s="76"/>
      <c r="B189" s="81"/>
      <c r="C189" s="76">
        <f t="shared" si="24"/>
        <v>184</v>
      </c>
      <c r="D189" s="85">
        <f t="shared" si="25"/>
        <v>-13856.084583702363</v>
      </c>
      <c r="E189" s="85">
        <f t="shared" si="30"/>
        <v>-6684.2240830238061</v>
      </c>
      <c r="F189" s="85">
        <f t="shared" si="31"/>
        <v>-7171.8605006785565</v>
      </c>
      <c r="G189" s="86">
        <f t="shared" si="32"/>
        <v>1140813.4560255446</v>
      </c>
      <c r="H189" s="80"/>
      <c r="I189" s="76"/>
      <c r="J189" s="81"/>
      <c r="K189" s="76">
        <f t="shared" si="26"/>
        <v>184</v>
      </c>
      <c r="L189" s="85">
        <f t="shared" si="27"/>
        <v>-15508.466160639353</v>
      </c>
      <c r="M189" s="85">
        <f t="shared" si="28"/>
        <v>-7852.7908909103817</v>
      </c>
      <c r="N189" s="85">
        <f t="shared" si="29"/>
        <v>-7655.6752697289712</v>
      </c>
      <c r="O189" s="86">
        <f t="shared" si="33"/>
        <v>985303.83058643667</v>
      </c>
    </row>
    <row r="190" spans="1:15" x14ac:dyDescent="0.2">
      <c r="A190" s="76"/>
      <c r="B190" s="81"/>
      <c r="C190" s="76">
        <f t="shared" si="24"/>
        <v>185</v>
      </c>
      <c r="D190" s="85">
        <f t="shared" si="25"/>
        <v>-13856.084583702363</v>
      </c>
      <c r="E190" s="85">
        <f t="shared" si="30"/>
        <v>-6726.0004835427053</v>
      </c>
      <c r="F190" s="85">
        <f t="shared" si="31"/>
        <v>-7130.0841001596573</v>
      </c>
      <c r="G190" s="86">
        <f t="shared" si="32"/>
        <v>1134087.4555420019</v>
      </c>
      <c r="H190" s="80"/>
      <c r="I190" s="76"/>
      <c r="J190" s="81"/>
      <c r="K190" s="76">
        <f t="shared" si="26"/>
        <v>185</v>
      </c>
      <c r="L190" s="85">
        <f t="shared" si="27"/>
        <v>-15508.466160639353</v>
      </c>
      <c r="M190" s="85">
        <f t="shared" si="28"/>
        <v>-7898.5988377740268</v>
      </c>
      <c r="N190" s="85">
        <f t="shared" si="29"/>
        <v>-7609.8673228653261</v>
      </c>
      <c r="O190" s="86">
        <f t="shared" si="33"/>
        <v>977405.23174866266</v>
      </c>
    </row>
    <row r="191" spans="1:15" x14ac:dyDescent="0.2">
      <c r="A191" s="76"/>
      <c r="B191" s="81"/>
      <c r="C191" s="76">
        <f t="shared" si="24"/>
        <v>186</v>
      </c>
      <c r="D191" s="85">
        <f t="shared" si="25"/>
        <v>-13856.084583702363</v>
      </c>
      <c r="E191" s="85">
        <f t="shared" si="30"/>
        <v>-6768.0379865648465</v>
      </c>
      <c r="F191" s="85">
        <f t="shared" si="31"/>
        <v>-7088.0465971375161</v>
      </c>
      <c r="G191" s="86">
        <f t="shared" si="32"/>
        <v>1127319.417555437</v>
      </c>
      <c r="H191" s="80"/>
      <c r="I191" s="76"/>
      <c r="J191" s="81"/>
      <c r="K191" s="76">
        <f t="shared" si="26"/>
        <v>186</v>
      </c>
      <c r="L191" s="85">
        <f t="shared" si="27"/>
        <v>-15508.466160639353</v>
      </c>
      <c r="M191" s="85">
        <f t="shared" si="28"/>
        <v>-7944.6739976610424</v>
      </c>
      <c r="N191" s="85">
        <f t="shared" si="29"/>
        <v>-7563.7921629783104</v>
      </c>
      <c r="O191" s="86">
        <f t="shared" si="33"/>
        <v>969460.55775100156</v>
      </c>
    </row>
    <row r="192" spans="1:15" x14ac:dyDescent="0.2">
      <c r="A192" s="76"/>
      <c r="B192" s="81"/>
      <c r="C192" s="76">
        <f t="shared" si="24"/>
        <v>187</v>
      </c>
      <c r="D192" s="85">
        <f t="shared" si="25"/>
        <v>-13856.084583702363</v>
      </c>
      <c r="E192" s="85">
        <f t="shared" si="30"/>
        <v>-6810.338223980877</v>
      </c>
      <c r="F192" s="85">
        <f t="shared" si="31"/>
        <v>-7045.7463597214855</v>
      </c>
      <c r="G192" s="86">
        <f t="shared" si="32"/>
        <v>1120509.079331456</v>
      </c>
      <c r="H192" s="80"/>
      <c r="I192" s="76"/>
      <c r="J192" s="81"/>
      <c r="K192" s="76">
        <f t="shared" si="26"/>
        <v>187</v>
      </c>
      <c r="L192" s="85">
        <f t="shared" si="27"/>
        <v>-15508.466160639353</v>
      </c>
      <c r="M192" s="85">
        <f t="shared" si="28"/>
        <v>-7991.0179293140636</v>
      </c>
      <c r="N192" s="85">
        <f t="shared" si="29"/>
        <v>-7517.4482313252893</v>
      </c>
      <c r="O192" s="86">
        <f t="shared" si="33"/>
        <v>961469.5398216875</v>
      </c>
    </row>
    <row r="193" spans="1:15" x14ac:dyDescent="0.2">
      <c r="A193" s="76"/>
      <c r="B193" s="81"/>
      <c r="C193" s="76">
        <f t="shared" si="24"/>
        <v>188</v>
      </c>
      <c r="D193" s="85">
        <f t="shared" si="25"/>
        <v>-13856.084583702363</v>
      </c>
      <c r="E193" s="85">
        <f t="shared" si="30"/>
        <v>-6852.902837880757</v>
      </c>
      <c r="F193" s="85">
        <f t="shared" si="31"/>
        <v>-7003.1817458216055</v>
      </c>
      <c r="G193" s="86">
        <f t="shared" si="32"/>
        <v>1113656.1764935753</v>
      </c>
      <c r="H193" s="80"/>
      <c r="I193" s="76"/>
      <c r="J193" s="81"/>
      <c r="K193" s="76">
        <f t="shared" si="26"/>
        <v>188</v>
      </c>
      <c r="L193" s="85">
        <f t="shared" si="27"/>
        <v>-15508.466160639353</v>
      </c>
      <c r="M193" s="85">
        <f t="shared" si="28"/>
        <v>-8037.6322005683951</v>
      </c>
      <c r="N193" s="85">
        <f t="shared" si="29"/>
        <v>-7470.8339600709578</v>
      </c>
      <c r="O193" s="86">
        <f t="shared" si="33"/>
        <v>953431.90762111905</v>
      </c>
    </row>
    <row r="194" spans="1:15" x14ac:dyDescent="0.2">
      <c r="A194" s="76"/>
      <c r="B194" s="81"/>
      <c r="C194" s="76">
        <f t="shared" si="24"/>
        <v>189</v>
      </c>
      <c r="D194" s="85">
        <f t="shared" si="25"/>
        <v>-13856.084583702363</v>
      </c>
      <c r="E194" s="85">
        <f t="shared" si="30"/>
        <v>-6895.7334806175113</v>
      </c>
      <c r="F194" s="85">
        <f t="shared" si="31"/>
        <v>-6960.3511030848513</v>
      </c>
      <c r="G194" s="86">
        <f t="shared" si="32"/>
        <v>1106760.4430129579</v>
      </c>
      <c r="H194" s="80"/>
      <c r="I194" s="76"/>
      <c r="J194" s="81"/>
      <c r="K194" s="76">
        <f t="shared" si="26"/>
        <v>189</v>
      </c>
      <c r="L194" s="85">
        <f t="shared" si="27"/>
        <v>-15508.466160639353</v>
      </c>
      <c r="M194" s="85">
        <f t="shared" si="28"/>
        <v>-8084.5183884050457</v>
      </c>
      <c r="N194" s="85">
        <f t="shared" si="29"/>
        <v>-7423.9477722343072</v>
      </c>
      <c r="O194" s="86">
        <f t="shared" si="33"/>
        <v>945347.38923271396</v>
      </c>
    </row>
    <row r="195" spans="1:15" x14ac:dyDescent="0.2">
      <c r="A195" s="76"/>
      <c r="B195" s="81"/>
      <c r="C195" s="76">
        <f t="shared" si="24"/>
        <v>190</v>
      </c>
      <c r="D195" s="85">
        <f t="shared" si="25"/>
        <v>-13856.084583702363</v>
      </c>
      <c r="E195" s="85">
        <f t="shared" si="30"/>
        <v>-6938.8318148713715</v>
      </c>
      <c r="F195" s="85">
        <f t="shared" si="31"/>
        <v>-6917.252768830991</v>
      </c>
      <c r="G195" s="86">
        <f t="shared" si="32"/>
        <v>1099821.6111980865</v>
      </c>
      <c r="H195" s="80"/>
      <c r="I195" s="76"/>
      <c r="J195" s="81"/>
      <c r="K195" s="76">
        <f t="shared" si="26"/>
        <v>190</v>
      </c>
      <c r="L195" s="85">
        <f t="shared" si="27"/>
        <v>-15508.466160639353</v>
      </c>
      <c r="M195" s="85">
        <f t="shared" si="28"/>
        <v>-8131.6780790040748</v>
      </c>
      <c r="N195" s="85">
        <f t="shared" si="29"/>
        <v>-7376.7880816352781</v>
      </c>
      <c r="O195" s="86">
        <f t="shared" si="33"/>
        <v>937215.71115370991</v>
      </c>
    </row>
    <row r="196" spans="1:15" x14ac:dyDescent="0.2">
      <c r="A196" s="76"/>
      <c r="B196" s="81"/>
      <c r="C196" s="76">
        <f t="shared" si="24"/>
        <v>191</v>
      </c>
      <c r="D196" s="85">
        <f t="shared" si="25"/>
        <v>-13856.084583702363</v>
      </c>
      <c r="E196" s="85">
        <f t="shared" si="30"/>
        <v>-6982.1995137143158</v>
      </c>
      <c r="F196" s="85">
        <f t="shared" si="31"/>
        <v>-6873.8850699880468</v>
      </c>
      <c r="G196" s="86">
        <f t="shared" si="32"/>
        <v>1092839.4116843722</v>
      </c>
      <c r="H196" s="80"/>
      <c r="I196" s="76"/>
      <c r="J196" s="81"/>
      <c r="K196" s="76">
        <f t="shared" si="26"/>
        <v>191</v>
      </c>
      <c r="L196" s="85">
        <f t="shared" si="27"/>
        <v>-15508.466160639353</v>
      </c>
      <c r="M196" s="85">
        <f t="shared" si="28"/>
        <v>-8179.1128677982661</v>
      </c>
      <c r="N196" s="85">
        <f t="shared" si="29"/>
        <v>-7329.3532928410868</v>
      </c>
      <c r="O196" s="86">
        <f t="shared" si="33"/>
        <v>929036.5982859116</v>
      </c>
    </row>
    <row r="197" spans="1:15" x14ac:dyDescent="0.2">
      <c r="A197" s="85">
        <f>SUM(F186:F197)</f>
        <v>-84784.307714511349</v>
      </c>
      <c r="B197" s="81">
        <f>SUM(D186:D197)</f>
        <v>-166273.01500442834</v>
      </c>
      <c r="C197" s="76">
        <f t="shared" si="24"/>
        <v>192</v>
      </c>
      <c r="D197" s="85">
        <f t="shared" si="25"/>
        <v>-13856.084583702363</v>
      </c>
      <c r="E197" s="85">
        <f t="shared" si="30"/>
        <v>-7025.838260675032</v>
      </c>
      <c r="F197" s="85">
        <f t="shared" si="31"/>
        <v>-6830.2463230273306</v>
      </c>
      <c r="G197" s="86">
        <f t="shared" si="32"/>
        <v>1085813.5734236971</v>
      </c>
      <c r="H197" s="80"/>
      <c r="I197" s="76"/>
      <c r="J197" s="81">
        <f>SUM(L186:L197)</f>
        <v>-186101.59392767225</v>
      </c>
      <c r="K197" s="76">
        <f t="shared" si="26"/>
        <v>192</v>
      </c>
      <c r="L197" s="85">
        <f t="shared" si="27"/>
        <v>-15508.466160639353</v>
      </c>
      <c r="M197" s="85">
        <f t="shared" si="28"/>
        <v>-8226.8243595270887</v>
      </c>
      <c r="N197" s="85">
        <f t="shared" si="29"/>
        <v>-7281.6418011122641</v>
      </c>
      <c r="O197" s="86">
        <f t="shared" si="33"/>
        <v>920809.77392638451</v>
      </c>
    </row>
    <row r="198" spans="1:15" x14ac:dyDescent="0.2">
      <c r="A198" s="85">
        <f>SUM(E186:E197)</f>
        <v>-81488.707289917002</v>
      </c>
      <c r="B198" s="81"/>
      <c r="C198" s="76">
        <f t="shared" si="24"/>
        <v>193</v>
      </c>
      <c r="D198" s="85">
        <f t="shared" si="25"/>
        <v>-13856.084583702363</v>
      </c>
      <c r="E198" s="85">
        <f t="shared" si="30"/>
        <v>-7069.7497498042512</v>
      </c>
      <c r="F198" s="85">
        <f t="shared" si="31"/>
        <v>-6786.3348338981114</v>
      </c>
      <c r="G198" s="86">
        <f t="shared" si="32"/>
        <v>1078743.823673893</v>
      </c>
      <c r="H198" s="80"/>
      <c r="I198" s="76"/>
      <c r="J198" s="81"/>
      <c r="K198" s="76">
        <f t="shared" si="26"/>
        <v>193</v>
      </c>
      <c r="L198" s="85">
        <f t="shared" si="27"/>
        <v>-15508.466160639353</v>
      </c>
      <c r="M198" s="85">
        <f t="shared" si="28"/>
        <v>-8274.8141682909991</v>
      </c>
      <c r="N198" s="85">
        <f t="shared" si="29"/>
        <v>-7233.6519923483538</v>
      </c>
      <c r="O198" s="86">
        <f t="shared" si="33"/>
        <v>912534.95975809346</v>
      </c>
    </row>
    <row r="199" spans="1:15" x14ac:dyDescent="0.2">
      <c r="A199" s="76"/>
      <c r="B199" s="81"/>
      <c r="C199" s="76">
        <f t="shared" si="24"/>
        <v>194</v>
      </c>
      <c r="D199" s="85">
        <f t="shared" si="25"/>
        <v>-13856.084583702363</v>
      </c>
      <c r="E199" s="85">
        <f t="shared" si="30"/>
        <v>-7113.9356857405273</v>
      </c>
      <c r="F199" s="85">
        <f t="shared" si="31"/>
        <v>-6742.1488979618352</v>
      </c>
      <c r="G199" s="86">
        <f t="shared" si="32"/>
        <v>1071629.8879881524</v>
      </c>
      <c r="H199" s="80"/>
      <c r="I199" s="76"/>
      <c r="J199" s="81"/>
      <c r="K199" s="76">
        <f t="shared" si="26"/>
        <v>194</v>
      </c>
      <c r="L199" s="85">
        <f t="shared" si="27"/>
        <v>-15508.466160639353</v>
      </c>
      <c r="M199" s="85">
        <f t="shared" si="28"/>
        <v>-8323.0839176060272</v>
      </c>
      <c r="N199" s="85">
        <f t="shared" si="29"/>
        <v>-7185.3822430333257</v>
      </c>
      <c r="O199" s="86">
        <f t="shared" si="33"/>
        <v>904211.87584048742</v>
      </c>
    </row>
    <row r="200" spans="1:15" x14ac:dyDescent="0.2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-13856.084583702363</v>
      </c>
      <c r="E200" s="85">
        <f t="shared" si="30"/>
        <v>-7158.397783776406</v>
      </c>
      <c r="F200" s="85">
        <f t="shared" si="31"/>
        <v>-6697.6867999259566</v>
      </c>
      <c r="G200" s="86">
        <f t="shared" si="32"/>
        <v>1064471.4902043759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-15508.466160639353</v>
      </c>
      <c r="M200" s="85">
        <f t="shared" ref="M200:M263" si="38">PPMT($J$3/12,K200,$J$2,$J$1)</f>
        <v>-8371.6352404587306</v>
      </c>
      <c r="N200" s="85">
        <f t="shared" ref="N200:N263" si="39">SUM(L200-M200)</f>
        <v>-7136.8309201806223</v>
      </c>
      <c r="O200" s="86">
        <f t="shared" si="33"/>
        <v>895840.24060002866</v>
      </c>
    </row>
    <row r="201" spans="1:15" x14ac:dyDescent="0.2">
      <c r="A201" s="76"/>
      <c r="B201" s="81"/>
      <c r="C201" s="76">
        <f t="shared" si="34"/>
        <v>196</v>
      </c>
      <c r="D201" s="85">
        <f t="shared" si="35"/>
        <v>-13856.084583702363</v>
      </c>
      <c r="E201" s="85">
        <f t="shared" si="30"/>
        <v>-7203.1377699250088</v>
      </c>
      <c r="F201" s="85">
        <f t="shared" si="31"/>
        <v>-6652.9468137773538</v>
      </c>
      <c r="G201" s="86">
        <f t="shared" si="32"/>
        <v>1057268.352434451</v>
      </c>
      <c r="H201" s="80"/>
      <c r="I201" s="76"/>
      <c r="J201" s="81"/>
      <c r="K201" s="76">
        <f t="shared" si="36"/>
        <v>196</v>
      </c>
      <c r="L201" s="85">
        <f t="shared" si="37"/>
        <v>-15508.466160639353</v>
      </c>
      <c r="M201" s="85">
        <f t="shared" si="38"/>
        <v>-8420.4697793614032</v>
      </c>
      <c r="N201" s="85">
        <f t="shared" si="39"/>
        <v>-7087.9963812779497</v>
      </c>
      <c r="O201" s="86">
        <f t="shared" si="33"/>
        <v>887419.77082066727</v>
      </c>
    </row>
    <row r="202" spans="1:15" x14ac:dyDescent="0.2">
      <c r="A202" s="76"/>
      <c r="B202" s="81"/>
      <c r="C202" s="76">
        <f t="shared" si="34"/>
        <v>197</v>
      </c>
      <c r="D202" s="85">
        <f t="shared" si="35"/>
        <v>-13856.084583702363</v>
      </c>
      <c r="E202" s="85">
        <f t="shared" si="30"/>
        <v>-7248.1573809870397</v>
      </c>
      <c r="F202" s="85">
        <f t="shared" si="31"/>
        <v>-6607.9272027153229</v>
      </c>
      <c r="G202" s="86">
        <f t="shared" si="32"/>
        <v>1050020.195053464</v>
      </c>
      <c r="H202" s="80"/>
      <c r="I202" s="76"/>
      <c r="J202" s="81"/>
      <c r="K202" s="76">
        <f t="shared" si="36"/>
        <v>197</v>
      </c>
      <c r="L202" s="85">
        <f t="shared" si="37"/>
        <v>-15508.466160639353</v>
      </c>
      <c r="M202" s="85">
        <f t="shared" si="38"/>
        <v>-8469.5891864076802</v>
      </c>
      <c r="N202" s="85">
        <f t="shared" si="39"/>
        <v>-7038.8769742316726</v>
      </c>
      <c r="O202" s="86">
        <f t="shared" si="33"/>
        <v>878950.18163425964</v>
      </c>
    </row>
    <row r="203" spans="1:15" x14ac:dyDescent="0.2">
      <c r="A203" s="76"/>
      <c r="B203" s="81"/>
      <c r="C203" s="76">
        <f t="shared" si="34"/>
        <v>198</v>
      </c>
      <c r="D203" s="85">
        <f t="shared" si="35"/>
        <v>-13856.084583702363</v>
      </c>
      <c r="E203" s="85">
        <f t="shared" si="30"/>
        <v>-7293.4583646182082</v>
      </c>
      <c r="F203" s="85">
        <f t="shared" si="31"/>
        <v>-6562.6262190841544</v>
      </c>
      <c r="G203" s="86">
        <f t="shared" si="32"/>
        <v>1042726.7366888458</v>
      </c>
      <c r="H203" s="80"/>
      <c r="I203" s="76"/>
      <c r="J203" s="81"/>
      <c r="K203" s="76">
        <f t="shared" si="36"/>
        <v>198</v>
      </c>
      <c r="L203" s="85">
        <f t="shared" si="37"/>
        <v>-15508.466160639353</v>
      </c>
      <c r="M203" s="85">
        <f t="shared" si="38"/>
        <v>-8518.99512332839</v>
      </c>
      <c r="N203" s="85">
        <f t="shared" si="39"/>
        <v>-6989.4710373109629</v>
      </c>
      <c r="O203" s="86">
        <f t="shared" si="33"/>
        <v>870431.18651093123</v>
      </c>
    </row>
    <row r="204" spans="1:15" x14ac:dyDescent="0.2">
      <c r="A204" s="76"/>
      <c r="B204" s="81"/>
      <c r="C204" s="76">
        <f t="shared" si="34"/>
        <v>199</v>
      </c>
      <c r="D204" s="85">
        <f t="shared" si="35"/>
        <v>-13856.084583702363</v>
      </c>
      <c r="E204" s="85">
        <f t="shared" si="30"/>
        <v>-7339.0424793970733</v>
      </c>
      <c r="F204" s="85">
        <f t="shared" si="31"/>
        <v>-6517.0421043052893</v>
      </c>
      <c r="G204" s="86">
        <f t="shared" si="32"/>
        <v>1035387.6942094488</v>
      </c>
      <c r="H204" s="80"/>
      <c r="I204" s="76"/>
      <c r="J204" s="81"/>
      <c r="K204" s="76">
        <f t="shared" si="36"/>
        <v>199</v>
      </c>
      <c r="L204" s="85">
        <f t="shared" si="37"/>
        <v>-15508.466160639353</v>
      </c>
      <c r="M204" s="85">
        <f t="shared" si="38"/>
        <v>-8568.6892615478082</v>
      </c>
      <c r="N204" s="85">
        <f t="shared" si="39"/>
        <v>-6939.7768990915447</v>
      </c>
      <c r="O204" s="86">
        <f t="shared" si="33"/>
        <v>861862.49724938348</v>
      </c>
    </row>
    <row r="205" spans="1:15" x14ac:dyDescent="0.2">
      <c r="A205" s="76"/>
      <c r="B205" s="81"/>
      <c r="C205" s="76">
        <f t="shared" si="34"/>
        <v>200</v>
      </c>
      <c r="D205" s="85">
        <f t="shared" si="35"/>
        <v>-13856.084583702363</v>
      </c>
      <c r="E205" s="85">
        <f t="shared" si="30"/>
        <v>-7384.9114948933047</v>
      </c>
      <c r="F205" s="85">
        <f t="shared" si="31"/>
        <v>-6471.1730888090578</v>
      </c>
      <c r="G205" s="86">
        <f t="shared" si="32"/>
        <v>1028002.7827145555</v>
      </c>
      <c r="H205" s="80"/>
      <c r="I205" s="76"/>
      <c r="J205" s="81"/>
      <c r="K205" s="76">
        <f t="shared" si="36"/>
        <v>200</v>
      </c>
      <c r="L205" s="85">
        <f t="shared" si="37"/>
        <v>-15508.466160639353</v>
      </c>
      <c r="M205" s="85">
        <f t="shared" si="38"/>
        <v>-8618.67328224017</v>
      </c>
      <c r="N205" s="85">
        <f t="shared" si="39"/>
        <v>-6889.7928783991829</v>
      </c>
      <c r="O205" s="86">
        <f t="shared" si="33"/>
        <v>853243.82396714331</v>
      </c>
    </row>
    <row r="206" spans="1:15" x14ac:dyDescent="0.2">
      <c r="A206" s="76"/>
      <c r="B206" s="81"/>
      <c r="C206" s="76">
        <f t="shared" si="34"/>
        <v>201</v>
      </c>
      <c r="D206" s="85">
        <f t="shared" si="35"/>
        <v>-13856.084583702363</v>
      </c>
      <c r="E206" s="85">
        <f t="shared" si="30"/>
        <v>-7431.0671917363861</v>
      </c>
      <c r="F206" s="85">
        <f t="shared" si="31"/>
        <v>-6425.0173919659765</v>
      </c>
      <c r="G206" s="86">
        <f t="shared" si="32"/>
        <v>1020571.7155228191</v>
      </c>
      <c r="H206" s="80"/>
      <c r="I206" s="76"/>
      <c r="J206" s="81"/>
      <c r="K206" s="76">
        <f t="shared" si="36"/>
        <v>201</v>
      </c>
      <c r="L206" s="85">
        <f t="shared" si="37"/>
        <v>-15508.466160639353</v>
      </c>
      <c r="M206" s="85">
        <f t="shared" si="38"/>
        <v>-8668.9488763865702</v>
      </c>
      <c r="N206" s="85">
        <f t="shared" si="39"/>
        <v>-6839.5172842527827</v>
      </c>
      <c r="O206" s="86">
        <f t="shared" si="33"/>
        <v>844574.87509075669</v>
      </c>
    </row>
    <row r="207" spans="1:15" x14ac:dyDescent="0.2">
      <c r="A207" s="76"/>
      <c r="B207" s="81"/>
      <c r="C207" s="76">
        <f t="shared" si="34"/>
        <v>202</v>
      </c>
      <c r="D207" s="85">
        <f t="shared" si="35"/>
        <v>-13856.084583702363</v>
      </c>
      <c r="E207" s="85">
        <f t="shared" si="30"/>
        <v>-7477.5113616847402</v>
      </c>
      <c r="F207" s="85">
        <f t="shared" si="31"/>
        <v>-6378.5732220176224</v>
      </c>
      <c r="G207" s="86">
        <f t="shared" si="32"/>
        <v>1013094.2041611343</v>
      </c>
      <c r="H207" s="80"/>
      <c r="I207" s="76"/>
      <c r="J207" s="81"/>
      <c r="K207" s="76">
        <f t="shared" si="36"/>
        <v>202</v>
      </c>
      <c r="L207" s="85">
        <f t="shared" si="37"/>
        <v>-15508.466160639353</v>
      </c>
      <c r="M207" s="85">
        <f t="shared" si="38"/>
        <v>-8719.517744832161</v>
      </c>
      <c r="N207" s="85">
        <f t="shared" si="39"/>
        <v>-6788.9484158071919</v>
      </c>
      <c r="O207" s="86">
        <f t="shared" si="33"/>
        <v>835855.35734592448</v>
      </c>
    </row>
    <row r="208" spans="1:15" x14ac:dyDescent="0.2">
      <c r="A208" s="76"/>
      <c r="B208" s="81"/>
      <c r="C208" s="76">
        <f t="shared" si="34"/>
        <v>203</v>
      </c>
      <c r="D208" s="85">
        <f t="shared" si="35"/>
        <v>-13856.084583702363</v>
      </c>
      <c r="E208" s="85">
        <f t="shared" si="30"/>
        <v>-7524.2458076952689</v>
      </c>
      <c r="F208" s="85">
        <f t="shared" si="31"/>
        <v>-6331.8387760070937</v>
      </c>
      <c r="G208" s="86">
        <f t="shared" si="32"/>
        <v>1005569.958353439</v>
      </c>
      <c r="H208" s="80"/>
      <c r="I208" s="76"/>
      <c r="J208" s="81"/>
      <c r="K208" s="76">
        <f t="shared" si="36"/>
        <v>203</v>
      </c>
      <c r="L208" s="85">
        <f t="shared" si="37"/>
        <v>-15508.466160639353</v>
      </c>
      <c r="M208" s="85">
        <f t="shared" si="38"/>
        <v>-8770.3815983436798</v>
      </c>
      <c r="N208" s="85">
        <f t="shared" si="39"/>
        <v>-6738.0845622956731</v>
      </c>
      <c r="O208" s="86">
        <f t="shared" si="33"/>
        <v>827084.97574758076</v>
      </c>
    </row>
    <row r="209" spans="1:15" x14ac:dyDescent="0.2">
      <c r="A209" s="76"/>
      <c r="B209" s="81">
        <f>SUM(D198:D209)</f>
        <v>-166273.01500442834</v>
      </c>
      <c r="C209" s="76">
        <f t="shared" si="34"/>
        <v>204</v>
      </c>
      <c r="D209" s="85">
        <f t="shared" si="35"/>
        <v>-13856.084583702363</v>
      </c>
      <c r="E209" s="85">
        <f t="shared" si="30"/>
        <v>-7571.2723439933643</v>
      </c>
      <c r="F209" s="85">
        <f t="shared" si="31"/>
        <v>-6284.8122397089983</v>
      </c>
      <c r="G209" s="86">
        <f t="shared" si="32"/>
        <v>997998.68600944558</v>
      </c>
      <c r="H209" s="80"/>
      <c r="I209" s="76"/>
      <c r="J209" s="81">
        <f>SUM(L198:L209)</f>
        <v>-186101.59392767225</v>
      </c>
      <c r="K209" s="76">
        <f t="shared" si="36"/>
        <v>204</v>
      </c>
      <c r="L209" s="85">
        <f t="shared" si="37"/>
        <v>-15508.466160639353</v>
      </c>
      <c r="M209" s="85">
        <f t="shared" si="38"/>
        <v>-8821.5421576673507</v>
      </c>
      <c r="N209" s="85">
        <f t="shared" si="39"/>
        <v>-6686.9240029720022</v>
      </c>
      <c r="O209" s="86">
        <f t="shared" si="33"/>
        <v>818263.43358991342</v>
      </c>
    </row>
    <row r="210" spans="1:15" x14ac:dyDescent="0.2">
      <c r="A210" s="76"/>
      <c r="B210" s="81"/>
      <c r="C210" s="76">
        <f t="shared" si="34"/>
        <v>205</v>
      </c>
      <c r="D210" s="85">
        <f t="shared" si="35"/>
        <v>-13856.084583702363</v>
      </c>
      <c r="E210" s="85">
        <f t="shared" si="30"/>
        <v>-7618.5927961433226</v>
      </c>
      <c r="F210" s="85">
        <f t="shared" si="31"/>
        <v>-6237.4917875590399</v>
      </c>
      <c r="G210" s="86">
        <f t="shared" si="32"/>
        <v>990380.0932133022</v>
      </c>
      <c r="H210" s="80"/>
      <c r="I210" s="76"/>
      <c r="J210" s="81"/>
      <c r="K210" s="76">
        <f t="shared" si="36"/>
        <v>205</v>
      </c>
      <c r="L210" s="85">
        <f t="shared" si="37"/>
        <v>-15508.466160639353</v>
      </c>
      <c r="M210" s="85">
        <f t="shared" si="38"/>
        <v>-8873.0011535870763</v>
      </c>
      <c r="N210" s="85">
        <f t="shared" si="39"/>
        <v>-6635.4650070522766</v>
      </c>
      <c r="O210" s="86">
        <f t="shared" si="33"/>
        <v>809390.43243632629</v>
      </c>
    </row>
    <row r="211" spans="1:15" x14ac:dyDescent="0.2">
      <c r="A211" s="76"/>
      <c r="B211" s="81"/>
      <c r="C211" s="76">
        <f t="shared" si="34"/>
        <v>206</v>
      </c>
      <c r="D211" s="85">
        <f t="shared" si="35"/>
        <v>-13856.084583702363</v>
      </c>
      <c r="E211" s="85">
        <f t="shared" si="30"/>
        <v>-7666.2090011192186</v>
      </c>
      <c r="F211" s="85">
        <f t="shared" si="31"/>
        <v>-6189.875582583144</v>
      </c>
      <c r="G211" s="86">
        <f t="shared" si="32"/>
        <v>982713.88421218295</v>
      </c>
      <c r="H211" s="80"/>
      <c r="I211" s="76"/>
      <c r="J211" s="81"/>
      <c r="K211" s="76">
        <f t="shared" si="36"/>
        <v>206</v>
      </c>
      <c r="L211" s="85">
        <f t="shared" si="37"/>
        <v>-15508.466160639353</v>
      </c>
      <c r="M211" s="85">
        <f t="shared" si="38"/>
        <v>-8924.7603269830015</v>
      </c>
      <c r="N211" s="85">
        <f t="shared" si="39"/>
        <v>-6583.7058336563514</v>
      </c>
      <c r="O211" s="86">
        <f t="shared" si="33"/>
        <v>800465.67210934323</v>
      </c>
    </row>
    <row r="212" spans="1:15" x14ac:dyDescent="0.2">
      <c r="A212" s="76"/>
      <c r="B212" s="81"/>
      <c r="C212" s="76">
        <f t="shared" si="34"/>
        <v>207</v>
      </c>
      <c r="D212" s="85">
        <f t="shared" si="35"/>
        <v>-13856.084583702363</v>
      </c>
      <c r="E212" s="85">
        <f t="shared" si="30"/>
        <v>-7714.122807376214</v>
      </c>
      <c r="F212" s="85">
        <f t="shared" si="31"/>
        <v>-6141.9617763261485</v>
      </c>
      <c r="G212" s="86">
        <f t="shared" si="32"/>
        <v>974999.76140480675</v>
      </c>
      <c r="H212" s="80"/>
      <c r="I212" s="76"/>
      <c r="J212" s="81"/>
      <c r="K212" s="76">
        <f t="shared" si="36"/>
        <v>207</v>
      </c>
      <c r="L212" s="85">
        <f t="shared" si="37"/>
        <v>-15508.466160639353</v>
      </c>
      <c r="M212" s="85">
        <f t="shared" si="38"/>
        <v>-8976.8214288904037</v>
      </c>
      <c r="N212" s="85">
        <f t="shared" si="39"/>
        <v>-6531.6447317489492</v>
      </c>
      <c r="O212" s="86">
        <f t="shared" si="33"/>
        <v>791488.85068045277</v>
      </c>
    </row>
    <row r="213" spans="1:15" x14ac:dyDescent="0.2">
      <c r="A213" s="76"/>
      <c r="B213" s="81"/>
      <c r="C213" s="76">
        <f t="shared" si="34"/>
        <v>208</v>
      </c>
      <c r="D213" s="85">
        <f t="shared" si="35"/>
        <v>-13856.084583702363</v>
      </c>
      <c r="E213" s="85">
        <f t="shared" si="30"/>
        <v>-7762.3360749223148</v>
      </c>
      <c r="F213" s="85">
        <f t="shared" si="31"/>
        <v>-6093.7485087800478</v>
      </c>
      <c r="G213" s="86">
        <f t="shared" si="32"/>
        <v>967237.4253298844</v>
      </c>
      <c r="H213" s="80"/>
      <c r="I213" s="76"/>
      <c r="J213" s="81"/>
      <c r="K213" s="76">
        <f t="shared" si="36"/>
        <v>208</v>
      </c>
      <c r="L213" s="85">
        <f t="shared" si="37"/>
        <v>-15508.466160639353</v>
      </c>
      <c r="M213" s="85">
        <f t="shared" si="38"/>
        <v>-9029.1862205589314</v>
      </c>
      <c r="N213" s="85">
        <f t="shared" si="39"/>
        <v>-6479.2799400804215</v>
      </c>
      <c r="O213" s="86">
        <f t="shared" si="33"/>
        <v>782459.66445989383</v>
      </c>
    </row>
    <row r="214" spans="1:15" x14ac:dyDescent="0.2">
      <c r="A214" s="76"/>
      <c r="B214" s="81"/>
      <c r="C214" s="76">
        <f t="shared" si="34"/>
        <v>209</v>
      </c>
      <c r="D214" s="85">
        <f t="shared" si="35"/>
        <v>-13856.084583702363</v>
      </c>
      <c r="E214" s="85">
        <f t="shared" si="30"/>
        <v>-7810.8506753905804</v>
      </c>
      <c r="F214" s="85">
        <f t="shared" si="31"/>
        <v>-6045.2339083117822</v>
      </c>
      <c r="G214" s="86">
        <f t="shared" si="32"/>
        <v>959426.57465449383</v>
      </c>
      <c r="H214" s="80"/>
      <c r="I214" s="76"/>
      <c r="J214" s="81"/>
      <c r="K214" s="76">
        <f t="shared" si="36"/>
        <v>209</v>
      </c>
      <c r="L214" s="85">
        <f t="shared" si="37"/>
        <v>-15508.466160639353</v>
      </c>
      <c r="M214" s="85">
        <f t="shared" si="38"/>
        <v>-9081.8564735121909</v>
      </c>
      <c r="N214" s="85">
        <f t="shared" si="39"/>
        <v>-6426.609687127162</v>
      </c>
      <c r="O214" s="86">
        <f t="shared" si="33"/>
        <v>773377.8079863817</v>
      </c>
    </row>
    <row r="215" spans="1:15" x14ac:dyDescent="0.2">
      <c r="A215" s="76"/>
      <c r="B215" s="81"/>
      <c r="C215" s="76">
        <f t="shared" si="34"/>
        <v>210</v>
      </c>
      <c r="D215" s="85">
        <f t="shared" si="35"/>
        <v>-13856.084583702363</v>
      </c>
      <c r="E215" s="85">
        <f t="shared" si="30"/>
        <v>-7859.6684921117712</v>
      </c>
      <c r="F215" s="85">
        <f t="shared" si="31"/>
        <v>-5996.4160915905913</v>
      </c>
      <c r="G215" s="86">
        <f t="shared" si="32"/>
        <v>951566.9061623821</v>
      </c>
      <c r="H215" s="80"/>
      <c r="I215" s="76"/>
      <c r="J215" s="81"/>
      <c r="K215" s="76">
        <f t="shared" si="36"/>
        <v>210</v>
      </c>
      <c r="L215" s="85">
        <f t="shared" si="37"/>
        <v>-15508.466160639353</v>
      </c>
      <c r="M215" s="85">
        <f t="shared" si="38"/>
        <v>-9134.8339696076782</v>
      </c>
      <c r="N215" s="85">
        <f t="shared" si="39"/>
        <v>-6373.6321910316747</v>
      </c>
      <c r="O215" s="86">
        <f t="shared" si="33"/>
        <v>764242.97401677398</v>
      </c>
    </row>
    <row r="216" spans="1:15" x14ac:dyDescent="0.2">
      <c r="A216" s="76"/>
      <c r="B216" s="81"/>
      <c r="C216" s="76">
        <f t="shared" si="34"/>
        <v>211</v>
      </c>
      <c r="D216" s="85">
        <f t="shared" si="35"/>
        <v>-13856.084583702363</v>
      </c>
      <c r="E216" s="85">
        <f t="shared" si="30"/>
        <v>-7908.7914201874682</v>
      </c>
      <c r="F216" s="85">
        <f t="shared" si="31"/>
        <v>-5947.2931635148943</v>
      </c>
      <c r="G216" s="86">
        <f t="shared" si="32"/>
        <v>943658.11474219465</v>
      </c>
      <c r="H216" s="80"/>
      <c r="I216" s="76"/>
      <c r="J216" s="81"/>
      <c r="K216" s="76">
        <f t="shared" si="36"/>
        <v>211</v>
      </c>
      <c r="L216" s="85">
        <f t="shared" si="37"/>
        <v>-15508.466160639353</v>
      </c>
      <c r="M216" s="85">
        <f t="shared" si="38"/>
        <v>-9188.1205010970571</v>
      </c>
      <c r="N216" s="85">
        <f t="shared" si="39"/>
        <v>-6320.3456595422958</v>
      </c>
      <c r="O216" s="86">
        <f t="shared" si="33"/>
        <v>755054.85351567692</v>
      </c>
    </row>
    <row r="217" spans="1:15" x14ac:dyDescent="0.2">
      <c r="A217" s="76"/>
      <c r="B217" s="81"/>
      <c r="C217" s="76">
        <f t="shared" si="34"/>
        <v>212</v>
      </c>
      <c r="D217" s="85">
        <f t="shared" si="35"/>
        <v>-13856.084583702363</v>
      </c>
      <c r="E217" s="85">
        <f t="shared" si="30"/>
        <v>-7958.2213665636409</v>
      </c>
      <c r="F217" s="85">
        <f t="shared" si="31"/>
        <v>-5897.8632171387217</v>
      </c>
      <c r="G217" s="86">
        <f t="shared" si="32"/>
        <v>935699.89337563096</v>
      </c>
      <c r="H217" s="80"/>
      <c r="I217" s="76"/>
      <c r="J217" s="81"/>
      <c r="K217" s="76">
        <f t="shared" si="36"/>
        <v>212</v>
      </c>
      <c r="L217" s="85">
        <f t="shared" si="37"/>
        <v>-15508.466160639353</v>
      </c>
      <c r="M217" s="85">
        <f t="shared" si="38"/>
        <v>-9241.717870686789</v>
      </c>
      <c r="N217" s="85">
        <f t="shared" si="39"/>
        <v>-6266.7482899525639</v>
      </c>
      <c r="O217" s="86">
        <f t="shared" si="33"/>
        <v>745813.13564499014</v>
      </c>
    </row>
    <row r="218" spans="1:15" x14ac:dyDescent="0.2">
      <c r="A218" s="76"/>
      <c r="B218" s="81"/>
      <c r="C218" s="76">
        <f t="shared" si="34"/>
        <v>213</v>
      </c>
      <c r="D218" s="85">
        <f t="shared" si="35"/>
        <v>-13856.084583702363</v>
      </c>
      <c r="E218" s="85">
        <f t="shared" si="30"/>
        <v>-8007.9602501046647</v>
      </c>
      <c r="F218" s="85">
        <f t="shared" si="31"/>
        <v>-5848.1243335976978</v>
      </c>
      <c r="G218" s="86">
        <f t="shared" si="32"/>
        <v>927691.9331255263</v>
      </c>
      <c r="H218" s="80"/>
      <c r="I218" s="76"/>
      <c r="J218" s="81"/>
      <c r="K218" s="76">
        <f t="shared" si="36"/>
        <v>213</v>
      </c>
      <c r="L218" s="85">
        <f t="shared" si="37"/>
        <v>-15508.466160639353</v>
      </c>
      <c r="M218" s="85">
        <f t="shared" si="38"/>
        <v>-9295.6278915991297</v>
      </c>
      <c r="N218" s="85">
        <f t="shared" si="39"/>
        <v>-6212.8382690402232</v>
      </c>
      <c r="O218" s="86">
        <f t="shared" si="33"/>
        <v>736517.50775339105</v>
      </c>
    </row>
    <row r="219" spans="1:15" x14ac:dyDescent="0.2">
      <c r="A219" s="76"/>
      <c r="B219" s="81"/>
      <c r="C219" s="76">
        <f t="shared" si="34"/>
        <v>214</v>
      </c>
      <c r="D219" s="85">
        <f t="shared" si="35"/>
        <v>-13856.084583702363</v>
      </c>
      <c r="E219" s="85">
        <f t="shared" si="30"/>
        <v>-8058.010001667818</v>
      </c>
      <c r="F219" s="85">
        <f t="shared" si="31"/>
        <v>-5798.0745820345446</v>
      </c>
      <c r="G219" s="86">
        <f t="shared" si="32"/>
        <v>919633.92312385852</v>
      </c>
      <c r="H219" s="80"/>
      <c r="I219" s="76"/>
      <c r="J219" s="81"/>
      <c r="K219" s="76">
        <f t="shared" si="36"/>
        <v>214</v>
      </c>
      <c r="L219" s="85">
        <f t="shared" si="37"/>
        <v>-15508.466160639353</v>
      </c>
      <c r="M219" s="85">
        <f t="shared" si="38"/>
        <v>-9349.8523876334566</v>
      </c>
      <c r="N219" s="85">
        <f t="shared" si="39"/>
        <v>-6158.6137730058963</v>
      </c>
      <c r="O219" s="86">
        <f t="shared" si="33"/>
        <v>727167.65536575764</v>
      </c>
    </row>
    <row r="220" spans="1:15" x14ac:dyDescent="0.2">
      <c r="A220" s="76"/>
      <c r="B220" s="81"/>
      <c r="C220" s="76">
        <f t="shared" si="34"/>
        <v>215</v>
      </c>
      <c r="D220" s="85">
        <f t="shared" si="35"/>
        <v>-13856.084583702363</v>
      </c>
      <c r="E220" s="85">
        <f t="shared" si="30"/>
        <v>-8108.3725641782421</v>
      </c>
      <c r="F220" s="85">
        <f t="shared" si="31"/>
        <v>-5747.7120195241205</v>
      </c>
      <c r="G220" s="86">
        <f t="shared" si="32"/>
        <v>911525.55055968033</v>
      </c>
      <c r="H220" s="80"/>
      <c r="I220" s="76"/>
      <c r="J220" s="81"/>
      <c r="K220" s="76">
        <f t="shared" si="36"/>
        <v>215</v>
      </c>
      <c r="L220" s="85">
        <f t="shared" si="37"/>
        <v>-15508.466160639353</v>
      </c>
      <c r="M220" s="85">
        <f t="shared" si="38"/>
        <v>-9404.3931932279866</v>
      </c>
      <c r="N220" s="85">
        <f t="shared" si="39"/>
        <v>-6104.0729674113663</v>
      </c>
      <c r="O220" s="86">
        <f t="shared" si="33"/>
        <v>717763.26217252971</v>
      </c>
    </row>
    <row r="221" spans="1:15" x14ac:dyDescent="0.2">
      <c r="A221" s="76"/>
      <c r="B221" s="81">
        <f>SUM(D210:D221)</f>
        <v>-166273.01500442834</v>
      </c>
      <c r="C221" s="76">
        <f t="shared" si="34"/>
        <v>216</v>
      </c>
      <c r="D221" s="85">
        <f t="shared" si="35"/>
        <v>-13856.084583702363</v>
      </c>
      <c r="E221" s="85">
        <f t="shared" si="30"/>
        <v>-8159.0498927043554</v>
      </c>
      <c r="F221" s="85">
        <f t="shared" si="31"/>
        <v>-5697.0346909980071</v>
      </c>
      <c r="G221" s="86">
        <f t="shared" si="32"/>
        <v>903366.50066697598</v>
      </c>
      <c r="H221" s="80"/>
      <c r="I221" s="76"/>
      <c r="J221" s="81">
        <f>SUM(L210:L221)</f>
        <v>-186101.59392767225</v>
      </c>
      <c r="K221" s="76">
        <f t="shared" si="36"/>
        <v>216</v>
      </c>
      <c r="L221" s="85">
        <f t="shared" si="37"/>
        <v>-15508.466160639353</v>
      </c>
      <c r="M221" s="85">
        <f t="shared" si="38"/>
        <v>-9459.2521535218148</v>
      </c>
      <c r="N221" s="85">
        <f t="shared" si="39"/>
        <v>-6049.2140071175381</v>
      </c>
      <c r="O221" s="86">
        <f t="shared" si="33"/>
        <v>708304.01001900784</v>
      </c>
    </row>
    <row r="222" spans="1:15" x14ac:dyDescent="0.2">
      <c r="A222" s="76"/>
      <c r="B222" s="81"/>
      <c r="C222" s="76">
        <f t="shared" si="34"/>
        <v>217</v>
      </c>
      <c r="D222" s="85">
        <f t="shared" si="35"/>
        <v>-13856.084583702363</v>
      </c>
      <c r="E222" s="85">
        <f t="shared" si="30"/>
        <v>-8210.0439545337576</v>
      </c>
      <c r="F222" s="85">
        <f t="shared" si="31"/>
        <v>-5646.0406291686049</v>
      </c>
      <c r="G222" s="86">
        <f t="shared" si="32"/>
        <v>895156.45671244222</v>
      </c>
      <c r="H222" s="80"/>
      <c r="I222" s="76"/>
      <c r="J222" s="81"/>
      <c r="K222" s="76">
        <f t="shared" si="36"/>
        <v>217</v>
      </c>
      <c r="L222" s="85">
        <f t="shared" si="37"/>
        <v>-15508.466160639353</v>
      </c>
      <c r="M222" s="85">
        <f t="shared" si="38"/>
        <v>-9514.4311244173605</v>
      </c>
      <c r="N222" s="85">
        <f t="shared" si="39"/>
        <v>-5994.0350362219924</v>
      </c>
      <c r="O222" s="86">
        <f t="shared" si="33"/>
        <v>698789.57889459049</v>
      </c>
    </row>
    <row r="223" spans="1:15" x14ac:dyDescent="0.2">
      <c r="A223" s="76"/>
      <c r="B223" s="81"/>
      <c r="C223" s="76">
        <f t="shared" si="34"/>
        <v>218</v>
      </c>
      <c r="D223" s="85">
        <f t="shared" si="35"/>
        <v>-13856.084583702363</v>
      </c>
      <c r="E223" s="85">
        <f t="shared" si="30"/>
        <v>-8261.3567292495936</v>
      </c>
      <c r="F223" s="85">
        <f t="shared" si="31"/>
        <v>-5594.727854452769</v>
      </c>
      <c r="G223" s="86">
        <f t="shared" si="32"/>
        <v>886895.09998319263</v>
      </c>
      <c r="H223" s="80"/>
      <c r="I223" s="76"/>
      <c r="J223" s="81"/>
      <c r="K223" s="76">
        <f t="shared" si="36"/>
        <v>218</v>
      </c>
      <c r="L223" s="85">
        <f t="shared" si="37"/>
        <v>-15508.466160639353</v>
      </c>
      <c r="M223" s="85">
        <f t="shared" si="38"/>
        <v>-9569.9319726431277</v>
      </c>
      <c r="N223" s="85">
        <f t="shared" si="39"/>
        <v>-5938.5341879962252</v>
      </c>
      <c r="O223" s="86">
        <f t="shared" si="33"/>
        <v>689219.64692194737</v>
      </c>
    </row>
    <row r="224" spans="1:15" x14ac:dyDescent="0.2">
      <c r="A224" s="76"/>
      <c r="B224" s="81"/>
      <c r="C224" s="76">
        <f t="shared" si="34"/>
        <v>219</v>
      </c>
      <c r="D224" s="85">
        <f t="shared" si="35"/>
        <v>-13856.084583702363</v>
      </c>
      <c r="E224" s="85">
        <f t="shared" si="30"/>
        <v>-8312.9902088074032</v>
      </c>
      <c r="F224" s="85">
        <f t="shared" si="31"/>
        <v>-5543.0943748949594</v>
      </c>
      <c r="G224" s="86">
        <f t="shared" si="32"/>
        <v>878582.10977438523</v>
      </c>
      <c r="H224" s="80"/>
      <c r="I224" s="76"/>
      <c r="J224" s="81"/>
      <c r="K224" s="76">
        <f t="shared" si="36"/>
        <v>219</v>
      </c>
      <c r="L224" s="85">
        <f t="shared" si="37"/>
        <v>-15508.466160639353</v>
      </c>
      <c r="M224" s="85">
        <f t="shared" si="38"/>
        <v>-9625.7565758168803</v>
      </c>
      <c r="N224" s="85">
        <f t="shared" si="39"/>
        <v>-5882.7095848224726</v>
      </c>
      <c r="O224" s="86">
        <f t="shared" si="33"/>
        <v>679593.89034613047</v>
      </c>
    </row>
    <row r="225" spans="1:15" x14ac:dyDescent="0.2">
      <c r="A225" s="76"/>
      <c r="B225" s="81"/>
      <c r="C225" s="76">
        <f t="shared" si="34"/>
        <v>220</v>
      </c>
      <c r="D225" s="85">
        <f t="shared" si="35"/>
        <v>-13856.084583702363</v>
      </c>
      <c r="E225" s="85">
        <f t="shared" si="30"/>
        <v>-8364.9463976124498</v>
      </c>
      <c r="F225" s="85">
        <f t="shared" si="31"/>
        <v>-5491.1381860899128</v>
      </c>
      <c r="G225" s="86">
        <f t="shared" si="32"/>
        <v>870217.16337677278</v>
      </c>
      <c r="H225" s="80"/>
      <c r="I225" s="76"/>
      <c r="J225" s="81"/>
      <c r="K225" s="76">
        <f t="shared" si="36"/>
        <v>220</v>
      </c>
      <c r="L225" s="85">
        <f t="shared" si="37"/>
        <v>-15508.466160639353</v>
      </c>
      <c r="M225" s="85">
        <f t="shared" si="38"/>
        <v>-9681.9068225091432</v>
      </c>
      <c r="N225" s="85">
        <f t="shared" si="39"/>
        <v>-5826.5593381302097</v>
      </c>
      <c r="O225" s="86">
        <f t="shared" si="33"/>
        <v>669911.98352362134</v>
      </c>
    </row>
    <row r="226" spans="1:15" x14ac:dyDescent="0.2">
      <c r="A226" s="76"/>
      <c r="B226" s="81"/>
      <c r="C226" s="76">
        <f t="shared" si="34"/>
        <v>221</v>
      </c>
      <c r="D226" s="85">
        <f t="shared" si="35"/>
        <v>-13856.084583702363</v>
      </c>
      <c r="E226" s="85">
        <f t="shared" si="30"/>
        <v>-8417.227312597528</v>
      </c>
      <c r="F226" s="85">
        <f t="shared" si="31"/>
        <v>-5438.8572711048346</v>
      </c>
      <c r="G226" s="86">
        <f t="shared" si="32"/>
        <v>861799.93606417521</v>
      </c>
      <c r="H226" s="80"/>
      <c r="I226" s="76"/>
      <c r="J226" s="81"/>
      <c r="K226" s="76">
        <f t="shared" si="36"/>
        <v>221</v>
      </c>
      <c r="L226" s="85">
        <f t="shared" si="37"/>
        <v>-15508.466160639353</v>
      </c>
      <c r="M226" s="85">
        <f t="shared" si="38"/>
        <v>-9738.3846123071125</v>
      </c>
      <c r="N226" s="85">
        <f t="shared" si="39"/>
        <v>-5770.0815483322403</v>
      </c>
      <c r="O226" s="86">
        <f t="shared" si="33"/>
        <v>660173.59891131427</v>
      </c>
    </row>
    <row r="227" spans="1:15" x14ac:dyDescent="0.2">
      <c r="A227" s="76"/>
      <c r="B227" s="81"/>
      <c r="C227" s="76">
        <f t="shared" si="34"/>
        <v>222</v>
      </c>
      <c r="D227" s="85">
        <f t="shared" si="35"/>
        <v>-13856.084583702363</v>
      </c>
      <c r="E227" s="85">
        <f t="shared" si="30"/>
        <v>-8469.8349833012617</v>
      </c>
      <c r="F227" s="85">
        <f t="shared" si="31"/>
        <v>-5386.2496004011009</v>
      </c>
      <c r="G227" s="86">
        <f t="shared" si="32"/>
        <v>853330.10108087398</v>
      </c>
      <c r="H227" s="80"/>
      <c r="I227" s="76"/>
      <c r="J227" s="81"/>
      <c r="K227" s="76">
        <f t="shared" si="36"/>
        <v>222</v>
      </c>
      <c r="L227" s="85">
        <f t="shared" si="37"/>
        <v>-15508.466160639353</v>
      </c>
      <c r="M227" s="85">
        <f t="shared" si="38"/>
        <v>-9795.1918558789057</v>
      </c>
      <c r="N227" s="85">
        <f t="shared" si="39"/>
        <v>-5713.2743047604472</v>
      </c>
      <c r="O227" s="86">
        <f t="shared" si="33"/>
        <v>650378.40705543535</v>
      </c>
    </row>
    <row r="228" spans="1:15" x14ac:dyDescent="0.2">
      <c r="A228" s="76"/>
      <c r="B228" s="81"/>
      <c r="C228" s="76">
        <f t="shared" si="34"/>
        <v>223</v>
      </c>
      <c r="D228" s="85">
        <f t="shared" si="35"/>
        <v>-13856.084583702363</v>
      </c>
      <c r="E228" s="85">
        <f t="shared" si="30"/>
        <v>-8522.7714519468936</v>
      </c>
      <c r="F228" s="85">
        <f t="shared" si="31"/>
        <v>-5333.3131317554689</v>
      </c>
      <c r="G228" s="86">
        <f t="shared" si="32"/>
        <v>844807.32962892705</v>
      </c>
      <c r="H228" s="80"/>
      <c r="I228" s="76"/>
      <c r="J228" s="81"/>
      <c r="K228" s="76">
        <f t="shared" si="36"/>
        <v>223</v>
      </c>
      <c r="L228" s="85">
        <f t="shared" si="37"/>
        <v>-15508.466160639353</v>
      </c>
      <c r="M228" s="85">
        <f t="shared" si="38"/>
        <v>-9852.3304750381994</v>
      </c>
      <c r="N228" s="85">
        <f t="shared" si="39"/>
        <v>-5656.1356856011535</v>
      </c>
      <c r="O228" s="86">
        <f t="shared" si="33"/>
        <v>640526.0765803972</v>
      </c>
    </row>
    <row r="229" spans="1:15" x14ac:dyDescent="0.2">
      <c r="A229" s="76"/>
      <c r="B229" s="81"/>
      <c r="C229" s="76">
        <f t="shared" si="34"/>
        <v>224</v>
      </c>
      <c r="D229" s="85">
        <f t="shared" si="35"/>
        <v>-13856.084583702363</v>
      </c>
      <c r="E229" s="85">
        <f t="shared" si="30"/>
        <v>-8576.0387735215627</v>
      </c>
      <c r="F229" s="85">
        <f t="shared" si="31"/>
        <v>-5280.0458101807999</v>
      </c>
      <c r="G229" s="86">
        <f t="shared" si="32"/>
        <v>836231.2908554055</v>
      </c>
      <c r="H229" s="80"/>
      <c r="I229" s="76"/>
      <c r="J229" s="81"/>
      <c r="K229" s="76">
        <f t="shared" si="36"/>
        <v>224</v>
      </c>
      <c r="L229" s="85">
        <f t="shared" si="37"/>
        <v>-15508.466160639353</v>
      </c>
      <c r="M229" s="85">
        <f t="shared" si="38"/>
        <v>-9909.802402809255</v>
      </c>
      <c r="N229" s="85">
        <f t="shared" si="39"/>
        <v>-5598.6637578300979</v>
      </c>
      <c r="O229" s="86">
        <f t="shared" si="33"/>
        <v>630616.27417758794</v>
      </c>
    </row>
    <row r="230" spans="1:15" x14ac:dyDescent="0.2">
      <c r="A230" s="76"/>
      <c r="B230" s="81"/>
      <c r="C230" s="76">
        <f t="shared" si="34"/>
        <v>225</v>
      </c>
      <c r="D230" s="85">
        <f t="shared" si="35"/>
        <v>-13856.084583702363</v>
      </c>
      <c r="E230" s="85">
        <f t="shared" si="30"/>
        <v>-8629.6390158560753</v>
      </c>
      <c r="F230" s="85">
        <f t="shared" si="31"/>
        <v>-5226.4455678462873</v>
      </c>
      <c r="G230" s="86">
        <f t="shared" si="32"/>
        <v>827601.65183954942</v>
      </c>
      <c r="H230" s="80"/>
      <c r="I230" s="76"/>
      <c r="J230" s="81"/>
      <c r="K230" s="76">
        <f t="shared" si="36"/>
        <v>225</v>
      </c>
      <c r="L230" s="85">
        <f t="shared" si="37"/>
        <v>-15508.466160639353</v>
      </c>
      <c r="M230" s="85">
        <f t="shared" si="38"/>
        <v>-9967.609583492309</v>
      </c>
      <c r="N230" s="85">
        <f t="shared" si="39"/>
        <v>-5540.8565771470439</v>
      </c>
      <c r="O230" s="86">
        <f t="shared" si="33"/>
        <v>620648.66459409567</v>
      </c>
    </row>
    <row r="231" spans="1:15" x14ac:dyDescent="0.2">
      <c r="A231" s="76"/>
      <c r="B231" s="81"/>
      <c r="C231" s="76">
        <f t="shared" si="34"/>
        <v>226</v>
      </c>
      <c r="D231" s="85">
        <f t="shared" si="35"/>
        <v>-13856.084583702363</v>
      </c>
      <c r="E231" s="85">
        <f t="shared" si="30"/>
        <v>-8683.574259705174</v>
      </c>
      <c r="F231" s="85">
        <f t="shared" si="31"/>
        <v>-5172.5103239971886</v>
      </c>
      <c r="G231" s="86">
        <f t="shared" si="32"/>
        <v>818918.07757984428</v>
      </c>
      <c r="H231" s="80"/>
      <c r="I231" s="76"/>
      <c r="J231" s="81"/>
      <c r="K231" s="76">
        <f t="shared" si="36"/>
        <v>226</v>
      </c>
      <c r="L231" s="85">
        <f t="shared" si="37"/>
        <v>-15508.466160639353</v>
      </c>
      <c r="M231" s="85">
        <f t="shared" si="38"/>
        <v>-10025.753972729348</v>
      </c>
      <c r="N231" s="85">
        <f t="shared" si="39"/>
        <v>-5482.712187910005</v>
      </c>
      <c r="O231" s="86">
        <f t="shared" si="33"/>
        <v>610622.91062136635</v>
      </c>
    </row>
    <row r="232" spans="1:15" x14ac:dyDescent="0.2">
      <c r="A232" s="76"/>
      <c r="B232" s="81"/>
      <c r="C232" s="76">
        <f t="shared" si="34"/>
        <v>227</v>
      </c>
      <c r="D232" s="85">
        <f t="shared" si="35"/>
        <v>-13856.084583702363</v>
      </c>
      <c r="E232" s="85">
        <f t="shared" si="30"/>
        <v>-8737.8465988283315</v>
      </c>
      <c r="F232" s="85">
        <f t="shared" si="31"/>
        <v>-5118.2379848740311</v>
      </c>
      <c r="G232" s="86">
        <f t="shared" si="32"/>
        <v>810180.23098101595</v>
      </c>
      <c r="H232" s="80"/>
      <c r="I232" s="76"/>
      <c r="J232" s="81"/>
      <c r="K232" s="76">
        <f t="shared" si="36"/>
        <v>227</v>
      </c>
      <c r="L232" s="85">
        <f t="shared" si="37"/>
        <v>-15508.466160639353</v>
      </c>
      <c r="M232" s="85">
        <f t="shared" si="38"/>
        <v>-10084.237537570269</v>
      </c>
      <c r="N232" s="85">
        <f t="shared" si="39"/>
        <v>-5424.2286230690843</v>
      </c>
      <c r="O232" s="86">
        <f t="shared" si="33"/>
        <v>600538.67308379605</v>
      </c>
    </row>
    <row r="233" spans="1:15" x14ac:dyDescent="0.2">
      <c r="A233" s="76"/>
      <c r="B233" s="81">
        <f>SUM(D222:D233)</f>
        <v>-166273.01500442834</v>
      </c>
      <c r="C233" s="76">
        <f t="shared" si="34"/>
        <v>228</v>
      </c>
      <c r="D233" s="85">
        <f t="shared" si="35"/>
        <v>-13856.084583702363</v>
      </c>
      <c r="E233" s="85">
        <f t="shared" si="30"/>
        <v>-8792.4581400710085</v>
      </c>
      <c r="F233" s="85">
        <f t="shared" si="31"/>
        <v>-5063.6264436313541</v>
      </c>
      <c r="G233" s="86">
        <f t="shared" si="32"/>
        <v>801387.77284094493</v>
      </c>
      <c r="H233" s="80"/>
      <c r="I233" s="76"/>
      <c r="J233" s="81">
        <f>SUM(L222:L233)</f>
        <v>-186101.59392767225</v>
      </c>
      <c r="K233" s="76">
        <f t="shared" si="36"/>
        <v>228</v>
      </c>
      <c r="L233" s="85">
        <f t="shared" si="37"/>
        <v>-15508.466160639353</v>
      </c>
      <c r="M233" s="85">
        <f t="shared" si="38"/>
        <v>-10143.06225653943</v>
      </c>
      <c r="N233" s="85">
        <f t="shared" si="39"/>
        <v>-5365.4039040999232</v>
      </c>
      <c r="O233" s="86">
        <f t="shared" si="33"/>
        <v>590395.61082725658</v>
      </c>
    </row>
    <row r="234" spans="1:15" x14ac:dyDescent="0.2">
      <c r="A234" s="76"/>
      <c r="B234" s="81"/>
      <c r="C234" s="76">
        <f t="shared" si="34"/>
        <v>229</v>
      </c>
      <c r="D234" s="85">
        <f t="shared" si="35"/>
        <v>-13856.084583702363</v>
      </c>
      <c r="E234" s="85">
        <f t="shared" ref="E234:E297" si="40">PPMT($B$3/12,C234,$B$2,$B$1)</f>
        <v>-8847.411003446452</v>
      </c>
      <c r="F234" s="85">
        <f t="shared" ref="F234:F297" si="41">SUM(D234-E234)</f>
        <v>-5008.6735802559106</v>
      </c>
      <c r="G234" s="86">
        <f t="shared" ref="G234:G297" si="42">SUM(G233+E234)</f>
        <v>792540.36183749849</v>
      </c>
      <c r="H234" s="80"/>
      <c r="I234" s="76"/>
      <c r="J234" s="81"/>
      <c r="K234" s="76">
        <f t="shared" si="36"/>
        <v>229</v>
      </c>
      <c r="L234" s="85">
        <f t="shared" si="37"/>
        <v>-15508.466160639353</v>
      </c>
      <c r="M234" s="85">
        <f t="shared" si="38"/>
        <v>-10202.230119702575</v>
      </c>
      <c r="N234" s="85">
        <f t="shared" si="39"/>
        <v>-5306.2360409367775</v>
      </c>
      <c r="O234" s="86">
        <f t="shared" ref="O234:O297" si="43">SUM(O233+M234)</f>
        <v>580193.38070755405</v>
      </c>
    </row>
    <row r="235" spans="1:15" x14ac:dyDescent="0.2">
      <c r="A235" s="76"/>
      <c r="B235" s="81"/>
      <c r="C235" s="76">
        <f t="shared" si="34"/>
        <v>230</v>
      </c>
      <c r="D235" s="85">
        <f t="shared" si="35"/>
        <v>-13856.084583702363</v>
      </c>
      <c r="E235" s="85">
        <f t="shared" si="40"/>
        <v>-8902.7073222179915</v>
      </c>
      <c r="F235" s="85">
        <f t="shared" si="41"/>
        <v>-4953.377261484371</v>
      </c>
      <c r="G235" s="86">
        <f t="shared" si="42"/>
        <v>783637.6545152805</v>
      </c>
      <c r="H235" s="80"/>
      <c r="I235" s="76"/>
      <c r="J235" s="81"/>
      <c r="K235" s="76">
        <f t="shared" si="36"/>
        <v>230</v>
      </c>
      <c r="L235" s="85">
        <f t="shared" si="37"/>
        <v>-15508.466160639353</v>
      </c>
      <c r="M235" s="85">
        <f t="shared" si="38"/>
        <v>-10261.743128734175</v>
      </c>
      <c r="N235" s="85">
        <f t="shared" si="39"/>
        <v>-5246.7230319051778</v>
      </c>
      <c r="O235" s="86">
        <f t="shared" si="43"/>
        <v>569931.63757881988</v>
      </c>
    </row>
    <row r="236" spans="1:15" x14ac:dyDescent="0.2">
      <c r="A236" s="76"/>
      <c r="B236" s="81"/>
      <c r="C236" s="76">
        <f t="shared" si="34"/>
        <v>231</v>
      </c>
      <c r="D236" s="85">
        <f t="shared" si="35"/>
        <v>-13856.084583702363</v>
      </c>
      <c r="E236" s="85">
        <f t="shared" si="40"/>
        <v>-8958.3492429818543</v>
      </c>
      <c r="F236" s="85">
        <f t="shared" si="41"/>
        <v>-4897.7353407205082</v>
      </c>
      <c r="G236" s="86">
        <f t="shared" si="42"/>
        <v>774679.30527229863</v>
      </c>
      <c r="H236" s="80"/>
      <c r="I236" s="76"/>
      <c r="J236" s="81"/>
      <c r="K236" s="76">
        <f t="shared" si="36"/>
        <v>231</v>
      </c>
      <c r="L236" s="85">
        <f t="shared" si="37"/>
        <v>-15508.466160639353</v>
      </c>
      <c r="M236" s="85">
        <f t="shared" si="38"/>
        <v>-10321.603296985124</v>
      </c>
      <c r="N236" s="85">
        <f t="shared" si="39"/>
        <v>-5186.8628636542289</v>
      </c>
      <c r="O236" s="86">
        <f t="shared" si="43"/>
        <v>559610.03428183473</v>
      </c>
    </row>
    <row r="237" spans="1:15" x14ac:dyDescent="0.2">
      <c r="A237" s="76"/>
      <c r="B237" s="81"/>
      <c r="C237" s="76">
        <f t="shared" si="34"/>
        <v>232</v>
      </c>
      <c r="D237" s="85">
        <f t="shared" si="35"/>
        <v>-13856.084583702363</v>
      </c>
      <c r="E237" s="85">
        <f t="shared" si="40"/>
        <v>-9014.3389257504896</v>
      </c>
      <c r="F237" s="85">
        <f t="shared" si="41"/>
        <v>-4841.745657951873</v>
      </c>
      <c r="G237" s="86">
        <f t="shared" si="42"/>
        <v>765664.96634654817</v>
      </c>
      <c r="H237" s="80"/>
      <c r="I237" s="76"/>
      <c r="J237" s="81"/>
      <c r="K237" s="76">
        <f t="shared" si="36"/>
        <v>232</v>
      </c>
      <c r="L237" s="85">
        <f t="shared" si="37"/>
        <v>-15508.466160639353</v>
      </c>
      <c r="M237" s="85">
        <f t="shared" si="38"/>
        <v>-10381.81264955087</v>
      </c>
      <c r="N237" s="85">
        <f t="shared" si="39"/>
        <v>-5126.6535110884834</v>
      </c>
      <c r="O237" s="86">
        <f t="shared" si="43"/>
        <v>549228.22163228388</v>
      </c>
    </row>
    <row r="238" spans="1:15" x14ac:dyDescent="0.2">
      <c r="A238" s="76"/>
      <c r="B238" s="81"/>
      <c r="C238" s="76">
        <f t="shared" si="34"/>
        <v>233</v>
      </c>
      <c r="D238" s="85">
        <f t="shared" si="35"/>
        <v>-13856.084583702363</v>
      </c>
      <c r="E238" s="85">
        <f t="shared" si="40"/>
        <v>-9070.6785440364329</v>
      </c>
      <c r="F238" s="85">
        <f t="shared" si="41"/>
        <v>-4785.4060396659297</v>
      </c>
      <c r="G238" s="86">
        <f t="shared" si="42"/>
        <v>756594.28780251171</v>
      </c>
      <c r="H238" s="80"/>
      <c r="I238" s="76"/>
      <c r="J238" s="81"/>
      <c r="K238" s="76">
        <f t="shared" si="36"/>
        <v>233</v>
      </c>
      <c r="L238" s="85">
        <f t="shared" si="37"/>
        <v>-15508.466160639353</v>
      </c>
      <c r="M238" s="85">
        <f t="shared" si="38"/>
        <v>-10442.373223339915</v>
      </c>
      <c r="N238" s="85">
        <f t="shared" si="39"/>
        <v>-5066.0929372994378</v>
      </c>
      <c r="O238" s="86">
        <f t="shared" si="43"/>
        <v>538785.84840894397</v>
      </c>
    </row>
    <row r="239" spans="1:15" x14ac:dyDescent="0.2">
      <c r="A239" s="76"/>
      <c r="B239" s="81"/>
      <c r="C239" s="76">
        <f t="shared" si="34"/>
        <v>234</v>
      </c>
      <c r="D239" s="85">
        <f t="shared" si="35"/>
        <v>-13856.084583702363</v>
      </c>
      <c r="E239" s="85">
        <f t="shared" si="40"/>
        <v>-9127.37028493666</v>
      </c>
      <c r="F239" s="85">
        <f t="shared" si="41"/>
        <v>-4728.7142987657026</v>
      </c>
      <c r="G239" s="86">
        <f t="shared" si="42"/>
        <v>747466.91751757509</v>
      </c>
      <c r="H239" s="80"/>
      <c r="I239" s="76"/>
      <c r="J239" s="81"/>
      <c r="K239" s="76">
        <f t="shared" si="36"/>
        <v>234</v>
      </c>
      <c r="L239" s="85">
        <f t="shared" si="37"/>
        <v>-15508.466160639353</v>
      </c>
      <c r="M239" s="85">
        <f t="shared" si="38"/>
        <v>-10503.287067142734</v>
      </c>
      <c r="N239" s="85">
        <f t="shared" si="39"/>
        <v>-5005.1790934966193</v>
      </c>
      <c r="O239" s="86">
        <f t="shared" si="43"/>
        <v>528282.56134180119</v>
      </c>
    </row>
    <row r="240" spans="1:15" x14ac:dyDescent="0.2">
      <c r="A240" s="76"/>
      <c r="B240" s="81"/>
      <c r="C240" s="76">
        <f t="shared" si="34"/>
        <v>235</v>
      </c>
      <c r="D240" s="85">
        <f t="shared" si="35"/>
        <v>-13856.084583702363</v>
      </c>
      <c r="E240" s="85">
        <f t="shared" si="40"/>
        <v>-9184.4163492175139</v>
      </c>
      <c r="F240" s="85">
        <f t="shared" si="41"/>
        <v>-4671.6682344848487</v>
      </c>
      <c r="G240" s="86">
        <f t="shared" si="42"/>
        <v>738282.50116835756</v>
      </c>
      <c r="H240" s="80"/>
      <c r="I240" s="76"/>
      <c r="J240" s="81"/>
      <c r="K240" s="76">
        <f t="shared" si="36"/>
        <v>235</v>
      </c>
      <c r="L240" s="85">
        <f t="shared" si="37"/>
        <v>-15508.466160639353</v>
      </c>
      <c r="M240" s="85">
        <f t="shared" si="38"/>
        <v>-10564.556241701066</v>
      </c>
      <c r="N240" s="85">
        <f t="shared" si="39"/>
        <v>-4943.9099189382869</v>
      </c>
      <c r="O240" s="86">
        <f t="shared" si="43"/>
        <v>517718.00510010013</v>
      </c>
    </row>
    <row r="241" spans="1:15" x14ac:dyDescent="0.2">
      <c r="A241" s="76"/>
      <c r="B241" s="81"/>
      <c r="C241" s="76">
        <f t="shared" si="34"/>
        <v>236</v>
      </c>
      <c r="D241" s="85">
        <f t="shared" si="35"/>
        <v>-13856.084583702363</v>
      </c>
      <c r="E241" s="85">
        <f t="shared" si="40"/>
        <v>-9241.8189514001224</v>
      </c>
      <c r="F241" s="85">
        <f t="shared" si="41"/>
        <v>-4614.2656323022402</v>
      </c>
      <c r="G241" s="86">
        <f t="shared" si="42"/>
        <v>729040.68221695744</v>
      </c>
      <c r="H241" s="80"/>
      <c r="I241" s="76"/>
      <c r="J241" s="81"/>
      <c r="K241" s="76">
        <f t="shared" si="36"/>
        <v>236</v>
      </c>
      <c r="L241" s="85">
        <f t="shared" si="37"/>
        <v>-15508.466160639353</v>
      </c>
      <c r="M241" s="85">
        <f t="shared" si="38"/>
        <v>-10626.182819777654</v>
      </c>
      <c r="N241" s="85">
        <f t="shared" si="39"/>
        <v>-4882.2833408616989</v>
      </c>
      <c r="O241" s="86">
        <f t="shared" si="43"/>
        <v>507091.82228032249</v>
      </c>
    </row>
    <row r="242" spans="1:15" x14ac:dyDescent="0.2">
      <c r="A242" s="76"/>
      <c r="B242" s="81"/>
      <c r="C242" s="76">
        <f t="shared" si="34"/>
        <v>237</v>
      </c>
      <c r="D242" s="85">
        <f t="shared" si="35"/>
        <v>-13856.084583702363</v>
      </c>
      <c r="E242" s="85">
        <f t="shared" si="40"/>
        <v>-9299.5803198463746</v>
      </c>
      <c r="F242" s="85">
        <f t="shared" si="41"/>
        <v>-4556.504263855988</v>
      </c>
      <c r="G242" s="86">
        <f t="shared" si="42"/>
        <v>719741.10189711105</v>
      </c>
      <c r="H242" s="80"/>
      <c r="I242" s="76"/>
      <c r="J242" s="81"/>
      <c r="K242" s="76">
        <f t="shared" si="36"/>
        <v>237</v>
      </c>
      <c r="L242" s="85">
        <f t="shared" si="37"/>
        <v>-15508.466160639353</v>
      </c>
      <c r="M242" s="85">
        <f t="shared" si="38"/>
        <v>-10688.168886226358</v>
      </c>
      <c r="N242" s="85">
        <f t="shared" si="39"/>
        <v>-4820.2972744129947</v>
      </c>
      <c r="O242" s="86">
        <f t="shared" si="43"/>
        <v>496403.65339409612</v>
      </c>
    </row>
    <row r="243" spans="1:15" x14ac:dyDescent="0.2">
      <c r="A243" s="76"/>
      <c r="B243" s="81"/>
      <c r="C243" s="76">
        <f t="shared" si="34"/>
        <v>238</v>
      </c>
      <c r="D243" s="85">
        <f t="shared" si="35"/>
        <v>-13856.084583702363</v>
      </c>
      <c r="E243" s="85">
        <f t="shared" si="40"/>
        <v>-9357.7026968454138</v>
      </c>
      <c r="F243" s="85">
        <f t="shared" si="41"/>
        <v>-4498.3818868569488</v>
      </c>
      <c r="G243" s="86">
        <f t="shared" si="42"/>
        <v>710383.39920026565</v>
      </c>
      <c r="H243" s="80"/>
      <c r="I243" s="76"/>
      <c r="J243" s="81"/>
      <c r="K243" s="76">
        <f t="shared" si="36"/>
        <v>238</v>
      </c>
      <c r="L243" s="85">
        <f t="shared" si="37"/>
        <v>-15508.466160639353</v>
      </c>
      <c r="M243" s="85">
        <f t="shared" si="38"/>
        <v>-10750.516538062679</v>
      </c>
      <c r="N243" s="85">
        <f t="shared" si="39"/>
        <v>-4757.9496225766743</v>
      </c>
      <c r="O243" s="86">
        <f t="shared" si="43"/>
        <v>485653.13685603347</v>
      </c>
    </row>
    <row r="244" spans="1:15" x14ac:dyDescent="0.2">
      <c r="A244" s="76"/>
      <c r="B244" s="81"/>
      <c r="C244" s="76">
        <f t="shared" si="34"/>
        <v>239</v>
      </c>
      <c r="D244" s="85">
        <f t="shared" si="35"/>
        <v>-13856.084583702363</v>
      </c>
      <c r="E244" s="85">
        <f t="shared" si="40"/>
        <v>-9416.1883387006965</v>
      </c>
      <c r="F244" s="85">
        <f t="shared" si="41"/>
        <v>-4439.8962450016661</v>
      </c>
      <c r="G244" s="86">
        <f t="shared" si="42"/>
        <v>700967.21086156496</v>
      </c>
      <c r="H244" s="80"/>
      <c r="I244" s="76"/>
      <c r="J244" s="81"/>
      <c r="K244" s="76">
        <f t="shared" si="36"/>
        <v>239</v>
      </c>
      <c r="L244" s="85">
        <f t="shared" si="37"/>
        <v>-15508.466160639353</v>
      </c>
      <c r="M244" s="85">
        <f t="shared" si="38"/>
        <v>-10813.227884534712</v>
      </c>
      <c r="N244" s="85">
        <f t="shared" si="39"/>
        <v>-4695.238276104641</v>
      </c>
      <c r="O244" s="86">
        <f t="shared" si="43"/>
        <v>474839.90897149878</v>
      </c>
    </row>
    <row r="245" spans="1:15" x14ac:dyDescent="0.2">
      <c r="A245" s="76"/>
      <c r="B245" s="81">
        <f>SUM(D234:D245)</f>
        <v>-166273.01500442834</v>
      </c>
      <c r="C245" s="76">
        <f t="shared" si="34"/>
        <v>240</v>
      </c>
      <c r="D245" s="85">
        <f t="shared" si="35"/>
        <v>-13856.084583702363</v>
      </c>
      <c r="E245" s="85">
        <f t="shared" si="40"/>
        <v>-9475.0395158175761</v>
      </c>
      <c r="F245" s="85">
        <f t="shared" si="41"/>
        <v>-4381.0450678847865</v>
      </c>
      <c r="G245" s="86">
        <f t="shared" si="42"/>
        <v>691492.17134574743</v>
      </c>
      <c r="H245" s="80"/>
      <c r="I245" s="76"/>
      <c r="J245" s="81">
        <f>SUM(L234:L245)</f>
        <v>-186101.59392767225</v>
      </c>
      <c r="K245" s="76">
        <f t="shared" si="36"/>
        <v>240</v>
      </c>
      <c r="L245" s="85">
        <f t="shared" si="37"/>
        <v>-15508.466160639353</v>
      </c>
      <c r="M245" s="85">
        <f t="shared" si="38"/>
        <v>-10876.305047194497</v>
      </c>
      <c r="N245" s="85">
        <f t="shared" si="39"/>
        <v>-4632.1611134448558</v>
      </c>
      <c r="O245" s="86">
        <f t="shared" si="43"/>
        <v>463963.60392430431</v>
      </c>
    </row>
    <row r="246" spans="1:15" x14ac:dyDescent="0.2">
      <c r="A246" s="76"/>
      <c r="B246" s="81"/>
      <c r="C246" s="76">
        <f t="shared" si="34"/>
        <v>241</v>
      </c>
      <c r="D246" s="85">
        <f t="shared" si="35"/>
        <v>-13856.084583702363</v>
      </c>
      <c r="E246" s="85">
        <f t="shared" si="40"/>
        <v>-9534.2585127914372</v>
      </c>
      <c r="F246" s="85">
        <f t="shared" si="41"/>
        <v>-4321.8260709109254</v>
      </c>
      <c r="G246" s="86">
        <f t="shared" si="42"/>
        <v>681957.91283295595</v>
      </c>
      <c r="H246" s="80"/>
      <c r="I246" s="76"/>
      <c r="J246" s="81"/>
      <c r="K246" s="76">
        <f t="shared" si="36"/>
        <v>241</v>
      </c>
      <c r="L246" s="85">
        <f t="shared" si="37"/>
        <v>-15508.466160639353</v>
      </c>
      <c r="M246" s="85">
        <f t="shared" si="38"/>
        <v>-10939.750159969797</v>
      </c>
      <c r="N246" s="85">
        <f t="shared" si="39"/>
        <v>-4568.7160006695558</v>
      </c>
      <c r="O246" s="86">
        <f t="shared" si="43"/>
        <v>453023.85376433452</v>
      </c>
    </row>
    <row r="247" spans="1:15" x14ac:dyDescent="0.2">
      <c r="A247" s="76"/>
      <c r="B247" s="81"/>
      <c r="C247" s="76">
        <f t="shared" si="34"/>
        <v>242</v>
      </c>
      <c r="D247" s="85">
        <f t="shared" si="35"/>
        <v>-13856.084583702363</v>
      </c>
      <c r="E247" s="85">
        <f t="shared" si="40"/>
        <v>-9593.8476284963835</v>
      </c>
      <c r="F247" s="85">
        <f t="shared" si="41"/>
        <v>-4262.236955205979</v>
      </c>
      <c r="G247" s="86">
        <f t="shared" si="42"/>
        <v>672364.06520445959</v>
      </c>
      <c r="H247" s="80"/>
      <c r="I247" s="76"/>
      <c r="J247" s="81"/>
      <c r="K247" s="76">
        <f t="shared" si="36"/>
        <v>242</v>
      </c>
      <c r="L247" s="85">
        <f t="shared" si="37"/>
        <v>-15508.466160639353</v>
      </c>
      <c r="M247" s="85">
        <f t="shared" si="38"/>
        <v>-11003.565369236288</v>
      </c>
      <c r="N247" s="85">
        <f t="shared" si="39"/>
        <v>-4504.9007914030644</v>
      </c>
      <c r="O247" s="86">
        <f t="shared" si="43"/>
        <v>442020.28839509824</v>
      </c>
    </row>
    <row r="248" spans="1:15" x14ac:dyDescent="0.2">
      <c r="A248" s="76"/>
      <c r="B248" s="81"/>
      <c r="C248" s="76">
        <f t="shared" si="34"/>
        <v>243</v>
      </c>
      <c r="D248" s="85">
        <f t="shared" si="35"/>
        <v>-13856.084583702363</v>
      </c>
      <c r="E248" s="85">
        <f t="shared" si="40"/>
        <v>-9653.8091761744854</v>
      </c>
      <c r="F248" s="85">
        <f t="shared" si="41"/>
        <v>-4202.2754075278772</v>
      </c>
      <c r="G248" s="86">
        <f t="shared" si="42"/>
        <v>662710.25602828513</v>
      </c>
      <c r="H248" s="80"/>
      <c r="I248" s="76"/>
      <c r="J248" s="81"/>
      <c r="K248" s="76">
        <f t="shared" si="36"/>
        <v>243</v>
      </c>
      <c r="L248" s="85">
        <f t="shared" si="37"/>
        <v>-15508.466160639353</v>
      </c>
      <c r="M248" s="85">
        <f t="shared" si="38"/>
        <v>-11067.752833890167</v>
      </c>
      <c r="N248" s="85">
        <f t="shared" si="39"/>
        <v>-4440.7133267491863</v>
      </c>
      <c r="O248" s="86">
        <f t="shared" si="43"/>
        <v>430952.53556120809</v>
      </c>
    </row>
    <row r="249" spans="1:15" x14ac:dyDescent="0.2">
      <c r="A249" s="76"/>
      <c r="B249" s="81"/>
      <c r="C249" s="76">
        <f t="shared" si="34"/>
        <v>244</v>
      </c>
      <c r="D249" s="85">
        <f t="shared" si="35"/>
        <v>-13856.084583702363</v>
      </c>
      <c r="E249" s="85">
        <f t="shared" si="40"/>
        <v>-9714.1454835255754</v>
      </c>
      <c r="F249" s="85">
        <f t="shared" si="41"/>
        <v>-4141.9391001767872</v>
      </c>
      <c r="G249" s="86">
        <f t="shared" si="42"/>
        <v>652996.11054475955</v>
      </c>
      <c r="H249" s="80"/>
      <c r="I249" s="76"/>
      <c r="J249" s="81"/>
      <c r="K249" s="76">
        <f t="shared" si="36"/>
        <v>244</v>
      </c>
      <c r="L249" s="85">
        <f t="shared" si="37"/>
        <v>-15508.466160639353</v>
      </c>
      <c r="M249" s="85">
        <f t="shared" si="38"/>
        <v>-11132.314725421193</v>
      </c>
      <c r="N249" s="85">
        <f t="shared" si="39"/>
        <v>-4376.1514352181603</v>
      </c>
      <c r="O249" s="86">
        <f t="shared" si="43"/>
        <v>419820.22083578689</v>
      </c>
    </row>
    <row r="250" spans="1:15" x14ac:dyDescent="0.2">
      <c r="A250" s="76"/>
      <c r="B250" s="81"/>
      <c r="C250" s="76">
        <f t="shared" si="34"/>
        <v>245</v>
      </c>
      <c r="D250" s="85">
        <f t="shared" si="35"/>
        <v>-13856.084583702363</v>
      </c>
      <c r="E250" s="85">
        <f t="shared" si="40"/>
        <v>-9774.8588927976107</v>
      </c>
      <c r="F250" s="85">
        <f t="shared" si="41"/>
        <v>-4081.2256909047519</v>
      </c>
      <c r="G250" s="86">
        <f t="shared" si="42"/>
        <v>643221.25165196194</v>
      </c>
      <c r="H250" s="80"/>
      <c r="I250" s="76"/>
      <c r="J250" s="81"/>
      <c r="K250" s="76">
        <f t="shared" si="36"/>
        <v>245</v>
      </c>
      <c r="L250" s="85">
        <f t="shared" si="37"/>
        <v>-15508.466160639353</v>
      </c>
      <c r="M250" s="85">
        <f t="shared" si="38"/>
        <v>-11197.25322798615</v>
      </c>
      <c r="N250" s="85">
        <f t="shared" si="39"/>
        <v>-4311.2129326532031</v>
      </c>
      <c r="O250" s="86">
        <f t="shared" si="43"/>
        <v>408622.96760780073</v>
      </c>
    </row>
    <row r="251" spans="1:15" x14ac:dyDescent="0.2">
      <c r="A251" s="76"/>
      <c r="B251" s="81"/>
      <c r="C251" s="76">
        <f t="shared" si="34"/>
        <v>246</v>
      </c>
      <c r="D251" s="85">
        <f t="shared" si="35"/>
        <v>-13856.084583702363</v>
      </c>
      <c r="E251" s="85">
        <f t="shared" si="40"/>
        <v>-9835.951760877595</v>
      </c>
      <c r="F251" s="85">
        <f t="shared" si="41"/>
        <v>-4020.1328228247676</v>
      </c>
      <c r="G251" s="86">
        <f t="shared" si="42"/>
        <v>633385.29989108432</v>
      </c>
      <c r="H251" s="80"/>
      <c r="I251" s="76"/>
      <c r="J251" s="81"/>
      <c r="K251" s="76">
        <f t="shared" si="36"/>
        <v>246</v>
      </c>
      <c r="L251" s="85">
        <f t="shared" si="37"/>
        <v>-15508.466160639353</v>
      </c>
      <c r="M251" s="85">
        <f t="shared" si="38"/>
        <v>-11262.570538482734</v>
      </c>
      <c r="N251" s="85">
        <f t="shared" si="39"/>
        <v>-4245.8956221566186</v>
      </c>
      <c r="O251" s="86">
        <f t="shared" si="43"/>
        <v>397360.39706931799</v>
      </c>
    </row>
    <row r="252" spans="1:15" x14ac:dyDescent="0.2">
      <c r="A252" s="76"/>
      <c r="B252" s="81"/>
      <c r="C252" s="76">
        <f t="shared" si="34"/>
        <v>247</v>
      </c>
      <c r="D252" s="85">
        <f t="shared" si="35"/>
        <v>-13856.084583702363</v>
      </c>
      <c r="E252" s="85">
        <f t="shared" si="40"/>
        <v>-9897.4264593830812</v>
      </c>
      <c r="F252" s="85">
        <f t="shared" si="41"/>
        <v>-3958.6581243192813</v>
      </c>
      <c r="G252" s="86">
        <f t="shared" si="42"/>
        <v>623487.87343170121</v>
      </c>
      <c r="H252" s="80"/>
      <c r="I252" s="76"/>
      <c r="J252" s="81"/>
      <c r="K252" s="76">
        <f t="shared" si="36"/>
        <v>247</v>
      </c>
      <c r="L252" s="85">
        <f t="shared" si="37"/>
        <v>-15508.466160639353</v>
      </c>
      <c r="M252" s="85">
        <f t="shared" si="38"/>
        <v>-11328.268866623886</v>
      </c>
      <c r="N252" s="85">
        <f t="shared" si="39"/>
        <v>-4180.1972940154665</v>
      </c>
      <c r="O252" s="86">
        <f t="shared" si="43"/>
        <v>386032.12820269412</v>
      </c>
    </row>
    <row r="253" spans="1:15" x14ac:dyDescent="0.2">
      <c r="A253" s="76"/>
      <c r="B253" s="81"/>
      <c r="C253" s="76">
        <f t="shared" si="34"/>
        <v>248</v>
      </c>
      <c r="D253" s="85">
        <f t="shared" si="35"/>
        <v>-13856.084583702363</v>
      </c>
      <c r="E253" s="85">
        <f t="shared" si="40"/>
        <v>-9959.2853747542249</v>
      </c>
      <c r="F253" s="85">
        <f t="shared" si="41"/>
        <v>-3896.7992089481377</v>
      </c>
      <c r="G253" s="86">
        <f t="shared" si="42"/>
        <v>613528.58805694699</v>
      </c>
      <c r="H253" s="80"/>
      <c r="I253" s="76"/>
      <c r="J253" s="81"/>
      <c r="K253" s="76">
        <f t="shared" si="36"/>
        <v>248</v>
      </c>
      <c r="L253" s="85">
        <f t="shared" si="37"/>
        <v>-15508.466160639353</v>
      </c>
      <c r="M253" s="85">
        <f t="shared" si="38"/>
        <v>-11394.350435012524</v>
      </c>
      <c r="N253" s="85">
        <f t="shared" si="39"/>
        <v>-4114.1157256268289</v>
      </c>
      <c r="O253" s="86">
        <f t="shared" si="43"/>
        <v>374637.77776768157</v>
      </c>
    </row>
    <row r="254" spans="1:15" x14ac:dyDescent="0.2">
      <c r="A254" s="76"/>
      <c r="B254" s="81"/>
      <c r="C254" s="76">
        <f t="shared" si="34"/>
        <v>249</v>
      </c>
      <c r="D254" s="85">
        <f t="shared" si="35"/>
        <v>-13856.084583702363</v>
      </c>
      <c r="E254" s="85">
        <f t="shared" si="40"/>
        <v>-10021.530908346438</v>
      </c>
      <c r="F254" s="85">
        <f t="shared" si="41"/>
        <v>-3834.5536753559245</v>
      </c>
      <c r="G254" s="86">
        <f t="shared" si="42"/>
        <v>603507.05714860058</v>
      </c>
      <c r="H254" s="80"/>
      <c r="I254" s="76"/>
      <c r="J254" s="81"/>
      <c r="K254" s="76">
        <f t="shared" si="36"/>
        <v>249</v>
      </c>
      <c r="L254" s="85">
        <f t="shared" si="37"/>
        <v>-15508.466160639353</v>
      </c>
      <c r="M254" s="85">
        <f t="shared" si="38"/>
        <v>-11460.817479216763</v>
      </c>
      <c r="N254" s="85">
        <f t="shared" si="39"/>
        <v>-4047.64868142259</v>
      </c>
      <c r="O254" s="86">
        <f t="shared" si="43"/>
        <v>363176.96028846479</v>
      </c>
    </row>
    <row r="255" spans="1:15" x14ac:dyDescent="0.2">
      <c r="A255" s="76"/>
      <c r="B255" s="81"/>
      <c r="C255" s="76">
        <f t="shared" si="34"/>
        <v>250</v>
      </c>
      <c r="D255" s="85">
        <f t="shared" si="35"/>
        <v>-13856.084583702363</v>
      </c>
      <c r="E255" s="85">
        <f t="shared" si="40"/>
        <v>-10084.165476523604</v>
      </c>
      <c r="F255" s="85">
        <f t="shared" si="41"/>
        <v>-3771.9191071787591</v>
      </c>
      <c r="G255" s="86">
        <f t="shared" si="42"/>
        <v>593422.89167207701</v>
      </c>
      <c r="H255" s="80"/>
      <c r="I255" s="76"/>
      <c r="J255" s="81"/>
      <c r="K255" s="76">
        <f t="shared" si="36"/>
        <v>250</v>
      </c>
      <c r="L255" s="85">
        <f t="shared" si="37"/>
        <v>-15508.466160639353</v>
      </c>
      <c r="M255" s="85">
        <f t="shared" si="38"/>
        <v>-11527.672247845529</v>
      </c>
      <c r="N255" s="85">
        <f t="shared" si="39"/>
        <v>-3980.7939127938243</v>
      </c>
      <c r="O255" s="86">
        <f t="shared" si="43"/>
        <v>351649.28804061929</v>
      </c>
    </row>
    <row r="256" spans="1:15" x14ac:dyDescent="0.2">
      <c r="A256" s="76"/>
      <c r="B256" s="81"/>
      <c r="C256" s="76">
        <f t="shared" si="34"/>
        <v>251</v>
      </c>
      <c r="D256" s="85">
        <f t="shared" si="35"/>
        <v>-13856.084583702363</v>
      </c>
      <c r="E256" s="85">
        <f t="shared" si="40"/>
        <v>-10147.191510751876</v>
      </c>
      <c r="F256" s="85">
        <f t="shared" si="41"/>
        <v>-3708.8930729504864</v>
      </c>
      <c r="G256" s="86">
        <f t="shared" si="42"/>
        <v>583275.70016132516</v>
      </c>
      <c r="H256" s="80"/>
      <c r="I256" s="76"/>
      <c r="J256" s="81"/>
      <c r="K256" s="76">
        <f t="shared" si="36"/>
        <v>251</v>
      </c>
      <c r="L256" s="85">
        <f t="shared" si="37"/>
        <v>-15508.466160639353</v>
      </c>
      <c r="M256" s="85">
        <f t="shared" si="38"/>
        <v>-11594.917002624627</v>
      </c>
      <c r="N256" s="85">
        <f t="shared" si="39"/>
        <v>-3913.5491580147263</v>
      </c>
      <c r="O256" s="86">
        <f t="shared" si="43"/>
        <v>340054.37103799469</v>
      </c>
    </row>
    <row r="257" spans="1:15" x14ac:dyDescent="0.2">
      <c r="A257" s="76"/>
      <c r="B257" s="81">
        <f>SUM(D246:D257)</f>
        <v>-166273.01500442834</v>
      </c>
      <c r="C257" s="76">
        <f t="shared" si="34"/>
        <v>252</v>
      </c>
      <c r="D257" s="85">
        <f t="shared" si="35"/>
        <v>-13856.084583702363</v>
      </c>
      <c r="E257" s="85">
        <f t="shared" si="40"/>
        <v>-10210.611457694076</v>
      </c>
      <c r="F257" s="85">
        <f t="shared" si="41"/>
        <v>-3645.4731260082863</v>
      </c>
      <c r="G257" s="86">
        <f t="shared" si="42"/>
        <v>573065.08870363107</v>
      </c>
      <c r="H257" s="80"/>
      <c r="I257" s="76"/>
      <c r="J257" s="81">
        <f>SUM(L246:L257)</f>
        <v>-186101.59392767225</v>
      </c>
      <c r="K257" s="76">
        <f t="shared" si="36"/>
        <v>252</v>
      </c>
      <c r="L257" s="85">
        <f t="shared" si="37"/>
        <v>-15508.466160639353</v>
      </c>
      <c r="M257" s="85">
        <f t="shared" si="38"/>
        <v>-11662.554018473271</v>
      </c>
      <c r="N257" s="85">
        <f t="shared" si="39"/>
        <v>-3845.912142166082</v>
      </c>
      <c r="O257" s="86">
        <f t="shared" si="43"/>
        <v>328391.81701952143</v>
      </c>
    </row>
    <row r="258" spans="1:15" x14ac:dyDescent="0.2">
      <c r="A258" s="76"/>
      <c r="B258" s="81"/>
      <c r="C258" s="76">
        <f t="shared" si="34"/>
        <v>253</v>
      </c>
      <c r="D258" s="85">
        <f t="shared" si="35"/>
        <v>-13856.084583702363</v>
      </c>
      <c r="E258" s="85">
        <f t="shared" si="40"/>
        <v>-10274.427779304664</v>
      </c>
      <c r="F258" s="85">
        <f t="shared" si="41"/>
        <v>-3581.6568043976986</v>
      </c>
      <c r="G258" s="86">
        <f t="shared" si="42"/>
        <v>562790.6609243264</v>
      </c>
      <c r="H258" s="80"/>
      <c r="I258" s="76"/>
      <c r="J258" s="81"/>
      <c r="K258" s="76">
        <f t="shared" si="36"/>
        <v>253</v>
      </c>
      <c r="L258" s="85">
        <f t="shared" si="37"/>
        <v>-15508.466160639353</v>
      </c>
      <c r="M258" s="85">
        <f t="shared" si="38"/>
        <v>-11730.585583581033</v>
      </c>
      <c r="N258" s="85">
        <f t="shared" si="39"/>
        <v>-3777.8805770583203</v>
      </c>
      <c r="O258" s="86">
        <f t="shared" si="43"/>
        <v>316661.23143594043</v>
      </c>
    </row>
    <row r="259" spans="1:15" x14ac:dyDescent="0.2">
      <c r="A259" s="76"/>
      <c r="B259" s="81"/>
      <c r="C259" s="76">
        <f t="shared" si="34"/>
        <v>254</v>
      </c>
      <c r="D259" s="85">
        <f t="shared" si="35"/>
        <v>-13856.084583702363</v>
      </c>
      <c r="E259" s="85">
        <f t="shared" si="40"/>
        <v>-10338.642952925318</v>
      </c>
      <c r="F259" s="85">
        <f t="shared" si="41"/>
        <v>-3517.4416307770443</v>
      </c>
      <c r="G259" s="86">
        <f t="shared" si="42"/>
        <v>552452.0179714011</v>
      </c>
      <c r="H259" s="80"/>
      <c r="I259" s="76"/>
      <c r="J259" s="81"/>
      <c r="K259" s="76">
        <f t="shared" si="36"/>
        <v>254</v>
      </c>
      <c r="L259" s="85">
        <f t="shared" si="37"/>
        <v>-15508.466160639353</v>
      </c>
      <c r="M259" s="85">
        <f t="shared" si="38"/>
        <v>-11799.013999485254</v>
      </c>
      <c r="N259" s="85">
        <f t="shared" si="39"/>
        <v>-3709.4521611540986</v>
      </c>
      <c r="O259" s="86">
        <f t="shared" si="43"/>
        <v>304862.21743645519</v>
      </c>
    </row>
    <row r="260" spans="1:15" x14ac:dyDescent="0.2">
      <c r="A260" s="76"/>
      <c r="B260" s="81"/>
      <c r="C260" s="76">
        <f t="shared" si="34"/>
        <v>255</v>
      </c>
      <c r="D260" s="85">
        <f t="shared" si="35"/>
        <v>-13856.084583702363</v>
      </c>
      <c r="E260" s="85">
        <f t="shared" si="40"/>
        <v>-10403.259471381101</v>
      </c>
      <c r="F260" s="85">
        <f t="shared" si="41"/>
        <v>-3452.8251123212613</v>
      </c>
      <c r="G260" s="86">
        <f t="shared" si="42"/>
        <v>542048.75850002002</v>
      </c>
      <c r="H260" s="80"/>
      <c r="I260" s="76"/>
      <c r="J260" s="81"/>
      <c r="K260" s="76">
        <f t="shared" si="36"/>
        <v>255</v>
      </c>
      <c r="L260" s="85">
        <f t="shared" si="37"/>
        <v>-15508.466160639353</v>
      </c>
      <c r="M260" s="85">
        <f t="shared" si="38"/>
        <v>-11867.841581148919</v>
      </c>
      <c r="N260" s="85">
        <f t="shared" si="39"/>
        <v>-3640.6245794904335</v>
      </c>
      <c r="O260" s="86">
        <f t="shared" si="43"/>
        <v>292994.37585530628</v>
      </c>
    </row>
    <row r="261" spans="1:15" x14ac:dyDescent="0.2">
      <c r="A261" s="76"/>
      <c r="B261" s="81"/>
      <c r="C261" s="76">
        <f t="shared" si="34"/>
        <v>256</v>
      </c>
      <c r="D261" s="85">
        <f t="shared" si="35"/>
        <v>-13856.084583702363</v>
      </c>
      <c r="E261" s="85">
        <f t="shared" si="40"/>
        <v>-10468.279843077233</v>
      </c>
      <c r="F261" s="85">
        <f t="shared" si="41"/>
        <v>-3387.8047406251299</v>
      </c>
      <c r="G261" s="86">
        <f t="shared" si="42"/>
        <v>531580.47865694284</v>
      </c>
      <c r="H261" s="80"/>
      <c r="I261" s="76"/>
      <c r="J261" s="81"/>
      <c r="K261" s="76">
        <f t="shared" si="36"/>
        <v>256</v>
      </c>
      <c r="L261" s="85">
        <f t="shared" si="37"/>
        <v>-15508.466160639353</v>
      </c>
      <c r="M261" s="85">
        <f t="shared" si="38"/>
        <v>-11937.070657038956</v>
      </c>
      <c r="N261" s="85">
        <f t="shared" si="39"/>
        <v>-3571.3955036003972</v>
      </c>
      <c r="O261" s="86">
        <f t="shared" si="43"/>
        <v>281057.30519826734</v>
      </c>
    </row>
    <row r="262" spans="1:15" x14ac:dyDescent="0.2">
      <c r="A262" s="76"/>
      <c r="B262" s="81"/>
      <c r="C262" s="76">
        <f t="shared" si="34"/>
        <v>257</v>
      </c>
      <c r="D262" s="85">
        <f t="shared" si="35"/>
        <v>-13856.084583702363</v>
      </c>
      <c r="E262" s="85">
        <f t="shared" si="40"/>
        <v>-10533.706592096467</v>
      </c>
      <c r="F262" s="85">
        <f t="shared" si="41"/>
        <v>-3322.3779916058957</v>
      </c>
      <c r="G262" s="86">
        <f t="shared" si="42"/>
        <v>521046.77206484636</v>
      </c>
      <c r="H262" s="80"/>
      <c r="I262" s="76"/>
      <c r="J262" s="81"/>
      <c r="K262" s="76">
        <f t="shared" si="36"/>
        <v>257</v>
      </c>
      <c r="L262" s="85">
        <f t="shared" si="37"/>
        <v>-15508.466160639353</v>
      </c>
      <c r="M262" s="85">
        <f t="shared" si="38"/>
        <v>-12006.703569205014</v>
      </c>
      <c r="N262" s="85">
        <f t="shared" si="39"/>
        <v>-3501.7625914343389</v>
      </c>
      <c r="O262" s="86">
        <f t="shared" si="43"/>
        <v>269050.60162906232</v>
      </c>
    </row>
    <row r="263" spans="1:15" x14ac:dyDescent="0.2">
      <c r="A263" s="76"/>
      <c r="B263" s="81"/>
      <c r="C263" s="76">
        <f t="shared" si="34"/>
        <v>258</v>
      </c>
      <c r="D263" s="85">
        <f t="shared" si="35"/>
        <v>-13856.084583702363</v>
      </c>
      <c r="E263" s="85">
        <f t="shared" si="40"/>
        <v>-10599.54225829707</v>
      </c>
      <c r="F263" s="85">
        <f t="shared" si="41"/>
        <v>-3256.542325405293</v>
      </c>
      <c r="G263" s="86">
        <f t="shared" si="42"/>
        <v>510447.22980654927</v>
      </c>
      <c r="H263" s="80"/>
      <c r="I263" s="76"/>
      <c r="J263" s="81"/>
      <c r="K263" s="76">
        <f t="shared" si="36"/>
        <v>258</v>
      </c>
      <c r="L263" s="85">
        <f t="shared" si="37"/>
        <v>-15508.466160639353</v>
      </c>
      <c r="M263" s="85">
        <f t="shared" si="38"/>
        <v>-12076.742673358711</v>
      </c>
      <c r="N263" s="85">
        <f t="shared" si="39"/>
        <v>-3431.7234872806421</v>
      </c>
      <c r="O263" s="86">
        <f t="shared" si="43"/>
        <v>256973.85895570362</v>
      </c>
    </row>
    <row r="264" spans="1:15" x14ac:dyDescent="0.2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-13856.084583702363</v>
      </c>
      <c r="E264" s="85">
        <f t="shared" si="40"/>
        <v>-10665.789397411427</v>
      </c>
      <c r="F264" s="85">
        <f t="shared" si="41"/>
        <v>-3190.2951862909358</v>
      </c>
      <c r="G264" s="86">
        <f t="shared" si="42"/>
        <v>499781.44040913787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-15508.466160639353</v>
      </c>
      <c r="M264" s="85">
        <f t="shared" ref="M264:M327" si="48">PPMT($J$3/12,K264,$J$2,$J$1)</f>
        <v>-12147.190338953302</v>
      </c>
      <c r="N264" s="85">
        <f t="shared" ref="N264:N327" si="49">SUM(L264-M264)</f>
        <v>-3361.2758216860511</v>
      </c>
      <c r="O264" s="86">
        <f t="shared" si="43"/>
        <v>244826.66861675031</v>
      </c>
    </row>
    <row r="265" spans="1:15" x14ac:dyDescent="0.2">
      <c r="A265" s="76"/>
      <c r="B265" s="81"/>
      <c r="C265" s="76">
        <f t="shared" si="44"/>
        <v>260</v>
      </c>
      <c r="D265" s="85">
        <f t="shared" si="45"/>
        <v>-13856.084583702363</v>
      </c>
      <c r="E265" s="85">
        <f t="shared" si="40"/>
        <v>-10732.450581145247</v>
      </c>
      <c r="F265" s="85">
        <f t="shared" si="41"/>
        <v>-3123.6340025571153</v>
      </c>
      <c r="G265" s="86">
        <f t="shared" si="42"/>
        <v>489048.98982799263</v>
      </c>
      <c r="H265" s="80"/>
      <c r="I265" s="76"/>
      <c r="J265" s="81"/>
      <c r="K265" s="76">
        <f t="shared" si="46"/>
        <v>260</v>
      </c>
      <c r="L265" s="85">
        <f t="shared" si="47"/>
        <v>-15508.466160639353</v>
      </c>
      <c r="M265" s="85">
        <f t="shared" si="48"/>
        <v>-12218.048949263863</v>
      </c>
      <c r="N265" s="85">
        <f t="shared" si="49"/>
        <v>-3290.4172113754903</v>
      </c>
      <c r="O265" s="86">
        <f t="shared" si="43"/>
        <v>232608.61966748643</v>
      </c>
    </row>
    <row r="266" spans="1:15" x14ac:dyDescent="0.2">
      <c r="A266" s="76"/>
      <c r="B266" s="81"/>
      <c r="C266" s="76">
        <f t="shared" si="44"/>
        <v>261</v>
      </c>
      <c r="D266" s="85">
        <f t="shared" si="45"/>
        <v>-13856.084583702363</v>
      </c>
      <c r="E266" s="85">
        <f t="shared" si="40"/>
        <v>-10799.528397277405</v>
      </c>
      <c r="F266" s="85">
        <f t="shared" si="41"/>
        <v>-3056.5561864249576</v>
      </c>
      <c r="G266" s="86">
        <f t="shared" si="42"/>
        <v>478249.46143071522</v>
      </c>
      <c r="H266" s="80"/>
      <c r="I266" s="76"/>
      <c r="J266" s="81"/>
      <c r="K266" s="76">
        <f t="shared" si="46"/>
        <v>261</v>
      </c>
      <c r="L266" s="85">
        <f t="shared" si="47"/>
        <v>-15508.466160639353</v>
      </c>
      <c r="M266" s="85">
        <f t="shared" si="48"/>
        <v>-12289.320901467905</v>
      </c>
      <c r="N266" s="85">
        <f t="shared" si="49"/>
        <v>-3219.1452591714478</v>
      </c>
      <c r="O266" s="86">
        <f t="shared" si="43"/>
        <v>220319.29876601853</v>
      </c>
    </row>
    <row r="267" spans="1:15" x14ac:dyDescent="0.2">
      <c r="A267" s="76"/>
      <c r="B267" s="81"/>
      <c r="C267" s="76">
        <f t="shared" si="44"/>
        <v>262</v>
      </c>
      <c r="D267" s="85">
        <f t="shared" si="45"/>
        <v>-13856.084583702363</v>
      </c>
      <c r="E267" s="85">
        <f t="shared" si="40"/>
        <v>-10867.025449760389</v>
      </c>
      <c r="F267" s="85">
        <f t="shared" si="41"/>
        <v>-2989.0591339419734</v>
      </c>
      <c r="G267" s="86">
        <f t="shared" si="42"/>
        <v>467382.43598095485</v>
      </c>
      <c r="H267" s="80"/>
      <c r="I267" s="76"/>
      <c r="J267" s="81"/>
      <c r="K267" s="76">
        <f t="shared" si="46"/>
        <v>262</v>
      </c>
      <c r="L267" s="85">
        <f t="shared" si="47"/>
        <v>-15508.466160639353</v>
      </c>
      <c r="M267" s="85">
        <f t="shared" si="48"/>
        <v>-12361.008606726466</v>
      </c>
      <c r="N267" s="85">
        <f t="shared" si="49"/>
        <v>-3147.4575539128873</v>
      </c>
      <c r="O267" s="86">
        <f t="shared" si="43"/>
        <v>207958.29015929205</v>
      </c>
    </row>
    <row r="268" spans="1:15" x14ac:dyDescent="0.2">
      <c r="A268" s="76"/>
      <c r="B268" s="81"/>
      <c r="C268" s="76">
        <f t="shared" si="44"/>
        <v>263</v>
      </c>
      <c r="D268" s="85">
        <f t="shared" si="45"/>
        <v>-13856.084583702363</v>
      </c>
      <c r="E268" s="85">
        <f t="shared" si="40"/>
        <v>-10934.944358821391</v>
      </c>
      <c r="F268" s="85">
        <f t="shared" si="41"/>
        <v>-2921.1402248809718</v>
      </c>
      <c r="G268" s="86">
        <f t="shared" si="42"/>
        <v>456447.49162213347</v>
      </c>
      <c r="H268" s="80"/>
      <c r="I268" s="76"/>
      <c r="J268" s="81"/>
      <c r="K268" s="76">
        <f t="shared" si="46"/>
        <v>263</v>
      </c>
      <c r="L268" s="85">
        <f t="shared" si="47"/>
        <v>-15508.466160639353</v>
      </c>
      <c r="M268" s="85">
        <f t="shared" si="48"/>
        <v>-12433.114490265705</v>
      </c>
      <c r="N268" s="85">
        <f t="shared" si="49"/>
        <v>-3075.3516703736477</v>
      </c>
      <c r="O268" s="86">
        <f t="shared" si="43"/>
        <v>195525.17566902636</v>
      </c>
    </row>
    <row r="269" spans="1:15" x14ac:dyDescent="0.2">
      <c r="A269" s="76"/>
      <c r="B269" s="81">
        <f>SUM(D258:D269)</f>
        <v>-166273.01500442834</v>
      </c>
      <c r="C269" s="76">
        <f t="shared" si="44"/>
        <v>264</v>
      </c>
      <c r="D269" s="85">
        <f t="shared" si="45"/>
        <v>-13856.084583702363</v>
      </c>
      <c r="E269" s="85">
        <f t="shared" si="40"/>
        <v>-11003.287761064024</v>
      </c>
      <c r="F269" s="85">
        <f t="shared" si="41"/>
        <v>-2852.7968226383382</v>
      </c>
      <c r="G269" s="86">
        <f t="shared" si="42"/>
        <v>445444.20386106946</v>
      </c>
      <c r="H269" s="80"/>
      <c r="I269" s="76"/>
      <c r="J269" s="81">
        <f>SUM(L258:L269)</f>
        <v>-186101.59392767225</v>
      </c>
      <c r="K269" s="76">
        <f t="shared" si="46"/>
        <v>264</v>
      </c>
      <c r="L269" s="85">
        <f t="shared" si="47"/>
        <v>-15508.466160639353</v>
      </c>
      <c r="M269" s="85">
        <f t="shared" si="48"/>
        <v>-12505.64099145892</v>
      </c>
      <c r="N269" s="85">
        <f t="shared" si="49"/>
        <v>-3002.8251691804326</v>
      </c>
      <c r="O269" s="86">
        <f t="shared" si="43"/>
        <v>183019.53467756743</v>
      </c>
    </row>
    <row r="270" spans="1:15" x14ac:dyDescent="0.2">
      <c r="A270" s="76"/>
      <c r="B270" s="81"/>
      <c r="C270" s="76">
        <f t="shared" si="44"/>
        <v>265</v>
      </c>
      <c r="D270" s="85">
        <f t="shared" si="45"/>
        <v>-13856.084583702363</v>
      </c>
      <c r="E270" s="85">
        <f t="shared" si="40"/>
        <v>-11072.058309570675</v>
      </c>
      <c r="F270" s="85">
        <f t="shared" si="41"/>
        <v>-2784.0262741316874</v>
      </c>
      <c r="G270" s="86">
        <f t="shared" si="42"/>
        <v>434372.1455514988</v>
      </c>
      <c r="H270" s="80"/>
      <c r="I270" s="76"/>
      <c r="J270" s="81"/>
      <c r="K270" s="76">
        <f t="shared" si="46"/>
        <v>265</v>
      </c>
      <c r="L270" s="85">
        <f t="shared" si="47"/>
        <v>-15508.466160639353</v>
      </c>
      <c r="M270" s="85">
        <f t="shared" si="48"/>
        <v>-12578.590563909098</v>
      </c>
      <c r="N270" s="85">
        <f t="shared" si="49"/>
        <v>-2929.875596730255</v>
      </c>
      <c r="O270" s="86">
        <f t="shared" si="43"/>
        <v>170440.94411365833</v>
      </c>
    </row>
    <row r="271" spans="1:15" x14ac:dyDescent="0.2">
      <c r="A271" s="76"/>
      <c r="B271" s="81"/>
      <c r="C271" s="76">
        <f t="shared" si="44"/>
        <v>266</v>
      </c>
      <c r="D271" s="85">
        <f t="shared" si="45"/>
        <v>-13856.084583702363</v>
      </c>
      <c r="E271" s="85">
        <f t="shared" si="40"/>
        <v>-11141.258674005492</v>
      </c>
      <c r="F271" s="85">
        <f t="shared" si="41"/>
        <v>-2714.8259096968704</v>
      </c>
      <c r="G271" s="86">
        <f t="shared" si="42"/>
        <v>423230.88687749329</v>
      </c>
      <c r="H271" s="80"/>
      <c r="I271" s="76"/>
      <c r="J271" s="81"/>
      <c r="K271" s="76">
        <f t="shared" si="46"/>
        <v>266</v>
      </c>
      <c r="L271" s="85">
        <f t="shared" si="47"/>
        <v>-15508.466160639353</v>
      </c>
      <c r="M271" s="85">
        <f t="shared" si="48"/>
        <v>-12651.965675531899</v>
      </c>
      <c r="N271" s="85">
        <f t="shared" si="49"/>
        <v>-2856.5004851074536</v>
      </c>
      <c r="O271" s="86">
        <f t="shared" si="43"/>
        <v>157788.97843812645</v>
      </c>
    </row>
    <row r="272" spans="1:15" x14ac:dyDescent="0.2">
      <c r="A272" s="76"/>
      <c r="B272" s="81"/>
      <c r="C272" s="76">
        <f t="shared" si="44"/>
        <v>267</v>
      </c>
      <c r="D272" s="85">
        <f t="shared" si="45"/>
        <v>-13856.084583702363</v>
      </c>
      <c r="E272" s="85">
        <f t="shared" si="40"/>
        <v>-11210.891540718027</v>
      </c>
      <c r="F272" s="85">
        <f t="shared" si="41"/>
        <v>-2645.193042984336</v>
      </c>
      <c r="G272" s="86">
        <f t="shared" si="42"/>
        <v>412019.99533677526</v>
      </c>
      <c r="H272" s="80"/>
      <c r="I272" s="76"/>
      <c r="J272" s="81"/>
      <c r="K272" s="76">
        <f t="shared" si="46"/>
        <v>267</v>
      </c>
      <c r="L272" s="85">
        <f t="shared" si="47"/>
        <v>-15508.466160639353</v>
      </c>
      <c r="M272" s="85">
        <f t="shared" si="48"/>
        <v>-12725.76880863917</v>
      </c>
      <c r="N272" s="85">
        <f t="shared" si="49"/>
        <v>-2782.6973520001829</v>
      </c>
      <c r="O272" s="86">
        <f t="shared" si="43"/>
        <v>145063.20962948728</v>
      </c>
    </row>
    <row r="273" spans="1:15" x14ac:dyDescent="0.2">
      <c r="A273" s="76"/>
      <c r="B273" s="81"/>
      <c r="C273" s="76">
        <f t="shared" si="44"/>
        <v>268</v>
      </c>
      <c r="D273" s="85">
        <f t="shared" si="45"/>
        <v>-13856.084583702363</v>
      </c>
      <c r="E273" s="85">
        <f t="shared" si="40"/>
        <v>-11280.959612847513</v>
      </c>
      <c r="F273" s="85">
        <f t="shared" si="41"/>
        <v>-2575.1249708548494</v>
      </c>
      <c r="G273" s="86">
        <f t="shared" si="42"/>
        <v>400739.03572392772</v>
      </c>
      <c r="H273" s="80"/>
      <c r="I273" s="76"/>
      <c r="J273" s="81"/>
      <c r="K273" s="76">
        <f t="shared" si="46"/>
        <v>268</v>
      </c>
      <c r="L273" s="85">
        <f t="shared" si="47"/>
        <v>-15508.466160639353</v>
      </c>
      <c r="M273" s="85">
        <f t="shared" si="48"/>
        <v>-12800.002460022899</v>
      </c>
      <c r="N273" s="85">
        <f t="shared" si="49"/>
        <v>-2708.4637006164539</v>
      </c>
      <c r="O273" s="86">
        <f t="shared" si="43"/>
        <v>132263.20716946438</v>
      </c>
    </row>
    <row r="274" spans="1:15" x14ac:dyDescent="0.2">
      <c r="A274" s="76"/>
      <c r="B274" s="81"/>
      <c r="C274" s="76">
        <f t="shared" si="44"/>
        <v>269</v>
      </c>
      <c r="D274" s="85">
        <f t="shared" si="45"/>
        <v>-13856.084583702363</v>
      </c>
      <c r="E274" s="85">
        <f t="shared" si="40"/>
        <v>-11351.465610427809</v>
      </c>
      <c r="F274" s="85">
        <f t="shared" si="41"/>
        <v>-2504.6189732745534</v>
      </c>
      <c r="G274" s="86">
        <f t="shared" si="42"/>
        <v>389387.57011349994</v>
      </c>
      <c r="H274" s="80"/>
      <c r="I274" s="76"/>
      <c r="J274" s="81"/>
      <c r="K274" s="76">
        <f t="shared" si="46"/>
        <v>269</v>
      </c>
      <c r="L274" s="85">
        <f t="shared" si="47"/>
        <v>-15508.466160639353</v>
      </c>
      <c r="M274" s="85">
        <f t="shared" si="48"/>
        <v>-12874.6691410397</v>
      </c>
      <c r="N274" s="85">
        <f t="shared" si="49"/>
        <v>-2633.7970195996531</v>
      </c>
      <c r="O274" s="86">
        <f t="shared" si="43"/>
        <v>119388.53802842468</v>
      </c>
    </row>
    <row r="275" spans="1:15" x14ac:dyDescent="0.2">
      <c r="A275" s="76"/>
      <c r="B275" s="81"/>
      <c r="C275" s="76">
        <f t="shared" si="44"/>
        <v>270</v>
      </c>
      <c r="D275" s="85">
        <f t="shared" si="45"/>
        <v>-13856.084583702363</v>
      </c>
      <c r="E275" s="85">
        <f t="shared" si="40"/>
        <v>-11422.412270492983</v>
      </c>
      <c r="F275" s="85">
        <f t="shared" si="41"/>
        <v>-2433.6723132093794</v>
      </c>
      <c r="G275" s="86">
        <f t="shared" si="42"/>
        <v>377965.15784300695</v>
      </c>
      <c r="H275" s="80"/>
      <c r="I275" s="76"/>
      <c r="J275" s="81"/>
      <c r="K275" s="76">
        <f t="shared" si="46"/>
        <v>270</v>
      </c>
      <c r="L275" s="85">
        <f t="shared" si="47"/>
        <v>-15508.466160639353</v>
      </c>
      <c r="M275" s="85">
        <f t="shared" si="48"/>
        <v>-12949.771377695763</v>
      </c>
      <c r="N275" s="85">
        <f t="shared" si="49"/>
        <v>-2558.6947829435903</v>
      </c>
      <c r="O275" s="86">
        <f t="shared" si="43"/>
        <v>106438.76665072891</v>
      </c>
    </row>
    <row r="276" spans="1:15" x14ac:dyDescent="0.2">
      <c r="A276" s="76"/>
      <c r="B276" s="81"/>
      <c r="C276" s="76">
        <f t="shared" si="44"/>
        <v>271</v>
      </c>
      <c r="D276" s="85">
        <f t="shared" si="45"/>
        <v>-13856.084583702363</v>
      </c>
      <c r="E276" s="85">
        <f t="shared" si="40"/>
        <v>-11493.802347183564</v>
      </c>
      <c r="F276" s="85">
        <f t="shared" si="41"/>
        <v>-2362.2822365187985</v>
      </c>
      <c r="G276" s="86">
        <f t="shared" si="42"/>
        <v>366471.35549582337</v>
      </c>
      <c r="H276" s="80"/>
      <c r="I276" s="76"/>
      <c r="J276" s="81"/>
      <c r="K276" s="76">
        <f t="shared" si="46"/>
        <v>271</v>
      </c>
      <c r="L276" s="85">
        <f t="shared" si="47"/>
        <v>-15508.466160639353</v>
      </c>
      <c r="M276" s="85">
        <f t="shared" si="48"/>
        <v>-13025.31171073232</v>
      </c>
      <c r="N276" s="85">
        <f t="shared" si="49"/>
        <v>-2483.1544499070333</v>
      </c>
      <c r="O276" s="86">
        <f t="shared" si="43"/>
        <v>93413.454939996591</v>
      </c>
    </row>
    <row r="277" spans="1:15" x14ac:dyDescent="0.2">
      <c r="A277" s="76"/>
      <c r="B277" s="81"/>
      <c r="C277" s="76">
        <f t="shared" si="44"/>
        <v>272</v>
      </c>
      <c r="D277" s="85">
        <f t="shared" si="45"/>
        <v>-13856.084583702363</v>
      </c>
      <c r="E277" s="85">
        <f t="shared" si="40"/>
        <v>-11565.638611853463</v>
      </c>
      <c r="F277" s="85">
        <f t="shared" si="41"/>
        <v>-2290.4459718488997</v>
      </c>
      <c r="G277" s="86">
        <f t="shared" si="42"/>
        <v>354905.7168839699</v>
      </c>
      <c r="H277" s="80"/>
      <c r="I277" s="76"/>
      <c r="J277" s="81"/>
      <c r="K277" s="76">
        <f t="shared" si="46"/>
        <v>272</v>
      </c>
      <c r="L277" s="85">
        <f t="shared" si="47"/>
        <v>-15508.466160639353</v>
      </c>
      <c r="M277" s="85">
        <f t="shared" si="48"/>
        <v>-13101.292695711592</v>
      </c>
      <c r="N277" s="85">
        <f t="shared" si="49"/>
        <v>-2407.1734649277605</v>
      </c>
      <c r="O277" s="86">
        <f t="shared" si="43"/>
        <v>80312.162244284991</v>
      </c>
    </row>
    <row r="278" spans="1:15" x14ac:dyDescent="0.2">
      <c r="A278" s="76"/>
      <c r="B278" s="81"/>
      <c r="C278" s="76">
        <f t="shared" si="44"/>
        <v>273</v>
      </c>
      <c r="D278" s="85">
        <f t="shared" si="45"/>
        <v>-13856.084583702363</v>
      </c>
      <c r="E278" s="85">
        <f t="shared" si="40"/>
        <v>-11637.923853177546</v>
      </c>
      <c r="F278" s="85">
        <f t="shared" si="41"/>
        <v>-2218.1607305248162</v>
      </c>
      <c r="G278" s="86">
        <f t="shared" si="42"/>
        <v>343267.79303079238</v>
      </c>
      <c r="H278" s="80"/>
      <c r="I278" s="76"/>
      <c r="J278" s="81"/>
      <c r="K278" s="76">
        <f t="shared" si="46"/>
        <v>273</v>
      </c>
      <c r="L278" s="85">
        <f t="shared" si="47"/>
        <v>-15508.466160639353</v>
      </c>
      <c r="M278" s="85">
        <f t="shared" si="48"/>
        <v>-13177.716903103246</v>
      </c>
      <c r="N278" s="85">
        <f t="shared" si="49"/>
        <v>-2330.7492575361066</v>
      </c>
      <c r="O278" s="86">
        <f t="shared" si="43"/>
        <v>67134.445341181738</v>
      </c>
    </row>
    <row r="279" spans="1:15" x14ac:dyDescent="0.2">
      <c r="A279" s="76"/>
      <c r="B279" s="81"/>
      <c r="C279" s="76">
        <f t="shared" si="44"/>
        <v>274</v>
      </c>
      <c r="D279" s="85">
        <f t="shared" si="45"/>
        <v>-13856.084583702363</v>
      </c>
      <c r="E279" s="85">
        <f t="shared" si="40"/>
        <v>-11710.660877259907</v>
      </c>
      <c r="F279" s="85">
        <f t="shared" si="41"/>
        <v>-2145.423706442456</v>
      </c>
      <c r="G279" s="86">
        <f t="shared" si="42"/>
        <v>331557.13215353247</v>
      </c>
      <c r="H279" s="80"/>
      <c r="I279" s="76"/>
      <c r="J279" s="81"/>
      <c r="K279" s="76">
        <f t="shared" si="46"/>
        <v>274</v>
      </c>
      <c r="L279" s="85">
        <f t="shared" si="47"/>
        <v>-15508.466160639353</v>
      </c>
      <c r="M279" s="85">
        <f t="shared" si="48"/>
        <v>-13254.586918371348</v>
      </c>
      <c r="N279" s="85">
        <f t="shared" si="49"/>
        <v>-2253.8792422680053</v>
      </c>
      <c r="O279" s="86">
        <f t="shared" si="43"/>
        <v>53879.858422810386</v>
      </c>
    </row>
    <row r="280" spans="1:15" x14ac:dyDescent="0.2">
      <c r="A280" s="76"/>
      <c r="B280" s="81"/>
      <c r="C280" s="76">
        <f t="shared" si="44"/>
        <v>275</v>
      </c>
      <c r="D280" s="85">
        <f t="shared" si="45"/>
        <v>-13856.084583702363</v>
      </c>
      <c r="E280" s="85">
        <f t="shared" si="40"/>
        <v>-11783.85250774278</v>
      </c>
      <c r="F280" s="85">
        <f t="shared" si="41"/>
        <v>-2072.2320759595823</v>
      </c>
      <c r="G280" s="86">
        <f t="shared" si="42"/>
        <v>319773.27964578971</v>
      </c>
      <c r="H280" s="80"/>
      <c r="I280" s="76"/>
      <c r="J280" s="81"/>
      <c r="K280" s="76">
        <f t="shared" si="46"/>
        <v>275</v>
      </c>
      <c r="L280" s="85">
        <f t="shared" si="47"/>
        <v>-15508.466160639353</v>
      </c>
      <c r="M280" s="85">
        <f t="shared" si="48"/>
        <v>-13331.905342061846</v>
      </c>
      <c r="N280" s="85">
        <f t="shared" si="49"/>
        <v>-2176.5608185775072</v>
      </c>
      <c r="O280" s="86">
        <f t="shared" si="43"/>
        <v>40547.953080748543</v>
      </c>
    </row>
    <row r="281" spans="1:15" x14ac:dyDescent="0.2">
      <c r="A281" s="76"/>
      <c r="B281" s="81">
        <f>SUM(D270:D281)</f>
        <v>-166273.01500442834</v>
      </c>
      <c r="C281" s="76">
        <f t="shared" si="44"/>
        <v>276</v>
      </c>
      <c r="D281" s="85">
        <f t="shared" si="45"/>
        <v>-13856.084583702363</v>
      </c>
      <c r="E281" s="85">
        <f t="shared" si="40"/>
        <v>-11857.501585916172</v>
      </c>
      <c r="F281" s="85">
        <f t="shared" si="41"/>
        <v>-1998.5829977861904</v>
      </c>
      <c r="G281" s="86">
        <f t="shared" si="42"/>
        <v>307915.77805987356</v>
      </c>
      <c r="H281" s="80"/>
      <c r="I281" s="76"/>
      <c r="J281" s="81">
        <f>SUM(L270:L281)</f>
        <v>-186101.59392767225</v>
      </c>
      <c r="K281" s="76">
        <f t="shared" si="46"/>
        <v>276</v>
      </c>
      <c r="L281" s="85">
        <f t="shared" si="47"/>
        <v>-15508.466160639353</v>
      </c>
      <c r="M281" s="85">
        <f t="shared" si="48"/>
        <v>-13409.674789890541</v>
      </c>
      <c r="N281" s="85">
        <f t="shared" si="49"/>
        <v>-2098.7913707488115</v>
      </c>
      <c r="O281" s="86">
        <f t="shared" si="43"/>
        <v>27138.278290858001</v>
      </c>
    </row>
    <row r="282" spans="1:15" x14ac:dyDescent="0.2">
      <c r="A282" s="76"/>
      <c r="B282" s="81"/>
      <c r="C282" s="76">
        <f t="shared" si="44"/>
        <v>277</v>
      </c>
      <c r="D282" s="85">
        <f t="shared" si="45"/>
        <v>-13856.084583702363</v>
      </c>
      <c r="E282" s="85">
        <f t="shared" si="40"/>
        <v>-11931.610970828149</v>
      </c>
      <c r="F282" s="85">
        <f t="shared" si="41"/>
        <v>-1924.4736128742134</v>
      </c>
      <c r="G282" s="86">
        <f t="shared" si="42"/>
        <v>295984.1670890454</v>
      </c>
      <c r="H282" s="80"/>
      <c r="I282" s="76"/>
      <c r="J282" s="81"/>
      <c r="K282" s="76">
        <f t="shared" si="46"/>
        <v>277</v>
      </c>
      <c r="L282" s="85">
        <f t="shared" si="47"/>
        <v>-15508.466160639353</v>
      </c>
      <c r="M282" s="85">
        <f t="shared" si="48"/>
        <v>-13487.89789283157</v>
      </c>
      <c r="N282" s="85">
        <f t="shared" si="49"/>
        <v>-2020.5682678077828</v>
      </c>
      <c r="O282" s="86">
        <f t="shared" si="43"/>
        <v>13650.380398026431</v>
      </c>
    </row>
    <row r="283" spans="1:15" x14ac:dyDescent="0.2">
      <c r="A283" s="76"/>
      <c r="B283" s="81"/>
      <c r="C283" s="76">
        <f t="shared" si="44"/>
        <v>278</v>
      </c>
      <c r="D283" s="85">
        <f t="shared" si="45"/>
        <v>-13856.084583702363</v>
      </c>
      <c r="E283" s="85">
        <f t="shared" si="40"/>
        <v>-12006.183539395826</v>
      </c>
      <c r="F283" s="85">
        <f t="shared" si="41"/>
        <v>-1849.9010443065363</v>
      </c>
      <c r="G283" s="86">
        <f t="shared" si="42"/>
        <v>283977.98354964959</v>
      </c>
      <c r="H283" s="80"/>
      <c r="I283" s="76"/>
      <c r="J283" s="81"/>
      <c r="K283" s="76">
        <f t="shared" si="46"/>
        <v>278</v>
      </c>
      <c r="L283" s="85">
        <f t="shared" si="47"/>
        <v>-15508.466160639353</v>
      </c>
      <c r="M283" s="85">
        <f t="shared" si="48"/>
        <v>-13566.577297206419</v>
      </c>
      <c r="N283" s="85">
        <f t="shared" si="49"/>
        <v>-1941.8888634329342</v>
      </c>
      <c r="O283" s="86">
        <f t="shared" si="43"/>
        <v>83.803100820012332</v>
      </c>
    </row>
    <row r="284" spans="1:15" x14ac:dyDescent="0.2">
      <c r="A284" s="76"/>
      <c r="B284" s="81"/>
      <c r="C284" s="76">
        <f t="shared" si="44"/>
        <v>279</v>
      </c>
      <c r="D284" s="85">
        <f t="shared" si="45"/>
        <v>-13856.084583702363</v>
      </c>
      <c r="E284" s="85">
        <f t="shared" si="40"/>
        <v>-12081.222186517049</v>
      </c>
      <c r="F284" s="85">
        <f t="shared" si="41"/>
        <v>-1774.862397185314</v>
      </c>
      <c r="G284" s="86">
        <f t="shared" si="42"/>
        <v>271896.76136313257</v>
      </c>
      <c r="H284" s="80"/>
      <c r="I284" s="76"/>
      <c r="J284" s="81"/>
      <c r="K284" s="76">
        <f t="shared" si="46"/>
        <v>279</v>
      </c>
      <c r="L284" s="85">
        <f t="shared" si="47"/>
        <v>-15508.466160639353</v>
      </c>
      <c r="M284" s="85">
        <f t="shared" si="48"/>
        <v>-13645.715664773457</v>
      </c>
      <c r="N284" s="85">
        <f t="shared" si="49"/>
        <v>-1862.7504958658956</v>
      </c>
      <c r="O284" s="86">
        <f t="shared" si="43"/>
        <v>-13561.912563953445</v>
      </c>
    </row>
    <row r="285" spans="1:15" x14ac:dyDescent="0.2">
      <c r="A285" s="76"/>
      <c r="B285" s="81"/>
      <c r="C285" s="76">
        <f t="shared" si="44"/>
        <v>280</v>
      </c>
      <c r="D285" s="85">
        <f t="shared" si="45"/>
        <v>-13856.084583702363</v>
      </c>
      <c r="E285" s="85">
        <f t="shared" si="40"/>
        <v>-12156.72982518278</v>
      </c>
      <c r="F285" s="85">
        <f t="shared" si="41"/>
        <v>-1699.3547585195829</v>
      </c>
      <c r="G285" s="86">
        <f t="shared" si="42"/>
        <v>259740.03153794978</v>
      </c>
      <c r="H285" s="80"/>
      <c r="I285" s="76"/>
      <c r="J285" s="81"/>
      <c r="K285" s="76">
        <f t="shared" si="46"/>
        <v>280</v>
      </c>
      <c r="L285" s="85">
        <f t="shared" si="47"/>
        <v>-15508.466160639353</v>
      </c>
      <c r="M285" s="85">
        <f t="shared" si="48"/>
        <v>-13725.315672817971</v>
      </c>
      <c r="N285" s="85">
        <f t="shared" si="49"/>
        <v>-1783.1504878213818</v>
      </c>
      <c r="O285" s="86">
        <f t="shared" si="43"/>
        <v>-27287.228236771414</v>
      </c>
    </row>
    <row r="286" spans="1:15" x14ac:dyDescent="0.2">
      <c r="A286" s="76"/>
      <c r="B286" s="81"/>
      <c r="C286" s="76">
        <f t="shared" si="44"/>
        <v>281</v>
      </c>
      <c r="D286" s="85">
        <f t="shared" si="45"/>
        <v>-13856.084583702363</v>
      </c>
      <c r="E286" s="85">
        <f t="shared" si="40"/>
        <v>-12232.709386590173</v>
      </c>
      <c r="F286" s="85">
        <f t="shared" si="41"/>
        <v>-1623.3751971121892</v>
      </c>
      <c r="G286" s="86">
        <f t="shared" si="42"/>
        <v>247507.32215135961</v>
      </c>
      <c r="H286" s="80"/>
      <c r="I286" s="76"/>
      <c r="J286" s="81"/>
      <c r="K286" s="76">
        <f t="shared" si="46"/>
        <v>281</v>
      </c>
      <c r="L286" s="85">
        <f t="shared" si="47"/>
        <v>-15508.466160639353</v>
      </c>
      <c r="M286" s="85">
        <f t="shared" si="48"/>
        <v>-13805.380014242741</v>
      </c>
      <c r="N286" s="85">
        <f t="shared" si="49"/>
        <v>-1703.0861463966121</v>
      </c>
      <c r="O286" s="86">
        <f t="shared" si="43"/>
        <v>-41092.608251014157</v>
      </c>
    </row>
    <row r="287" spans="1:15" x14ac:dyDescent="0.2">
      <c r="A287" s="76"/>
      <c r="B287" s="81"/>
      <c r="C287" s="76">
        <f t="shared" si="44"/>
        <v>282</v>
      </c>
      <c r="D287" s="85">
        <f t="shared" si="45"/>
        <v>-13856.084583702363</v>
      </c>
      <c r="E287" s="85">
        <f t="shared" si="40"/>
        <v>-12309.163820256361</v>
      </c>
      <c r="F287" s="85">
        <f t="shared" si="41"/>
        <v>-1546.9207634460017</v>
      </c>
      <c r="G287" s="86">
        <f t="shared" si="42"/>
        <v>235198.15833110324</v>
      </c>
      <c r="H287" s="80"/>
      <c r="I287" s="76"/>
      <c r="J287" s="81"/>
      <c r="K287" s="76">
        <f t="shared" si="46"/>
        <v>282</v>
      </c>
      <c r="L287" s="85">
        <f t="shared" si="47"/>
        <v>-15508.466160639353</v>
      </c>
      <c r="M287" s="85">
        <f t="shared" si="48"/>
        <v>-13885.911397659156</v>
      </c>
      <c r="N287" s="85">
        <f t="shared" si="49"/>
        <v>-1622.5547629801968</v>
      </c>
      <c r="O287" s="86">
        <f t="shared" si="43"/>
        <v>-54978.519648673311</v>
      </c>
    </row>
    <row r="288" spans="1:15" x14ac:dyDescent="0.2">
      <c r="A288" s="76"/>
      <c r="B288" s="81"/>
      <c r="C288" s="76">
        <f t="shared" si="44"/>
        <v>283</v>
      </c>
      <c r="D288" s="85">
        <f t="shared" si="45"/>
        <v>-13856.084583702363</v>
      </c>
      <c r="E288" s="85">
        <f t="shared" si="40"/>
        <v>-12386.096094132965</v>
      </c>
      <c r="F288" s="85">
        <f t="shared" si="41"/>
        <v>-1469.9884895693976</v>
      </c>
      <c r="G288" s="86">
        <f t="shared" si="42"/>
        <v>222812.06223697029</v>
      </c>
      <c r="H288" s="80"/>
      <c r="I288" s="76"/>
      <c r="J288" s="81"/>
      <c r="K288" s="76">
        <f t="shared" si="46"/>
        <v>283</v>
      </c>
      <c r="L288" s="85">
        <f t="shared" si="47"/>
        <v>-15508.466160639353</v>
      </c>
      <c r="M288" s="85">
        <f t="shared" si="48"/>
        <v>-13966.912547478834</v>
      </c>
      <c r="N288" s="85">
        <f t="shared" si="49"/>
        <v>-1541.5536131605186</v>
      </c>
      <c r="O288" s="86">
        <f t="shared" si="43"/>
        <v>-68945.432196152149</v>
      </c>
    </row>
    <row r="289" spans="1:15" x14ac:dyDescent="0.2">
      <c r="A289" s="76"/>
      <c r="B289" s="81"/>
      <c r="C289" s="76">
        <f t="shared" si="44"/>
        <v>284</v>
      </c>
      <c r="D289" s="85">
        <f t="shared" si="45"/>
        <v>-13856.084583702363</v>
      </c>
      <c r="E289" s="85">
        <f t="shared" si="40"/>
        <v>-12463.509194721295</v>
      </c>
      <c r="F289" s="85">
        <f t="shared" si="41"/>
        <v>-1392.5753889810676</v>
      </c>
      <c r="G289" s="86">
        <f t="shared" si="42"/>
        <v>210348.553042249</v>
      </c>
      <c r="H289" s="80"/>
      <c r="I289" s="76"/>
      <c r="J289" s="81"/>
      <c r="K289" s="76">
        <f t="shared" si="46"/>
        <v>284</v>
      </c>
      <c r="L289" s="85">
        <f t="shared" si="47"/>
        <v>-15508.466160639353</v>
      </c>
      <c r="M289" s="85">
        <f t="shared" si="48"/>
        <v>-14048.386204005794</v>
      </c>
      <c r="N289" s="85">
        <f t="shared" si="49"/>
        <v>-1460.079956633559</v>
      </c>
      <c r="O289" s="86">
        <f t="shared" si="43"/>
        <v>-82993.818400157936</v>
      </c>
    </row>
    <row r="290" spans="1:15" x14ac:dyDescent="0.2">
      <c r="A290" s="76"/>
      <c r="B290" s="81"/>
      <c r="C290" s="76">
        <f t="shared" si="44"/>
        <v>285</v>
      </c>
      <c r="D290" s="85">
        <f t="shared" si="45"/>
        <v>-13856.084583702363</v>
      </c>
      <c r="E290" s="85">
        <f t="shared" si="40"/>
        <v>-12541.406127188302</v>
      </c>
      <c r="F290" s="85">
        <f t="shared" si="41"/>
        <v>-1314.6784565140606</v>
      </c>
      <c r="G290" s="86">
        <f t="shared" si="42"/>
        <v>197807.1469150607</v>
      </c>
      <c r="H290" s="80"/>
      <c r="I290" s="76"/>
      <c r="J290" s="81"/>
      <c r="K290" s="76">
        <f t="shared" si="46"/>
        <v>285</v>
      </c>
      <c r="L290" s="85">
        <f t="shared" si="47"/>
        <v>-15508.466160639353</v>
      </c>
      <c r="M290" s="85">
        <f t="shared" si="48"/>
        <v>-14130.335123529161</v>
      </c>
      <c r="N290" s="85">
        <f t="shared" si="49"/>
        <v>-1378.1310371101918</v>
      </c>
      <c r="O290" s="86">
        <f t="shared" si="43"/>
        <v>-97124.153523687099</v>
      </c>
    </row>
    <row r="291" spans="1:15" x14ac:dyDescent="0.2">
      <c r="A291" s="76"/>
      <c r="B291" s="81"/>
      <c r="C291" s="76">
        <f t="shared" si="44"/>
        <v>286</v>
      </c>
      <c r="D291" s="85">
        <f t="shared" si="45"/>
        <v>-13856.084583702363</v>
      </c>
      <c r="E291" s="85">
        <f t="shared" si="40"/>
        <v>-12619.78991548323</v>
      </c>
      <c r="F291" s="85">
        <f t="shared" si="41"/>
        <v>-1236.2946682191323</v>
      </c>
      <c r="G291" s="86">
        <f t="shared" si="42"/>
        <v>185187.35699957746</v>
      </c>
      <c r="H291" s="80"/>
      <c r="I291" s="76"/>
      <c r="J291" s="81"/>
      <c r="K291" s="76">
        <f t="shared" si="46"/>
        <v>286</v>
      </c>
      <c r="L291" s="85">
        <f t="shared" si="47"/>
        <v>-15508.466160639353</v>
      </c>
      <c r="M291" s="85">
        <f t="shared" si="48"/>
        <v>-14212.762078416414</v>
      </c>
      <c r="N291" s="85">
        <f t="shared" si="49"/>
        <v>-1295.7040822229392</v>
      </c>
      <c r="O291" s="86">
        <f t="shared" si="43"/>
        <v>-111336.91560210352</v>
      </c>
    </row>
    <row r="292" spans="1:15" x14ac:dyDescent="0.2">
      <c r="A292" s="76"/>
      <c r="B292" s="81"/>
      <c r="C292" s="76">
        <f t="shared" si="44"/>
        <v>287</v>
      </c>
      <c r="D292" s="85">
        <f t="shared" si="45"/>
        <v>-13856.084583702363</v>
      </c>
      <c r="E292" s="85">
        <f t="shared" si="40"/>
        <v>-12698.663602455001</v>
      </c>
      <c r="F292" s="85">
        <f t="shared" si="41"/>
        <v>-1157.4209812473619</v>
      </c>
      <c r="G292" s="86">
        <f t="shared" si="42"/>
        <v>172488.69339712246</v>
      </c>
      <c r="H292" s="80"/>
      <c r="I292" s="76"/>
      <c r="J292" s="81"/>
      <c r="K292" s="76">
        <f t="shared" si="46"/>
        <v>287</v>
      </c>
      <c r="L292" s="85">
        <f t="shared" si="47"/>
        <v>-15508.466160639353</v>
      </c>
      <c r="M292" s="85">
        <f t="shared" si="48"/>
        <v>-14295.669857207178</v>
      </c>
      <c r="N292" s="85">
        <f t="shared" si="49"/>
        <v>-1212.7963034321747</v>
      </c>
      <c r="O292" s="86">
        <f t="shared" si="43"/>
        <v>-125632.58545931069</v>
      </c>
    </row>
    <row r="293" spans="1:15" x14ac:dyDescent="0.2">
      <c r="A293" s="76"/>
      <c r="B293" s="81">
        <f>SUM(D282:D293)</f>
        <v>-166273.01500442834</v>
      </c>
      <c r="C293" s="76">
        <f t="shared" si="44"/>
        <v>288</v>
      </c>
      <c r="D293" s="85">
        <f t="shared" si="45"/>
        <v>-13856.084583702363</v>
      </c>
      <c r="E293" s="85">
        <f t="shared" si="40"/>
        <v>-12778.030249970345</v>
      </c>
      <c r="F293" s="85">
        <f t="shared" si="41"/>
        <v>-1078.0543337320178</v>
      </c>
      <c r="G293" s="86">
        <f t="shared" si="42"/>
        <v>159710.66314715211</v>
      </c>
      <c r="H293" s="80"/>
      <c r="I293" s="76"/>
      <c r="J293" s="81">
        <f>SUM(L282:L293)</f>
        <v>-186101.59392767225</v>
      </c>
      <c r="K293" s="76">
        <f t="shared" si="46"/>
        <v>288</v>
      </c>
      <c r="L293" s="85">
        <f t="shared" si="47"/>
        <v>-15508.466160639353</v>
      </c>
      <c r="M293" s="85">
        <f t="shared" si="48"/>
        <v>-14379.061264707552</v>
      </c>
      <c r="N293" s="85">
        <f t="shared" si="49"/>
        <v>-1129.4048959318006</v>
      </c>
      <c r="O293" s="86">
        <f t="shared" si="43"/>
        <v>-140011.64672401824</v>
      </c>
    </row>
    <row r="294" spans="1:15" x14ac:dyDescent="0.2">
      <c r="A294" s="76"/>
      <c r="B294" s="81"/>
      <c r="C294" s="76">
        <f t="shared" si="44"/>
        <v>289</v>
      </c>
      <c r="D294" s="85">
        <f t="shared" si="45"/>
        <v>-13856.084583702363</v>
      </c>
      <c r="E294" s="85">
        <f t="shared" si="40"/>
        <v>-12857.892939032658</v>
      </c>
      <c r="F294" s="85">
        <f t="shared" si="41"/>
        <v>-998.19164466970506</v>
      </c>
      <c r="G294" s="86">
        <f t="shared" si="42"/>
        <v>146852.77020811944</v>
      </c>
      <c r="H294" s="80"/>
      <c r="I294" s="76"/>
      <c r="J294" s="81"/>
      <c r="K294" s="76">
        <f t="shared" si="46"/>
        <v>289</v>
      </c>
      <c r="L294" s="85">
        <f t="shared" si="47"/>
        <v>-15508.466160639353</v>
      </c>
      <c r="M294" s="85">
        <f t="shared" si="48"/>
        <v>-14462.939122085012</v>
      </c>
      <c r="N294" s="85">
        <f t="shared" si="49"/>
        <v>-1045.5270385543408</v>
      </c>
      <c r="O294" s="86">
        <f t="shared" si="43"/>
        <v>-154474.58584610326</v>
      </c>
    </row>
    <row r="295" spans="1:15" x14ac:dyDescent="0.2">
      <c r="A295" s="76"/>
      <c r="B295" s="81"/>
      <c r="C295" s="76">
        <f t="shared" si="44"/>
        <v>290</v>
      </c>
      <c r="D295" s="85">
        <f t="shared" si="45"/>
        <v>-13856.084583702363</v>
      </c>
      <c r="E295" s="85">
        <f t="shared" si="40"/>
        <v>-12938.254769901612</v>
      </c>
      <c r="F295" s="85">
        <f t="shared" si="41"/>
        <v>-917.82981380075034</v>
      </c>
      <c r="G295" s="86">
        <f t="shared" si="42"/>
        <v>133914.51543821784</v>
      </c>
      <c r="H295" s="80"/>
      <c r="I295" s="76"/>
      <c r="J295" s="81"/>
      <c r="K295" s="76">
        <f t="shared" si="46"/>
        <v>290</v>
      </c>
      <c r="L295" s="85">
        <f t="shared" si="47"/>
        <v>-15508.466160639353</v>
      </c>
      <c r="M295" s="85">
        <f t="shared" si="48"/>
        <v>-14547.306266963844</v>
      </c>
      <c r="N295" s="85">
        <f t="shared" si="49"/>
        <v>-961.15989367550901</v>
      </c>
      <c r="O295" s="86">
        <f t="shared" si="43"/>
        <v>-169021.89211306709</v>
      </c>
    </row>
    <row r="296" spans="1:15" x14ac:dyDescent="0.2">
      <c r="A296" s="76"/>
      <c r="B296" s="81"/>
      <c r="C296" s="76">
        <f t="shared" si="44"/>
        <v>291</v>
      </c>
      <c r="D296" s="85">
        <f t="shared" si="45"/>
        <v>-13856.084583702363</v>
      </c>
      <c r="E296" s="85">
        <f t="shared" si="40"/>
        <v>-13019.118862213498</v>
      </c>
      <c r="F296" s="85">
        <f t="shared" si="41"/>
        <v>-836.9657214888648</v>
      </c>
      <c r="G296" s="86">
        <f t="shared" si="42"/>
        <v>120895.39657600435</v>
      </c>
      <c r="H296" s="80"/>
      <c r="I296" s="76"/>
      <c r="J296" s="81"/>
      <c r="K296" s="76">
        <f t="shared" si="46"/>
        <v>291</v>
      </c>
      <c r="L296" s="85">
        <f t="shared" si="47"/>
        <v>-15508.466160639353</v>
      </c>
      <c r="M296" s="85">
        <f t="shared" si="48"/>
        <v>-14632.16555352113</v>
      </c>
      <c r="N296" s="85">
        <f t="shared" si="49"/>
        <v>-876.30060711822262</v>
      </c>
      <c r="O296" s="86">
        <f t="shared" si="43"/>
        <v>-183654.05766658823</v>
      </c>
    </row>
    <row r="297" spans="1:15" x14ac:dyDescent="0.2">
      <c r="A297" s="76"/>
      <c r="B297" s="81"/>
      <c r="C297" s="76">
        <f t="shared" si="44"/>
        <v>292</v>
      </c>
      <c r="D297" s="85">
        <f t="shared" si="45"/>
        <v>-13856.084583702363</v>
      </c>
      <c r="E297" s="85">
        <f t="shared" si="40"/>
        <v>-13100.488355102332</v>
      </c>
      <c r="F297" s="85">
        <f t="shared" si="41"/>
        <v>-755.59622860003037</v>
      </c>
      <c r="G297" s="86">
        <f t="shared" si="42"/>
        <v>107794.90822090201</v>
      </c>
      <c r="H297" s="80"/>
      <c r="I297" s="76"/>
      <c r="J297" s="81"/>
      <c r="K297" s="76">
        <f t="shared" si="46"/>
        <v>292</v>
      </c>
      <c r="L297" s="85">
        <f t="shared" si="47"/>
        <v>-15508.466160639353</v>
      </c>
      <c r="M297" s="85">
        <f t="shared" si="48"/>
        <v>-14717.519852583338</v>
      </c>
      <c r="N297" s="85">
        <f t="shared" si="49"/>
        <v>-790.94630805601446</v>
      </c>
      <c r="O297" s="86">
        <f t="shared" si="43"/>
        <v>-198371.57751917155</v>
      </c>
    </row>
    <row r="298" spans="1:15" x14ac:dyDescent="0.2">
      <c r="A298" s="76"/>
      <c r="B298" s="81"/>
      <c r="C298" s="76">
        <f t="shared" si="44"/>
        <v>293</v>
      </c>
      <c r="D298" s="85">
        <f t="shared" si="45"/>
        <v>-13856.084583702363</v>
      </c>
      <c r="E298" s="85">
        <f t="shared" ref="E298:E341" si="50">PPMT($B$3/12,C298,$B$2,$B$1)</f>
        <v>-13182.366407321721</v>
      </c>
      <c r="F298" s="85">
        <f t="shared" ref="F298:F341" si="51">SUM(D298-E298)</f>
        <v>-673.71817638064203</v>
      </c>
      <c r="G298" s="86">
        <f t="shared" ref="G298:G341" si="52">SUM(G297+E298)</f>
        <v>94612.54181358029</v>
      </c>
      <c r="H298" s="80"/>
      <c r="I298" s="76"/>
      <c r="J298" s="81"/>
      <c r="K298" s="76">
        <f t="shared" si="46"/>
        <v>293</v>
      </c>
      <c r="L298" s="85">
        <f t="shared" si="47"/>
        <v>-15508.466160639353</v>
      </c>
      <c r="M298" s="85">
        <f t="shared" si="48"/>
        <v>-14803.372051723409</v>
      </c>
      <c r="N298" s="85">
        <f t="shared" si="49"/>
        <v>-705.09410891594416</v>
      </c>
      <c r="O298" s="86">
        <f t="shared" ref="O298:O341" si="53">SUM(O297+M298)</f>
        <v>-213174.94957089497</v>
      </c>
    </row>
    <row r="299" spans="1:15" x14ac:dyDescent="0.2">
      <c r="A299" s="76"/>
      <c r="B299" s="81"/>
      <c r="C299" s="76">
        <f t="shared" si="44"/>
        <v>294</v>
      </c>
      <c r="D299" s="85">
        <f t="shared" si="45"/>
        <v>-13856.084583702363</v>
      </c>
      <c r="E299" s="85">
        <f t="shared" si="50"/>
        <v>-13264.756197367482</v>
      </c>
      <c r="F299" s="85">
        <f t="shared" si="51"/>
        <v>-591.32838633488063</v>
      </c>
      <c r="G299" s="86">
        <f t="shared" si="52"/>
        <v>81347.785616212816</v>
      </c>
      <c r="H299" s="80"/>
      <c r="I299" s="76"/>
      <c r="J299" s="81"/>
      <c r="K299" s="76">
        <f t="shared" si="46"/>
        <v>294</v>
      </c>
      <c r="L299" s="85">
        <f t="shared" si="47"/>
        <v>-15508.466160639353</v>
      </c>
      <c r="M299" s="85">
        <f t="shared" si="48"/>
        <v>-14889.72505535846</v>
      </c>
      <c r="N299" s="85">
        <f t="shared" si="49"/>
        <v>-618.74110528089295</v>
      </c>
      <c r="O299" s="86">
        <f t="shared" si="53"/>
        <v>-228064.67462625343</v>
      </c>
    </row>
    <row r="300" spans="1:15" x14ac:dyDescent="0.2">
      <c r="A300" s="76"/>
      <c r="B300" s="81"/>
      <c r="C300" s="76">
        <f t="shared" si="44"/>
        <v>295</v>
      </c>
      <c r="D300" s="85">
        <f t="shared" si="45"/>
        <v>-13856.084583702363</v>
      </c>
      <c r="E300" s="85">
        <f t="shared" si="50"/>
        <v>-13347.660923601028</v>
      </c>
      <c r="F300" s="85">
        <f t="shared" si="51"/>
        <v>-508.42366010133446</v>
      </c>
      <c r="G300" s="86">
        <f t="shared" si="52"/>
        <v>68000.124692611789</v>
      </c>
      <c r="H300" s="80"/>
      <c r="I300" s="76"/>
      <c r="J300" s="81"/>
      <c r="K300" s="76">
        <f t="shared" si="46"/>
        <v>295</v>
      </c>
      <c r="L300" s="85">
        <f t="shared" si="47"/>
        <v>-15508.466160639353</v>
      </c>
      <c r="M300" s="85">
        <f t="shared" si="48"/>
        <v>-14976.581784848051</v>
      </c>
      <c r="N300" s="85">
        <f t="shared" si="49"/>
        <v>-531.88437579130186</v>
      </c>
      <c r="O300" s="86">
        <f t="shared" si="53"/>
        <v>-243041.25641110149</v>
      </c>
    </row>
    <row r="301" spans="1:15" x14ac:dyDescent="0.2">
      <c r="A301" s="76"/>
      <c r="B301" s="81"/>
      <c r="C301" s="76">
        <f t="shared" si="44"/>
        <v>296</v>
      </c>
      <c r="D301" s="85">
        <f t="shared" si="45"/>
        <v>-13856.084583702363</v>
      </c>
      <c r="E301" s="85">
        <f t="shared" si="50"/>
        <v>-13431.083804373535</v>
      </c>
      <c r="F301" s="85">
        <f t="shared" si="51"/>
        <v>-425.00077932882778</v>
      </c>
      <c r="G301" s="86">
        <f t="shared" si="52"/>
        <v>54569.040888238254</v>
      </c>
      <c r="H301" s="80"/>
      <c r="I301" s="76"/>
      <c r="J301" s="81"/>
      <c r="K301" s="76">
        <f t="shared" si="46"/>
        <v>296</v>
      </c>
      <c r="L301" s="85">
        <f t="shared" si="47"/>
        <v>-15508.466160639353</v>
      </c>
      <c r="M301" s="85">
        <f t="shared" si="48"/>
        <v>-15063.945178592998</v>
      </c>
      <c r="N301" s="85">
        <f t="shared" si="49"/>
        <v>-444.52098204635513</v>
      </c>
      <c r="O301" s="86">
        <f t="shared" si="53"/>
        <v>-258105.20158969448</v>
      </c>
    </row>
    <row r="302" spans="1:15" x14ac:dyDescent="0.2">
      <c r="A302" s="76"/>
      <c r="B302" s="81"/>
      <c r="C302" s="76">
        <f t="shared" si="44"/>
        <v>297</v>
      </c>
      <c r="D302" s="85">
        <f t="shared" si="45"/>
        <v>-13856.084583702363</v>
      </c>
      <c r="E302" s="85">
        <f t="shared" si="50"/>
        <v>-13515.02807815087</v>
      </c>
      <c r="F302" s="85">
        <f t="shared" si="51"/>
        <v>-341.05650555149259</v>
      </c>
      <c r="G302" s="86">
        <f t="shared" si="52"/>
        <v>41054.012810087384</v>
      </c>
      <c r="H302" s="80"/>
      <c r="I302" s="76"/>
      <c r="J302" s="81"/>
      <c r="K302" s="76">
        <f t="shared" si="46"/>
        <v>297</v>
      </c>
      <c r="L302" s="85">
        <f t="shared" si="47"/>
        <v>-15508.466160639353</v>
      </c>
      <c r="M302" s="85">
        <f t="shared" si="48"/>
        <v>-15151.818192134791</v>
      </c>
      <c r="N302" s="85">
        <f t="shared" si="49"/>
        <v>-356.6479685045615</v>
      </c>
      <c r="O302" s="86">
        <f t="shared" si="53"/>
        <v>-273257.01978182927</v>
      </c>
    </row>
    <row r="303" spans="1:15" x14ac:dyDescent="0.2">
      <c r="A303" s="76"/>
      <c r="B303" s="81"/>
      <c r="C303" s="76">
        <f t="shared" si="44"/>
        <v>298</v>
      </c>
      <c r="D303" s="85">
        <f t="shared" si="45"/>
        <v>-13856.084583702363</v>
      </c>
      <c r="E303" s="85">
        <f t="shared" si="50"/>
        <v>-13599.497003639313</v>
      </c>
      <c r="F303" s="85">
        <f t="shared" si="51"/>
        <v>-256.58758006304924</v>
      </c>
      <c r="G303" s="86">
        <f t="shared" si="52"/>
        <v>27454.515806448071</v>
      </c>
      <c r="H303" s="80"/>
      <c r="I303" s="76"/>
      <c r="J303" s="81"/>
      <c r="K303" s="76">
        <f t="shared" si="46"/>
        <v>298</v>
      </c>
      <c r="L303" s="85">
        <f t="shared" si="47"/>
        <v>-15508.466160639353</v>
      </c>
      <c r="M303" s="85">
        <f t="shared" si="48"/>
        <v>-15240.203798255579</v>
      </c>
      <c r="N303" s="85">
        <f t="shared" si="49"/>
        <v>-268.26236238377351</v>
      </c>
      <c r="O303" s="86">
        <f t="shared" si="53"/>
        <v>-288497.22358008486</v>
      </c>
    </row>
    <row r="304" spans="1:15" x14ac:dyDescent="0.2">
      <c r="A304" s="76"/>
      <c r="B304" s="81"/>
      <c r="C304" s="76">
        <f t="shared" si="44"/>
        <v>299</v>
      </c>
      <c r="D304" s="85">
        <f t="shared" si="45"/>
        <v>-13856.084583702363</v>
      </c>
      <c r="E304" s="85">
        <f t="shared" si="50"/>
        <v>-13684.493859912058</v>
      </c>
      <c r="F304" s="85">
        <f t="shared" si="51"/>
        <v>-171.59072379030476</v>
      </c>
      <c r="G304" s="86">
        <f t="shared" si="52"/>
        <v>13770.021946536013</v>
      </c>
      <c r="H304" s="80"/>
      <c r="I304" s="76"/>
      <c r="J304" s="81"/>
      <c r="K304" s="76">
        <f t="shared" si="46"/>
        <v>299</v>
      </c>
      <c r="L304" s="85">
        <f t="shared" si="47"/>
        <v>-15508.466160639353</v>
      </c>
      <c r="M304" s="85">
        <f t="shared" si="48"/>
        <v>-15329.104987078736</v>
      </c>
      <c r="N304" s="85">
        <f t="shared" si="49"/>
        <v>-179.36117356061732</v>
      </c>
      <c r="O304" s="86">
        <f t="shared" si="53"/>
        <v>-303826.32856716361</v>
      </c>
    </row>
    <row r="305" spans="1:15" x14ac:dyDescent="0.2">
      <c r="A305" s="76"/>
      <c r="B305" s="81">
        <f>SUM(D294:D305)</f>
        <v>-166273.01500442834</v>
      </c>
      <c r="C305" s="76">
        <f t="shared" si="44"/>
        <v>300</v>
      </c>
      <c r="D305" s="85">
        <f t="shared" si="45"/>
        <v>-13856.084583702363</v>
      </c>
      <c r="E305" s="85">
        <f t="shared" si="50"/>
        <v>-13770.02194653651</v>
      </c>
      <c r="F305" s="85">
        <f t="shared" si="51"/>
        <v>-86.06263716585272</v>
      </c>
      <c r="G305" s="86">
        <f t="shared" si="52"/>
        <v>-4.9658410716801882E-10</v>
      </c>
      <c r="H305" s="80"/>
      <c r="I305" s="76"/>
      <c r="J305" s="81">
        <f>SUM(L294:L305)</f>
        <v>-186101.59392767225</v>
      </c>
      <c r="K305" s="76">
        <f t="shared" si="46"/>
        <v>300</v>
      </c>
      <c r="L305" s="85">
        <f t="shared" si="47"/>
        <v>-15508.466160639353</v>
      </c>
      <c r="M305" s="85">
        <f t="shared" si="48"/>
        <v>-15418.524766170029</v>
      </c>
      <c r="N305" s="85">
        <f t="shared" si="49"/>
        <v>-89.941394469324223</v>
      </c>
      <c r="O305" s="86">
        <f t="shared" si="53"/>
        <v>-319244.85333333362</v>
      </c>
    </row>
    <row r="306" spans="1:15" x14ac:dyDescent="0.2">
      <c r="A306" s="76"/>
      <c r="B306" s="81"/>
      <c r="C306" s="76">
        <f t="shared" si="44"/>
        <v>301</v>
      </c>
      <c r="D306" s="85">
        <f t="shared" si="45"/>
        <v>-13856.084583702363</v>
      </c>
      <c r="E306" s="85" t="e">
        <f t="shared" si="50"/>
        <v>#NUM!</v>
      </c>
      <c r="F306" s="85" t="e">
        <f t="shared" si="51"/>
        <v>#NUM!</v>
      </c>
      <c r="G306" s="86" t="e">
        <f t="shared" si="52"/>
        <v>#NUM!</v>
      </c>
      <c r="H306" s="80"/>
      <c r="I306" s="76"/>
      <c r="J306" s="81"/>
      <c r="K306" s="76">
        <f t="shared" si="46"/>
        <v>301</v>
      </c>
      <c r="L306" s="85">
        <f t="shared" si="47"/>
        <v>-15508.466160639353</v>
      </c>
      <c r="M306" s="85" t="e">
        <f t="shared" si="48"/>
        <v>#NUM!</v>
      </c>
      <c r="N306" s="85" t="e">
        <f t="shared" si="49"/>
        <v>#NUM!</v>
      </c>
      <c r="O306" s="86" t="e">
        <f t="shared" si="53"/>
        <v>#NUM!</v>
      </c>
    </row>
    <row r="307" spans="1:15" x14ac:dyDescent="0.2">
      <c r="A307" s="76"/>
      <c r="B307" s="81"/>
      <c r="C307" s="76">
        <f t="shared" si="44"/>
        <v>302</v>
      </c>
      <c r="D307" s="85">
        <f t="shared" si="45"/>
        <v>-13856.084583702363</v>
      </c>
      <c r="E307" s="85" t="e">
        <f t="shared" si="50"/>
        <v>#NUM!</v>
      </c>
      <c r="F307" s="85" t="e">
        <f t="shared" si="51"/>
        <v>#NUM!</v>
      </c>
      <c r="G307" s="86" t="e">
        <f t="shared" si="52"/>
        <v>#NUM!</v>
      </c>
      <c r="H307" s="80"/>
      <c r="I307" s="76"/>
      <c r="J307" s="81"/>
      <c r="K307" s="76">
        <f t="shared" si="46"/>
        <v>302</v>
      </c>
      <c r="L307" s="85">
        <f t="shared" si="47"/>
        <v>-15508.466160639353</v>
      </c>
      <c r="M307" s="85" t="e">
        <f t="shared" si="48"/>
        <v>#NUM!</v>
      </c>
      <c r="N307" s="85" t="e">
        <f t="shared" si="49"/>
        <v>#NUM!</v>
      </c>
      <c r="O307" s="86" t="e">
        <f t="shared" si="53"/>
        <v>#NUM!</v>
      </c>
    </row>
    <row r="308" spans="1:15" x14ac:dyDescent="0.2">
      <c r="A308" s="76"/>
      <c r="B308" s="81"/>
      <c r="C308" s="76">
        <f t="shared" si="44"/>
        <v>303</v>
      </c>
      <c r="D308" s="85">
        <f t="shared" si="45"/>
        <v>-13856.084583702363</v>
      </c>
      <c r="E308" s="85" t="e">
        <f t="shared" si="50"/>
        <v>#NUM!</v>
      </c>
      <c r="F308" s="85" t="e">
        <f t="shared" si="51"/>
        <v>#NUM!</v>
      </c>
      <c r="G308" s="86" t="e">
        <f t="shared" si="52"/>
        <v>#NUM!</v>
      </c>
      <c r="H308" s="80"/>
      <c r="I308" s="76"/>
      <c r="J308" s="81"/>
      <c r="K308" s="76">
        <f t="shared" si="46"/>
        <v>303</v>
      </c>
      <c r="L308" s="85">
        <f t="shared" si="47"/>
        <v>-15508.466160639353</v>
      </c>
      <c r="M308" s="85" t="e">
        <f t="shared" si="48"/>
        <v>#NUM!</v>
      </c>
      <c r="N308" s="85" t="e">
        <f t="shared" si="49"/>
        <v>#NUM!</v>
      </c>
      <c r="O308" s="86" t="e">
        <f t="shared" si="53"/>
        <v>#NUM!</v>
      </c>
    </row>
    <row r="309" spans="1:15" x14ac:dyDescent="0.2">
      <c r="A309" s="76"/>
      <c r="B309" s="81"/>
      <c r="C309" s="76">
        <f t="shared" si="44"/>
        <v>304</v>
      </c>
      <c r="D309" s="85">
        <f t="shared" si="45"/>
        <v>-13856.084583702363</v>
      </c>
      <c r="E309" s="85" t="e">
        <f t="shared" si="50"/>
        <v>#NUM!</v>
      </c>
      <c r="F309" s="85" t="e">
        <f t="shared" si="51"/>
        <v>#NUM!</v>
      </c>
      <c r="G309" s="86" t="e">
        <f t="shared" si="52"/>
        <v>#NUM!</v>
      </c>
      <c r="H309" s="80"/>
      <c r="I309" s="76"/>
      <c r="J309" s="81"/>
      <c r="K309" s="76">
        <f t="shared" si="46"/>
        <v>304</v>
      </c>
      <c r="L309" s="85">
        <f t="shared" si="47"/>
        <v>-15508.466160639353</v>
      </c>
      <c r="M309" s="85" t="e">
        <f t="shared" si="48"/>
        <v>#NUM!</v>
      </c>
      <c r="N309" s="85" t="e">
        <f t="shared" si="49"/>
        <v>#NUM!</v>
      </c>
      <c r="O309" s="86" t="e">
        <f t="shared" si="53"/>
        <v>#NUM!</v>
      </c>
    </row>
    <row r="310" spans="1:15" x14ac:dyDescent="0.2">
      <c r="A310" s="76"/>
      <c r="B310" s="81"/>
      <c r="C310" s="76">
        <f t="shared" si="44"/>
        <v>305</v>
      </c>
      <c r="D310" s="85">
        <f t="shared" si="45"/>
        <v>-13856.084583702363</v>
      </c>
      <c r="E310" s="85" t="e">
        <f t="shared" si="50"/>
        <v>#NUM!</v>
      </c>
      <c r="F310" s="85" t="e">
        <f t="shared" si="51"/>
        <v>#NUM!</v>
      </c>
      <c r="G310" s="86" t="e">
        <f t="shared" si="52"/>
        <v>#NUM!</v>
      </c>
      <c r="H310" s="80"/>
      <c r="I310" s="76"/>
      <c r="J310" s="81"/>
      <c r="K310" s="76">
        <f t="shared" si="46"/>
        <v>305</v>
      </c>
      <c r="L310" s="85">
        <f t="shared" si="47"/>
        <v>-15508.466160639353</v>
      </c>
      <c r="M310" s="85" t="e">
        <f t="shared" si="48"/>
        <v>#NUM!</v>
      </c>
      <c r="N310" s="85" t="e">
        <f t="shared" si="49"/>
        <v>#NUM!</v>
      </c>
      <c r="O310" s="86" t="e">
        <f t="shared" si="53"/>
        <v>#NUM!</v>
      </c>
    </row>
    <row r="311" spans="1:15" x14ac:dyDescent="0.2">
      <c r="A311" s="76"/>
      <c r="B311" s="81"/>
      <c r="C311" s="76">
        <f t="shared" si="44"/>
        <v>306</v>
      </c>
      <c r="D311" s="85">
        <f t="shared" si="45"/>
        <v>-13856.084583702363</v>
      </c>
      <c r="E311" s="85" t="e">
        <f t="shared" si="50"/>
        <v>#NUM!</v>
      </c>
      <c r="F311" s="85" t="e">
        <f t="shared" si="51"/>
        <v>#NUM!</v>
      </c>
      <c r="G311" s="86" t="e">
        <f t="shared" si="52"/>
        <v>#NUM!</v>
      </c>
      <c r="H311" s="80"/>
      <c r="I311" s="76"/>
      <c r="J311" s="81"/>
      <c r="K311" s="76">
        <f t="shared" si="46"/>
        <v>306</v>
      </c>
      <c r="L311" s="85">
        <f t="shared" si="47"/>
        <v>-15508.466160639353</v>
      </c>
      <c r="M311" s="85" t="e">
        <f t="shared" si="48"/>
        <v>#NUM!</v>
      </c>
      <c r="N311" s="85" t="e">
        <f t="shared" si="49"/>
        <v>#NUM!</v>
      </c>
      <c r="O311" s="86" t="e">
        <f t="shared" si="53"/>
        <v>#NUM!</v>
      </c>
    </row>
    <row r="312" spans="1:15" x14ac:dyDescent="0.2">
      <c r="A312" s="76"/>
      <c r="B312" s="81"/>
      <c r="C312" s="76">
        <f t="shared" si="44"/>
        <v>307</v>
      </c>
      <c r="D312" s="85">
        <f t="shared" si="45"/>
        <v>-13856.084583702363</v>
      </c>
      <c r="E312" s="85" t="e">
        <f t="shared" si="50"/>
        <v>#NUM!</v>
      </c>
      <c r="F312" s="85" t="e">
        <f t="shared" si="51"/>
        <v>#NUM!</v>
      </c>
      <c r="G312" s="86" t="e">
        <f t="shared" si="52"/>
        <v>#NUM!</v>
      </c>
      <c r="H312" s="80"/>
      <c r="I312" s="76"/>
      <c r="J312" s="81"/>
      <c r="K312" s="76">
        <f t="shared" si="46"/>
        <v>307</v>
      </c>
      <c r="L312" s="85">
        <f t="shared" si="47"/>
        <v>-15508.466160639353</v>
      </c>
      <c r="M312" s="85" t="e">
        <f t="shared" si="48"/>
        <v>#NUM!</v>
      </c>
      <c r="N312" s="85" t="e">
        <f t="shared" si="49"/>
        <v>#NUM!</v>
      </c>
      <c r="O312" s="86" t="e">
        <f t="shared" si="53"/>
        <v>#NUM!</v>
      </c>
    </row>
    <row r="313" spans="1:15" x14ac:dyDescent="0.2">
      <c r="A313" s="76"/>
      <c r="B313" s="81"/>
      <c r="C313" s="76">
        <f t="shared" si="44"/>
        <v>308</v>
      </c>
      <c r="D313" s="85">
        <f t="shared" si="45"/>
        <v>-13856.084583702363</v>
      </c>
      <c r="E313" s="85" t="e">
        <f t="shared" si="50"/>
        <v>#NUM!</v>
      </c>
      <c r="F313" s="85" t="e">
        <f t="shared" si="51"/>
        <v>#NUM!</v>
      </c>
      <c r="G313" s="86" t="e">
        <f t="shared" si="52"/>
        <v>#NUM!</v>
      </c>
      <c r="H313" s="80"/>
      <c r="I313" s="76"/>
      <c r="J313" s="81"/>
      <c r="K313" s="76">
        <f t="shared" si="46"/>
        <v>308</v>
      </c>
      <c r="L313" s="85">
        <f t="shared" si="47"/>
        <v>-15508.466160639353</v>
      </c>
      <c r="M313" s="85" t="e">
        <f t="shared" si="48"/>
        <v>#NUM!</v>
      </c>
      <c r="N313" s="85" t="e">
        <f t="shared" si="49"/>
        <v>#NUM!</v>
      </c>
      <c r="O313" s="86" t="e">
        <f t="shared" si="53"/>
        <v>#NUM!</v>
      </c>
    </row>
    <row r="314" spans="1:15" x14ac:dyDescent="0.2">
      <c r="A314" s="76"/>
      <c r="B314" s="81"/>
      <c r="C314" s="76">
        <f t="shared" si="44"/>
        <v>309</v>
      </c>
      <c r="D314" s="85">
        <f t="shared" si="45"/>
        <v>-13856.084583702363</v>
      </c>
      <c r="E314" s="85" t="e">
        <f t="shared" si="50"/>
        <v>#NUM!</v>
      </c>
      <c r="F314" s="85" t="e">
        <f t="shared" si="51"/>
        <v>#NUM!</v>
      </c>
      <c r="G314" s="86" t="e">
        <f t="shared" si="52"/>
        <v>#NUM!</v>
      </c>
      <c r="H314" s="80"/>
      <c r="I314" s="76"/>
      <c r="J314" s="81"/>
      <c r="K314" s="76">
        <f t="shared" si="46"/>
        <v>309</v>
      </c>
      <c r="L314" s="85">
        <f t="shared" si="47"/>
        <v>-15508.466160639353</v>
      </c>
      <c r="M314" s="85" t="e">
        <f t="shared" si="48"/>
        <v>#NUM!</v>
      </c>
      <c r="N314" s="85" t="e">
        <f t="shared" si="49"/>
        <v>#NUM!</v>
      </c>
      <c r="O314" s="86" t="e">
        <f t="shared" si="53"/>
        <v>#NUM!</v>
      </c>
    </row>
    <row r="315" spans="1:15" x14ac:dyDescent="0.2">
      <c r="A315" s="76"/>
      <c r="B315" s="81"/>
      <c r="C315" s="76">
        <f t="shared" si="44"/>
        <v>310</v>
      </c>
      <c r="D315" s="85">
        <f t="shared" si="45"/>
        <v>-13856.084583702363</v>
      </c>
      <c r="E315" s="85" t="e">
        <f t="shared" si="50"/>
        <v>#NUM!</v>
      </c>
      <c r="F315" s="85" t="e">
        <f t="shared" si="51"/>
        <v>#NUM!</v>
      </c>
      <c r="G315" s="86" t="e">
        <f t="shared" si="52"/>
        <v>#NUM!</v>
      </c>
      <c r="H315" s="80"/>
      <c r="I315" s="76"/>
      <c r="J315" s="81"/>
      <c r="K315" s="76">
        <f t="shared" si="46"/>
        <v>310</v>
      </c>
      <c r="L315" s="85">
        <f t="shared" si="47"/>
        <v>-15508.466160639353</v>
      </c>
      <c r="M315" s="85" t="e">
        <f t="shared" si="48"/>
        <v>#NUM!</v>
      </c>
      <c r="N315" s="85" t="e">
        <f t="shared" si="49"/>
        <v>#NUM!</v>
      </c>
      <c r="O315" s="86" t="e">
        <f t="shared" si="53"/>
        <v>#NUM!</v>
      </c>
    </row>
    <row r="316" spans="1:15" x14ac:dyDescent="0.2">
      <c r="A316" s="76"/>
      <c r="B316" s="81"/>
      <c r="C316" s="76">
        <f t="shared" si="44"/>
        <v>311</v>
      </c>
      <c r="D316" s="85">
        <f t="shared" si="45"/>
        <v>-13856.084583702363</v>
      </c>
      <c r="E316" s="85" t="e">
        <f t="shared" si="50"/>
        <v>#NUM!</v>
      </c>
      <c r="F316" s="85" t="e">
        <f t="shared" si="51"/>
        <v>#NUM!</v>
      </c>
      <c r="G316" s="86" t="e">
        <f t="shared" si="52"/>
        <v>#NUM!</v>
      </c>
      <c r="H316" s="80"/>
      <c r="I316" s="76"/>
      <c r="J316" s="81"/>
      <c r="K316" s="76">
        <f t="shared" si="46"/>
        <v>311</v>
      </c>
      <c r="L316" s="85">
        <f t="shared" si="47"/>
        <v>-15508.466160639353</v>
      </c>
      <c r="M316" s="85" t="e">
        <f t="shared" si="48"/>
        <v>#NUM!</v>
      </c>
      <c r="N316" s="85" t="e">
        <f t="shared" si="49"/>
        <v>#NUM!</v>
      </c>
      <c r="O316" s="86" t="e">
        <f t="shared" si="53"/>
        <v>#NUM!</v>
      </c>
    </row>
    <row r="317" spans="1:15" x14ac:dyDescent="0.2">
      <c r="A317" s="76"/>
      <c r="B317" s="81">
        <f>SUM(D306:D317)</f>
        <v>-166273.01500442834</v>
      </c>
      <c r="C317" s="76">
        <f t="shared" si="44"/>
        <v>312</v>
      </c>
      <c r="D317" s="85">
        <f t="shared" si="45"/>
        <v>-13856.084583702363</v>
      </c>
      <c r="E317" s="85" t="e">
        <f t="shared" si="50"/>
        <v>#NUM!</v>
      </c>
      <c r="F317" s="85" t="e">
        <f t="shared" si="51"/>
        <v>#NUM!</v>
      </c>
      <c r="G317" s="86" t="e">
        <f t="shared" si="52"/>
        <v>#NUM!</v>
      </c>
      <c r="H317" s="80"/>
      <c r="I317" s="76"/>
      <c r="J317" s="81">
        <f>SUM(L306:L317)</f>
        <v>-186101.59392767225</v>
      </c>
      <c r="K317" s="76">
        <f t="shared" si="46"/>
        <v>312</v>
      </c>
      <c r="L317" s="85">
        <f t="shared" si="47"/>
        <v>-15508.466160639353</v>
      </c>
      <c r="M317" s="85" t="e">
        <f t="shared" si="48"/>
        <v>#NUM!</v>
      </c>
      <c r="N317" s="85" t="e">
        <f t="shared" si="49"/>
        <v>#NUM!</v>
      </c>
      <c r="O317" s="86" t="e">
        <f t="shared" si="53"/>
        <v>#NUM!</v>
      </c>
    </row>
    <row r="318" spans="1:15" x14ac:dyDescent="0.2">
      <c r="A318" s="76"/>
      <c r="B318" s="81"/>
      <c r="C318" s="76">
        <f t="shared" si="44"/>
        <v>313</v>
      </c>
      <c r="D318" s="85">
        <f t="shared" si="45"/>
        <v>-13856.084583702363</v>
      </c>
      <c r="E318" s="85" t="e">
        <f t="shared" si="50"/>
        <v>#NUM!</v>
      </c>
      <c r="F318" s="85" t="e">
        <f t="shared" si="51"/>
        <v>#NUM!</v>
      </c>
      <c r="G318" s="86" t="e">
        <f t="shared" si="52"/>
        <v>#NUM!</v>
      </c>
      <c r="H318" s="80"/>
      <c r="I318" s="76"/>
      <c r="J318" s="81"/>
      <c r="K318" s="76">
        <f t="shared" si="46"/>
        <v>313</v>
      </c>
      <c r="L318" s="85">
        <f t="shared" si="47"/>
        <v>-15508.466160639353</v>
      </c>
      <c r="M318" s="85" t="e">
        <f t="shared" si="48"/>
        <v>#NUM!</v>
      </c>
      <c r="N318" s="85" t="e">
        <f t="shared" si="49"/>
        <v>#NUM!</v>
      </c>
      <c r="O318" s="86" t="e">
        <f t="shared" si="53"/>
        <v>#NUM!</v>
      </c>
    </row>
    <row r="319" spans="1:15" x14ac:dyDescent="0.2">
      <c r="A319" s="76"/>
      <c r="B319" s="81"/>
      <c r="C319" s="76">
        <f t="shared" si="44"/>
        <v>314</v>
      </c>
      <c r="D319" s="85">
        <f t="shared" si="45"/>
        <v>-13856.084583702363</v>
      </c>
      <c r="E319" s="85" t="e">
        <f t="shared" si="50"/>
        <v>#NUM!</v>
      </c>
      <c r="F319" s="85" t="e">
        <f t="shared" si="51"/>
        <v>#NUM!</v>
      </c>
      <c r="G319" s="86" t="e">
        <f t="shared" si="52"/>
        <v>#NUM!</v>
      </c>
      <c r="H319" s="80"/>
      <c r="I319" s="76"/>
      <c r="J319" s="81"/>
      <c r="K319" s="76">
        <f t="shared" si="46"/>
        <v>314</v>
      </c>
      <c r="L319" s="85">
        <f t="shared" si="47"/>
        <v>-15508.466160639353</v>
      </c>
      <c r="M319" s="85" t="e">
        <f t="shared" si="48"/>
        <v>#NUM!</v>
      </c>
      <c r="N319" s="85" t="e">
        <f t="shared" si="49"/>
        <v>#NUM!</v>
      </c>
      <c r="O319" s="86" t="e">
        <f t="shared" si="53"/>
        <v>#NUM!</v>
      </c>
    </row>
    <row r="320" spans="1:15" x14ac:dyDescent="0.2">
      <c r="A320" s="76"/>
      <c r="B320" s="81"/>
      <c r="C320" s="76">
        <f t="shared" si="44"/>
        <v>315</v>
      </c>
      <c r="D320" s="85">
        <f t="shared" si="45"/>
        <v>-13856.084583702363</v>
      </c>
      <c r="E320" s="85" t="e">
        <f t="shared" si="50"/>
        <v>#NUM!</v>
      </c>
      <c r="F320" s="85" t="e">
        <f t="shared" si="51"/>
        <v>#NUM!</v>
      </c>
      <c r="G320" s="86" t="e">
        <f t="shared" si="52"/>
        <v>#NUM!</v>
      </c>
      <c r="H320" s="80"/>
      <c r="I320" s="76"/>
      <c r="J320" s="81"/>
      <c r="K320" s="76">
        <f t="shared" si="46"/>
        <v>315</v>
      </c>
      <c r="L320" s="85">
        <f t="shared" si="47"/>
        <v>-15508.466160639353</v>
      </c>
      <c r="M320" s="85" t="e">
        <f t="shared" si="48"/>
        <v>#NUM!</v>
      </c>
      <c r="N320" s="85" t="e">
        <f t="shared" si="49"/>
        <v>#NUM!</v>
      </c>
      <c r="O320" s="86" t="e">
        <f t="shared" si="53"/>
        <v>#NUM!</v>
      </c>
    </row>
    <row r="321" spans="1:15" x14ac:dyDescent="0.2">
      <c r="A321" s="76"/>
      <c r="B321" s="81"/>
      <c r="C321" s="76">
        <f t="shared" si="44"/>
        <v>316</v>
      </c>
      <c r="D321" s="85">
        <f t="shared" si="45"/>
        <v>-13856.084583702363</v>
      </c>
      <c r="E321" s="85" t="e">
        <f t="shared" si="50"/>
        <v>#NUM!</v>
      </c>
      <c r="F321" s="85" t="e">
        <f t="shared" si="51"/>
        <v>#NUM!</v>
      </c>
      <c r="G321" s="86" t="e">
        <f t="shared" si="52"/>
        <v>#NUM!</v>
      </c>
      <c r="H321" s="80"/>
      <c r="I321" s="76"/>
      <c r="J321" s="81"/>
      <c r="K321" s="76">
        <f t="shared" si="46"/>
        <v>316</v>
      </c>
      <c r="L321" s="85">
        <f t="shared" si="47"/>
        <v>-15508.466160639353</v>
      </c>
      <c r="M321" s="85" t="e">
        <f t="shared" si="48"/>
        <v>#NUM!</v>
      </c>
      <c r="N321" s="85" t="e">
        <f t="shared" si="49"/>
        <v>#NUM!</v>
      </c>
      <c r="O321" s="86" t="e">
        <f t="shared" si="53"/>
        <v>#NUM!</v>
      </c>
    </row>
    <row r="322" spans="1:15" x14ac:dyDescent="0.2">
      <c r="A322" s="76"/>
      <c r="B322" s="81"/>
      <c r="C322" s="76">
        <f t="shared" si="44"/>
        <v>317</v>
      </c>
      <c r="D322" s="85">
        <f t="shared" si="45"/>
        <v>-13856.084583702363</v>
      </c>
      <c r="E322" s="85" t="e">
        <f t="shared" si="50"/>
        <v>#NUM!</v>
      </c>
      <c r="F322" s="85" t="e">
        <f t="shared" si="51"/>
        <v>#NUM!</v>
      </c>
      <c r="G322" s="86" t="e">
        <f t="shared" si="52"/>
        <v>#NUM!</v>
      </c>
      <c r="H322" s="80"/>
      <c r="I322" s="76"/>
      <c r="J322" s="81"/>
      <c r="K322" s="76">
        <f t="shared" si="46"/>
        <v>317</v>
      </c>
      <c r="L322" s="85">
        <f t="shared" si="47"/>
        <v>-15508.466160639353</v>
      </c>
      <c r="M322" s="85" t="e">
        <f t="shared" si="48"/>
        <v>#NUM!</v>
      </c>
      <c r="N322" s="85" t="e">
        <f t="shared" si="49"/>
        <v>#NUM!</v>
      </c>
      <c r="O322" s="86" t="e">
        <f t="shared" si="53"/>
        <v>#NUM!</v>
      </c>
    </row>
    <row r="323" spans="1:15" x14ac:dyDescent="0.2">
      <c r="A323" s="76"/>
      <c r="B323" s="81"/>
      <c r="C323" s="76">
        <f t="shared" si="44"/>
        <v>318</v>
      </c>
      <c r="D323" s="85">
        <f t="shared" si="45"/>
        <v>-13856.084583702363</v>
      </c>
      <c r="E323" s="85" t="e">
        <f t="shared" si="50"/>
        <v>#NUM!</v>
      </c>
      <c r="F323" s="85" t="e">
        <f t="shared" si="51"/>
        <v>#NUM!</v>
      </c>
      <c r="G323" s="86" t="e">
        <f t="shared" si="52"/>
        <v>#NUM!</v>
      </c>
      <c r="H323" s="80"/>
      <c r="I323" s="76"/>
      <c r="J323" s="81"/>
      <c r="K323" s="76">
        <f t="shared" si="46"/>
        <v>318</v>
      </c>
      <c r="L323" s="85">
        <f t="shared" si="47"/>
        <v>-15508.466160639353</v>
      </c>
      <c r="M323" s="85" t="e">
        <f t="shared" si="48"/>
        <v>#NUM!</v>
      </c>
      <c r="N323" s="85" t="e">
        <f t="shared" si="49"/>
        <v>#NUM!</v>
      </c>
      <c r="O323" s="86" t="e">
        <f t="shared" si="53"/>
        <v>#NUM!</v>
      </c>
    </row>
    <row r="324" spans="1:15" x14ac:dyDescent="0.2">
      <c r="A324" s="76"/>
      <c r="B324" s="81"/>
      <c r="C324" s="76">
        <f t="shared" si="44"/>
        <v>319</v>
      </c>
      <c r="D324" s="85">
        <f t="shared" si="45"/>
        <v>-13856.084583702363</v>
      </c>
      <c r="E324" s="85" t="e">
        <f t="shared" si="50"/>
        <v>#NUM!</v>
      </c>
      <c r="F324" s="85" t="e">
        <f t="shared" si="51"/>
        <v>#NUM!</v>
      </c>
      <c r="G324" s="86" t="e">
        <f t="shared" si="52"/>
        <v>#NUM!</v>
      </c>
      <c r="H324" s="80"/>
      <c r="I324" s="76"/>
      <c r="J324" s="81"/>
      <c r="K324" s="76">
        <f t="shared" si="46"/>
        <v>319</v>
      </c>
      <c r="L324" s="85">
        <f t="shared" si="47"/>
        <v>-15508.466160639353</v>
      </c>
      <c r="M324" s="85" t="e">
        <f t="shared" si="48"/>
        <v>#NUM!</v>
      </c>
      <c r="N324" s="85" t="e">
        <f t="shared" si="49"/>
        <v>#NUM!</v>
      </c>
      <c r="O324" s="86" t="e">
        <f t="shared" si="53"/>
        <v>#NUM!</v>
      </c>
    </row>
    <row r="325" spans="1:15" x14ac:dyDescent="0.2">
      <c r="A325" s="76"/>
      <c r="B325" s="81"/>
      <c r="C325" s="76">
        <f t="shared" si="44"/>
        <v>320</v>
      </c>
      <c r="D325" s="85">
        <f t="shared" si="45"/>
        <v>-13856.084583702363</v>
      </c>
      <c r="E325" s="85" t="e">
        <f t="shared" si="50"/>
        <v>#NUM!</v>
      </c>
      <c r="F325" s="85" t="e">
        <f t="shared" si="51"/>
        <v>#NUM!</v>
      </c>
      <c r="G325" s="86" t="e">
        <f t="shared" si="52"/>
        <v>#NUM!</v>
      </c>
      <c r="H325" s="80"/>
      <c r="I325" s="76"/>
      <c r="J325" s="81"/>
      <c r="K325" s="76">
        <f t="shared" si="46"/>
        <v>320</v>
      </c>
      <c r="L325" s="85">
        <f t="shared" si="47"/>
        <v>-15508.466160639353</v>
      </c>
      <c r="M325" s="85" t="e">
        <f t="shared" si="48"/>
        <v>#NUM!</v>
      </c>
      <c r="N325" s="85" t="e">
        <f t="shared" si="49"/>
        <v>#NUM!</v>
      </c>
      <c r="O325" s="86" t="e">
        <f t="shared" si="53"/>
        <v>#NUM!</v>
      </c>
    </row>
    <row r="326" spans="1:15" x14ac:dyDescent="0.2">
      <c r="A326" s="76"/>
      <c r="B326" s="81"/>
      <c r="C326" s="76">
        <f t="shared" si="44"/>
        <v>321</v>
      </c>
      <c r="D326" s="85">
        <f t="shared" si="45"/>
        <v>-13856.084583702363</v>
      </c>
      <c r="E326" s="85" t="e">
        <f t="shared" si="50"/>
        <v>#NUM!</v>
      </c>
      <c r="F326" s="85" t="e">
        <f t="shared" si="51"/>
        <v>#NUM!</v>
      </c>
      <c r="G326" s="86" t="e">
        <f t="shared" si="52"/>
        <v>#NUM!</v>
      </c>
      <c r="H326" s="80"/>
      <c r="I326" s="76"/>
      <c r="J326" s="81"/>
      <c r="K326" s="76">
        <f t="shared" si="46"/>
        <v>321</v>
      </c>
      <c r="L326" s="85">
        <f t="shared" si="47"/>
        <v>-15508.466160639353</v>
      </c>
      <c r="M326" s="85" t="e">
        <f t="shared" si="48"/>
        <v>#NUM!</v>
      </c>
      <c r="N326" s="85" t="e">
        <f t="shared" si="49"/>
        <v>#NUM!</v>
      </c>
      <c r="O326" s="86" t="e">
        <f t="shared" si="53"/>
        <v>#NUM!</v>
      </c>
    </row>
    <row r="327" spans="1:15" x14ac:dyDescent="0.2">
      <c r="A327" s="76"/>
      <c r="B327" s="81"/>
      <c r="C327" s="76">
        <f t="shared" si="44"/>
        <v>322</v>
      </c>
      <c r="D327" s="85">
        <f t="shared" si="45"/>
        <v>-13856.084583702363</v>
      </c>
      <c r="E327" s="85" t="e">
        <f t="shared" si="50"/>
        <v>#NUM!</v>
      </c>
      <c r="F327" s="85" t="e">
        <f t="shared" si="51"/>
        <v>#NUM!</v>
      </c>
      <c r="G327" s="86" t="e">
        <f t="shared" si="52"/>
        <v>#NUM!</v>
      </c>
      <c r="H327" s="80"/>
      <c r="I327" s="76"/>
      <c r="J327" s="81"/>
      <c r="K327" s="76">
        <f t="shared" si="46"/>
        <v>322</v>
      </c>
      <c r="L327" s="85">
        <f t="shared" si="47"/>
        <v>-15508.466160639353</v>
      </c>
      <c r="M327" s="85" t="e">
        <f t="shared" si="48"/>
        <v>#NUM!</v>
      </c>
      <c r="N327" s="85" t="e">
        <f t="shared" si="49"/>
        <v>#NUM!</v>
      </c>
      <c r="O327" s="86" t="e">
        <f t="shared" si="53"/>
        <v>#NUM!</v>
      </c>
    </row>
    <row r="328" spans="1:15" x14ac:dyDescent="0.2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-13856.084583702363</v>
      </c>
      <c r="E328" s="85" t="e">
        <f t="shared" si="50"/>
        <v>#NUM!</v>
      </c>
      <c r="F328" s="85" t="e">
        <f t="shared" si="51"/>
        <v>#NUM!</v>
      </c>
      <c r="G328" s="86" t="e">
        <f t="shared" si="52"/>
        <v>#NUM!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-15508.466160639353</v>
      </c>
      <c r="M328" s="85" t="e">
        <f t="shared" ref="M328:M341" si="58">PPMT($J$3/12,K328,$J$2,$J$1)</f>
        <v>#NUM!</v>
      </c>
      <c r="N328" s="85" t="e">
        <f t="shared" ref="N328:N341" si="59">SUM(L328-M328)</f>
        <v>#NUM!</v>
      </c>
      <c r="O328" s="86" t="e">
        <f t="shared" si="53"/>
        <v>#NUM!</v>
      </c>
    </row>
    <row r="329" spans="1:15" x14ac:dyDescent="0.2">
      <c r="A329" s="76"/>
      <c r="B329" s="81">
        <f>SUM(D318:D329)</f>
        <v>-166273.01500442834</v>
      </c>
      <c r="C329" s="76">
        <f t="shared" si="54"/>
        <v>324</v>
      </c>
      <c r="D329" s="85">
        <f t="shared" si="55"/>
        <v>-13856.084583702363</v>
      </c>
      <c r="E329" s="85" t="e">
        <f t="shared" si="50"/>
        <v>#NUM!</v>
      </c>
      <c r="F329" s="85" t="e">
        <f t="shared" si="51"/>
        <v>#NUM!</v>
      </c>
      <c r="G329" s="86" t="e">
        <f t="shared" si="52"/>
        <v>#NUM!</v>
      </c>
      <c r="H329" s="80"/>
      <c r="I329" s="76"/>
      <c r="J329" s="81">
        <f>SUM(L318:L329)</f>
        <v>-186101.59392767225</v>
      </c>
      <c r="K329" s="76">
        <f t="shared" si="56"/>
        <v>324</v>
      </c>
      <c r="L329" s="85">
        <f t="shared" si="57"/>
        <v>-15508.466160639353</v>
      </c>
      <c r="M329" s="85" t="e">
        <f t="shared" si="58"/>
        <v>#NUM!</v>
      </c>
      <c r="N329" s="85" t="e">
        <f t="shared" si="59"/>
        <v>#NUM!</v>
      </c>
      <c r="O329" s="86" t="e">
        <f t="shared" si="53"/>
        <v>#NUM!</v>
      </c>
    </row>
    <row r="330" spans="1:15" x14ac:dyDescent="0.2">
      <c r="A330" s="76"/>
      <c r="B330" s="81"/>
      <c r="C330" s="76">
        <f t="shared" si="54"/>
        <v>325</v>
      </c>
      <c r="D330" s="85">
        <f t="shared" si="55"/>
        <v>-13856.084583702363</v>
      </c>
      <c r="E330" s="85" t="e">
        <f t="shared" si="50"/>
        <v>#NUM!</v>
      </c>
      <c r="F330" s="85" t="e">
        <f t="shared" si="51"/>
        <v>#NUM!</v>
      </c>
      <c r="G330" s="86" t="e">
        <f t="shared" si="52"/>
        <v>#NUM!</v>
      </c>
      <c r="H330" s="80"/>
      <c r="I330" s="76"/>
      <c r="J330" s="81"/>
      <c r="K330" s="76">
        <f t="shared" si="56"/>
        <v>325</v>
      </c>
      <c r="L330" s="85">
        <f t="shared" si="57"/>
        <v>-15508.466160639353</v>
      </c>
      <c r="M330" s="85" t="e">
        <f t="shared" si="58"/>
        <v>#NUM!</v>
      </c>
      <c r="N330" s="85" t="e">
        <f t="shared" si="59"/>
        <v>#NUM!</v>
      </c>
      <c r="O330" s="86" t="e">
        <f t="shared" si="53"/>
        <v>#NUM!</v>
      </c>
    </row>
    <row r="331" spans="1:15" x14ac:dyDescent="0.2">
      <c r="A331" s="76"/>
      <c r="B331" s="81"/>
      <c r="C331" s="76">
        <f t="shared" si="54"/>
        <v>326</v>
      </c>
      <c r="D331" s="85">
        <f t="shared" si="55"/>
        <v>-13856.084583702363</v>
      </c>
      <c r="E331" s="85" t="e">
        <f t="shared" si="50"/>
        <v>#NUM!</v>
      </c>
      <c r="F331" s="85" t="e">
        <f t="shared" si="51"/>
        <v>#NUM!</v>
      </c>
      <c r="G331" s="86" t="e">
        <f t="shared" si="52"/>
        <v>#NUM!</v>
      </c>
      <c r="H331" s="80"/>
      <c r="I331" s="76"/>
      <c r="J331" s="81"/>
      <c r="K331" s="76">
        <f t="shared" si="56"/>
        <v>326</v>
      </c>
      <c r="L331" s="85">
        <f t="shared" si="57"/>
        <v>-15508.466160639353</v>
      </c>
      <c r="M331" s="85" t="e">
        <f t="shared" si="58"/>
        <v>#NUM!</v>
      </c>
      <c r="N331" s="85" t="e">
        <f t="shared" si="59"/>
        <v>#NUM!</v>
      </c>
      <c r="O331" s="86" t="e">
        <f t="shared" si="53"/>
        <v>#NUM!</v>
      </c>
    </row>
    <row r="332" spans="1:15" x14ac:dyDescent="0.2">
      <c r="A332" s="76"/>
      <c r="B332" s="81"/>
      <c r="C332" s="76">
        <f t="shared" si="54"/>
        <v>327</v>
      </c>
      <c r="D332" s="85">
        <f t="shared" si="55"/>
        <v>-13856.084583702363</v>
      </c>
      <c r="E332" s="85" t="e">
        <f t="shared" si="50"/>
        <v>#NUM!</v>
      </c>
      <c r="F332" s="85" t="e">
        <f t="shared" si="51"/>
        <v>#NUM!</v>
      </c>
      <c r="G332" s="86" t="e">
        <f t="shared" si="52"/>
        <v>#NUM!</v>
      </c>
      <c r="H332" s="80"/>
      <c r="I332" s="76"/>
      <c r="J332" s="81"/>
      <c r="K332" s="76">
        <f t="shared" si="56"/>
        <v>327</v>
      </c>
      <c r="L332" s="85">
        <f t="shared" si="57"/>
        <v>-15508.466160639353</v>
      </c>
      <c r="M332" s="85" t="e">
        <f t="shared" si="58"/>
        <v>#NUM!</v>
      </c>
      <c r="N332" s="85" t="e">
        <f t="shared" si="59"/>
        <v>#NUM!</v>
      </c>
      <c r="O332" s="86" t="e">
        <f t="shared" si="53"/>
        <v>#NUM!</v>
      </c>
    </row>
    <row r="333" spans="1:15" x14ac:dyDescent="0.2">
      <c r="A333" s="76"/>
      <c r="B333" s="81"/>
      <c r="C333" s="76">
        <f t="shared" si="54"/>
        <v>328</v>
      </c>
      <c r="D333" s="85">
        <f t="shared" si="55"/>
        <v>-13856.084583702363</v>
      </c>
      <c r="E333" s="85" t="e">
        <f t="shared" si="50"/>
        <v>#NUM!</v>
      </c>
      <c r="F333" s="85" t="e">
        <f t="shared" si="51"/>
        <v>#NUM!</v>
      </c>
      <c r="G333" s="86" t="e">
        <f t="shared" si="52"/>
        <v>#NUM!</v>
      </c>
      <c r="H333" s="80"/>
      <c r="I333" s="76"/>
      <c r="J333" s="81"/>
      <c r="K333" s="76">
        <f t="shared" si="56"/>
        <v>328</v>
      </c>
      <c r="L333" s="85">
        <f t="shared" si="57"/>
        <v>-15508.466160639353</v>
      </c>
      <c r="M333" s="85" t="e">
        <f t="shared" si="58"/>
        <v>#NUM!</v>
      </c>
      <c r="N333" s="85" t="e">
        <f t="shared" si="59"/>
        <v>#NUM!</v>
      </c>
      <c r="O333" s="86" t="e">
        <f t="shared" si="53"/>
        <v>#NUM!</v>
      </c>
    </row>
    <row r="334" spans="1:15" x14ac:dyDescent="0.2">
      <c r="A334" s="76"/>
      <c r="B334" s="81"/>
      <c r="C334" s="76">
        <f t="shared" si="54"/>
        <v>329</v>
      </c>
      <c r="D334" s="85">
        <f t="shared" si="55"/>
        <v>-13856.084583702363</v>
      </c>
      <c r="E334" s="85" t="e">
        <f t="shared" si="50"/>
        <v>#NUM!</v>
      </c>
      <c r="F334" s="85" t="e">
        <f t="shared" si="51"/>
        <v>#NUM!</v>
      </c>
      <c r="G334" s="86" t="e">
        <f t="shared" si="52"/>
        <v>#NUM!</v>
      </c>
      <c r="H334" s="80"/>
      <c r="I334" s="76"/>
      <c r="J334" s="81"/>
      <c r="K334" s="76">
        <f t="shared" si="56"/>
        <v>329</v>
      </c>
      <c r="L334" s="85">
        <f t="shared" si="57"/>
        <v>-15508.466160639353</v>
      </c>
      <c r="M334" s="85" t="e">
        <f t="shared" si="58"/>
        <v>#NUM!</v>
      </c>
      <c r="N334" s="85" t="e">
        <f t="shared" si="59"/>
        <v>#NUM!</v>
      </c>
      <c r="O334" s="86" t="e">
        <f t="shared" si="53"/>
        <v>#NUM!</v>
      </c>
    </row>
    <row r="335" spans="1:15" x14ac:dyDescent="0.2">
      <c r="A335" s="76"/>
      <c r="B335" s="81"/>
      <c r="C335" s="76">
        <f t="shared" si="54"/>
        <v>330</v>
      </c>
      <c r="D335" s="85">
        <f t="shared" si="55"/>
        <v>-13856.084583702363</v>
      </c>
      <c r="E335" s="85" t="e">
        <f t="shared" si="50"/>
        <v>#NUM!</v>
      </c>
      <c r="F335" s="85" t="e">
        <f t="shared" si="51"/>
        <v>#NUM!</v>
      </c>
      <c r="G335" s="86" t="e">
        <f t="shared" si="52"/>
        <v>#NUM!</v>
      </c>
      <c r="H335" s="80"/>
      <c r="I335" s="76"/>
      <c r="J335" s="81"/>
      <c r="K335" s="76">
        <f t="shared" si="56"/>
        <v>330</v>
      </c>
      <c r="L335" s="85">
        <f t="shared" si="57"/>
        <v>-15508.466160639353</v>
      </c>
      <c r="M335" s="85" t="e">
        <f t="shared" si="58"/>
        <v>#NUM!</v>
      </c>
      <c r="N335" s="85" t="e">
        <f t="shared" si="59"/>
        <v>#NUM!</v>
      </c>
      <c r="O335" s="86" t="e">
        <f t="shared" si="53"/>
        <v>#NUM!</v>
      </c>
    </row>
    <row r="336" spans="1:15" x14ac:dyDescent="0.2">
      <c r="A336" s="76"/>
      <c r="B336" s="81"/>
      <c r="C336" s="76">
        <f t="shared" si="54"/>
        <v>331</v>
      </c>
      <c r="D336" s="85">
        <f t="shared" si="55"/>
        <v>-13856.084583702363</v>
      </c>
      <c r="E336" s="85" t="e">
        <f t="shared" si="50"/>
        <v>#NUM!</v>
      </c>
      <c r="F336" s="85" t="e">
        <f t="shared" si="51"/>
        <v>#NUM!</v>
      </c>
      <c r="G336" s="86" t="e">
        <f t="shared" si="52"/>
        <v>#NUM!</v>
      </c>
      <c r="H336" s="80"/>
      <c r="I336" s="76"/>
      <c r="J336" s="81"/>
      <c r="K336" s="76">
        <f t="shared" si="56"/>
        <v>331</v>
      </c>
      <c r="L336" s="85">
        <f t="shared" si="57"/>
        <v>-15508.466160639353</v>
      </c>
      <c r="M336" s="85" t="e">
        <f t="shared" si="58"/>
        <v>#NUM!</v>
      </c>
      <c r="N336" s="85" t="e">
        <f t="shared" si="59"/>
        <v>#NUM!</v>
      </c>
      <c r="O336" s="86" t="e">
        <f t="shared" si="53"/>
        <v>#NUM!</v>
      </c>
    </row>
    <row r="337" spans="1:15" x14ac:dyDescent="0.2">
      <c r="A337" s="76"/>
      <c r="B337" s="81"/>
      <c r="C337" s="76">
        <f t="shared" si="54"/>
        <v>332</v>
      </c>
      <c r="D337" s="85">
        <f t="shared" si="55"/>
        <v>-13856.084583702363</v>
      </c>
      <c r="E337" s="85" t="e">
        <f t="shared" si="50"/>
        <v>#NUM!</v>
      </c>
      <c r="F337" s="85" t="e">
        <f t="shared" si="51"/>
        <v>#NUM!</v>
      </c>
      <c r="G337" s="86" t="e">
        <f t="shared" si="52"/>
        <v>#NUM!</v>
      </c>
      <c r="H337" s="80"/>
      <c r="I337" s="76"/>
      <c r="J337" s="81"/>
      <c r="K337" s="76">
        <f t="shared" si="56"/>
        <v>332</v>
      </c>
      <c r="L337" s="85">
        <f t="shared" si="57"/>
        <v>-15508.466160639353</v>
      </c>
      <c r="M337" s="85" t="e">
        <f t="shared" si="58"/>
        <v>#NUM!</v>
      </c>
      <c r="N337" s="85" t="e">
        <f t="shared" si="59"/>
        <v>#NUM!</v>
      </c>
      <c r="O337" s="86" t="e">
        <f t="shared" si="53"/>
        <v>#NUM!</v>
      </c>
    </row>
    <row r="338" spans="1:15" x14ac:dyDescent="0.2">
      <c r="A338" s="76"/>
      <c r="B338" s="81"/>
      <c r="C338" s="76">
        <f t="shared" si="54"/>
        <v>333</v>
      </c>
      <c r="D338" s="85">
        <f t="shared" si="55"/>
        <v>-13856.084583702363</v>
      </c>
      <c r="E338" s="85" t="e">
        <f t="shared" si="50"/>
        <v>#NUM!</v>
      </c>
      <c r="F338" s="85" t="e">
        <f t="shared" si="51"/>
        <v>#NUM!</v>
      </c>
      <c r="G338" s="86" t="e">
        <f t="shared" si="52"/>
        <v>#NUM!</v>
      </c>
      <c r="H338" s="80"/>
      <c r="I338" s="76"/>
      <c r="J338" s="81"/>
      <c r="K338" s="76">
        <f t="shared" si="56"/>
        <v>333</v>
      </c>
      <c r="L338" s="85">
        <f t="shared" si="57"/>
        <v>-15508.466160639353</v>
      </c>
      <c r="M338" s="85" t="e">
        <f t="shared" si="58"/>
        <v>#NUM!</v>
      </c>
      <c r="N338" s="85" t="e">
        <f t="shared" si="59"/>
        <v>#NUM!</v>
      </c>
      <c r="O338" s="86" t="e">
        <f t="shared" si="53"/>
        <v>#NUM!</v>
      </c>
    </row>
    <row r="339" spans="1:15" x14ac:dyDescent="0.2">
      <c r="A339" s="76"/>
      <c r="B339" s="81"/>
      <c r="C339" s="76">
        <f t="shared" si="54"/>
        <v>334</v>
      </c>
      <c r="D339" s="85">
        <f t="shared" si="55"/>
        <v>-13856.084583702363</v>
      </c>
      <c r="E339" s="85" t="e">
        <f t="shared" si="50"/>
        <v>#NUM!</v>
      </c>
      <c r="F339" s="85" t="e">
        <f t="shared" si="51"/>
        <v>#NUM!</v>
      </c>
      <c r="G339" s="86" t="e">
        <f t="shared" si="52"/>
        <v>#NUM!</v>
      </c>
      <c r="H339" s="80"/>
      <c r="I339" s="76"/>
      <c r="J339" s="81"/>
      <c r="K339" s="76">
        <f t="shared" si="56"/>
        <v>334</v>
      </c>
      <c r="L339" s="85">
        <f t="shared" si="57"/>
        <v>-15508.466160639353</v>
      </c>
      <c r="M339" s="85" t="e">
        <f t="shared" si="58"/>
        <v>#NUM!</v>
      </c>
      <c r="N339" s="85" t="e">
        <f t="shared" si="59"/>
        <v>#NUM!</v>
      </c>
      <c r="O339" s="86" t="e">
        <f t="shared" si="53"/>
        <v>#NUM!</v>
      </c>
    </row>
    <row r="340" spans="1:15" x14ac:dyDescent="0.2">
      <c r="A340" s="76"/>
      <c r="B340" s="81"/>
      <c r="C340" s="76">
        <f t="shared" si="54"/>
        <v>335</v>
      </c>
      <c r="D340" s="85">
        <f t="shared" si="55"/>
        <v>-13856.084583702363</v>
      </c>
      <c r="E340" s="85" t="e">
        <f t="shared" si="50"/>
        <v>#NUM!</v>
      </c>
      <c r="F340" s="85" t="e">
        <f t="shared" si="51"/>
        <v>#NUM!</v>
      </c>
      <c r="G340" s="86" t="e">
        <f t="shared" si="52"/>
        <v>#NUM!</v>
      </c>
      <c r="H340" s="80"/>
      <c r="I340" s="76"/>
      <c r="J340" s="81"/>
      <c r="K340" s="76">
        <f t="shared" si="56"/>
        <v>335</v>
      </c>
      <c r="L340" s="85">
        <f t="shared" si="57"/>
        <v>-15508.466160639353</v>
      </c>
      <c r="M340" s="85" t="e">
        <f t="shared" si="58"/>
        <v>#NUM!</v>
      </c>
      <c r="N340" s="85" t="e">
        <f t="shared" si="59"/>
        <v>#NUM!</v>
      </c>
      <c r="O340" s="86" t="e">
        <f t="shared" si="53"/>
        <v>#NUM!</v>
      </c>
    </row>
    <row r="341" spans="1:15" x14ac:dyDescent="0.2">
      <c r="A341" s="76"/>
      <c r="B341" s="81">
        <f>SUM(D330:D341)</f>
        <v>-166273.01500442834</v>
      </c>
      <c r="C341" s="76">
        <f t="shared" si="54"/>
        <v>336</v>
      </c>
      <c r="D341" s="85">
        <f t="shared" si="55"/>
        <v>-13856.084583702363</v>
      </c>
      <c r="E341" s="85" t="e">
        <f t="shared" si="50"/>
        <v>#NUM!</v>
      </c>
      <c r="F341" s="85" t="e">
        <f t="shared" si="51"/>
        <v>#NUM!</v>
      </c>
      <c r="G341" s="86" t="e">
        <f t="shared" si="52"/>
        <v>#NUM!</v>
      </c>
      <c r="H341" s="80"/>
      <c r="I341" s="76"/>
      <c r="J341" s="81">
        <f>SUM(L330:L341)</f>
        <v>-186101.59392767225</v>
      </c>
      <c r="K341" s="76">
        <f t="shared" si="56"/>
        <v>336</v>
      </c>
      <c r="L341" s="85">
        <f t="shared" si="57"/>
        <v>-15508.466160639353</v>
      </c>
      <c r="M341" s="85" t="e">
        <f t="shared" si="58"/>
        <v>#NUM!</v>
      </c>
      <c r="N341" s="85" t="e">
        <f t="shared" si="59"/>
        <v>#NUM!</v>
      </c>
      <c r="O341" s="86" t="e">
        <f t="shared" si="5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Felienne</cp:lastModifiedBy>
  <cp:lastPrinted>2001-12-09T23:43:43Z</cp:lastPrinted>
  <dcterms:created xsi:type="dcterms:W3CDTF">2000-04-05T02:54:46Z</dcterms:created>
  <dcterms:modified xsi:type="dcterms:W3CDTF">2014-09-05T10:39:43Z</dcterms:modified>
</cp:coreProperties>
</file>