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4445" windowHeight="11640" activeTab="3"/>
  </bookViews>
  <sheets>
    <sheet name="Data" sheetId="1" r:id="rId1"/>
    <sheet name="Sheet3" sheetId="3" r:id="rId2"/>
    <sheet name="Rates" sheetId="2" r:id="rId3"/>
    <sheet name="Notes" sheetId="4" r:id="rId4"/>
  </sheets>
  <calcPr calcId="152511"/>
</workbook>
</file>

<file path=xl/calcChain.xml><?xml version="1.0" encoding="utf-8"?>
<calcChain xmlns="http://schemas.openxmlformats.org/spreadsheetml/2006/main">
  <c r="H5" i="1" l="1"/>
  <c r="C28" i="4"/>
  <c r="D28" i="4"/>
  <c r="F17" i="2"/>
  <c r="G17" i="2"/>
  <c r="H17" i="2"/>
  <c r="I17" i="2"/>
  <c r="K17" i="2"/>
  <c r="F19" i="2"/>
  <c r="H20" i="2" s="1"/>
  <c r="G19" i="2"/>
  <c r="I20" i="2" s="1"/>
  <c r="F20" i="2"/>
  <c r="F24" i="2"/>
  <c r="H24" i="2"/>
  <c r="I24" i="2"/>
  <c r="K24" i="2"/>
  <c r="H30" i="2"/>
  <c r="K30" i="2" s="1"/>
  <c r="I30" i="2"/>
  <c r="H32" i="2"/>
  <c r="I32" i="2"/>
  <c r="K32" i="2"/>
  <c r="H35" i="2"/>
  <c r="I35" i="2"/>
  <c r="K35" i="2"/>
  <c r="H40" i="2"/>
  <c r="I40" i="2"/>
  <c r="K40" i="2"/>
  <c r="H43" i="2"/>
  <c r="I43" i="2"/>
  <c r="K43" i="2"/>
  <c r="H49" i="2"/>
  <c r="K49" i="2" s="1"/>
  <c r="I49" i="2"/>
  <c r="H53" i="2"/>
  <c r="I53" i="2"/>
  <c r="K53" i="2"/>
  <c r="H57" i="2"/>
  <c r="I57" i="2"/>
  <c r="K57" i="2"/>
  <c r="K20" i="2" l="1"/>
</calcChain>
</file>

<file path=xl/sharedStrings.xml><?xml version="1.0" encoding="utf-8"?>
<sst xmlns="http://schemas.openxmlformats.org/spreadsheetml/2006/main" count="178" uniqueCount="140">
  <si>
    <t>NBPL</t>
  </si>
  <si>
    <t>Monchy</t>
  </si>
  <si>
    <t>Chicago</t>
  </si>
  <si>
    <t>Kingsgate</t>
  </si>
  <si>
    <t>Sumas</t>
  </si>
  <si>
    <t>PGT</t>
  </si>
  <si>
    <t>NWPL</t>
  </si>
  <si>
    <t>Malin</t>
  </si>
  <si>
    <t>Emerson</t>
  </si>
  <si>
    <t>MIDWEST</t>
  </si>
  <si>
    <t>WEST</t>
  </si>
  <si>
    <t>EAST</t>
  </si>
  <si>
    <t>Niagara</t>
  </si>
  <si>
    <t>Waddington</t>
  </si>
  <si>
    <t>Empire</t>
  </si>
  <si>
    <t>CANADA</t>
  </si>
  <si>
    <t>Empress</t>
  </si>
  <si>
    <t>Chicago Extension</t>
  </si>
  <si>
    <t>TENN</t>
  </si>
  <si>
    <t>IROQ</t>
  </si>
  <si>
    <t>EMPIRE</t>
  </si>
  <si>
    <t>Chippawa</t>
  </si>
  <si>
    <t>TCPL</t>
  </si>
  <si>
    <t>GRLK</t>
  </si>
  <si>
    <t>Netback Calcuations</t>
  </si>
  <si>
    <t>WestCoast</t>
  </si>
  <si>
    <t>Export at Sumas including Northern LH</t>
  </si>
  <si>
    <t>Nova</t>
  </si>
  <si>
    <t>ANG</t>
  </si>
  <si>
    <t>Foothills</t>
  </si>
  <si>
    <t>Monchy to Chicago</t>
  </si>
  <si>
    <t>Export</t>
  </si>
  <si>
    <t>A/BC to Kingsgate</t>
  </si>
  <si>
    <t>Kingsgate to Malin</t>
  </si>
  <si>
    <t>Firm</t>
  </si>
  <si>
    <t>Commodity</t>
  </si>
  <si>
    <t>Fuel</t>
  </si>
  <si>
    <t>Great Lakes</t>
  </si>
  <si>
    <t>Union</t>
  </si>
  <si>
    <t>St Clair to Dawn</t>
  </si>
  <si>
    <t>Tennessee</t>
  </si>
  <si>
    <t>Iroquois</t>
  </si>
  <si>
    <t>Empress to Niagara</t>
  </si>
  <si>
    <t>Niagara to Zone 6</t>
  </si>
  <si>
    <t>Empress to Waddington</t>
  </si>
  <si>
    <t>Empress to Emerson</t>
  </si>
  <si>
    <t>Emerson to St. Clair</t>
  </si>
  <si>
    <t>Alliance</t>
  </si>
  <si>
    <t>Vector</t>
  </si>
  <si>
    <t>BC/AB to Chicago</t>
  </si>
  <si>
    <t>Chicago to Dawn</t>
  </si>
  <si>
    <t>FT Commodities and Fuel</t>
  </si>
  <si>
    <t>Pipeline</t>
  </si>
  <si>
    <t>Route</t>
  </si>
  <si>
    <t>Empress to Chippawa</t>
  </si>
  <si>
    <t>Empress to Dawn</t>
  </si>
  <si>
    <t>Sumas to delivery points</t>
  </si>
  <si>
    <t>TOTALS</t>
  </si>
  <si>
    <t>Tolls</t>
  </si>
  <si>
    <t>USD/MMBtu</t>
  </si>
  <si>
    <t>Dawn</t>
  </si>
  <si>
    <t>Tenn Z6</t>
  </si>
  <si>
    <t>Basis (N-M)</t>
  </si>
  <si>
    <t>AECO NIT</t>
  </si>
  <si>
    <t>Netback</t>
  </si>
  <si>
    <t>NYMEX</t>
  </si>
  <si>
    <t>East Coast</t>
  </si>
  <si>
    <t>Midwest</t>
  </si>
  <si>
    <t>West</t>
  </si>
  <si>
    <t>TETCO M3</t>
  </si>
  <si>
    <t>Chippawa to NIMO</t>
  </si>
  <si>
    <t>Waddington to South Comack (TETCO M3)</t>
  </si>
  <si>
    <t>McNeill to Monchy</t>
  </si>
  <si>
    <t>Receipts</t>
  </si>
  <si>
    <t>Westcoast</t>
  </si>
  <si>
    <t>per Calgary</t>
  </si>
  <si>
    <t>Stanfield</t>
  </si>
  <si>
    <t>- into NWPL</t>
  </si>
  <si>
    <t>Filling up Alliance</t>
  </si>
  <si>
    <t>New BC Gas</t>
  </si>
  <si>
    <t>Fort Liard Gas</t>
  </si>
  <si>
    <t>New Alberta Gas</t>
  </si>
  <si>
    <t>Malin Reductions</t>
  </si>
  <si>
    <t>Malin can cut down to 1550/d.  This will happen when</t>
  </si>
  <si>
    <t xml:space="preserve">  Malin trades above SoCal.  The Socal customers (such as</t>
  </si>
  <si>
    <t xml:space="preserve">  Glendale/Burbank) will buy instead of Malin</t>
  </si>
  <si>
    <t>Also some PG&amp;E customers will shift from the Redwood path</t>
  </si>
  <si>
    <t xml:space="preserve">  to the Baja path if they haven't already bought it firm</t>
  </si>
  <si>
    <t xml:space="preserve">  reroutes</t>
  </si>
  <si>
    <t>Geoff believes that 700,000/d will show up at Dawn, but only</t>
  </si>
  <si>
    <t xml:space="preserve">  500,000/d will be diverted from TCPL</t>
  </si>
  <si>
    <t xml:space="preserve">  TCPL Long Haul</t>
  </si>
  <si>
    <t xml:space="preserve">  TCPL Short Haul</t>
  </si>
  <si>
    <t>Great Lakes/Viking capacity turnbacks or reroutes???</t>
  </si>
  <si>
    <t xml:space="preserve">  Viking Turnback - do the Wisc LDC's still have to bring the gas</t>
  </si>
  <si>
    <t xml:space="preserve">  in via Marshfield to make their ANR transports work??</t>
  </si>
  <si>
    <t>GRAND TOTAL</t>
  </si>
  <si>
    <t>Basis Implications</t>
  </si>
  <si>
    <t>Rockies - will be depressed.</t>
  </si>
  <si>
    <t xml:space="preserve">NWPL is already full in the winter flowing through </t>
  </si>
  <si>
    <t>Kemerer, so no more gas will be able to fill in at</t>
  </si>
  <si>
    <t>CIG is filling up with the increased Powder River</t>
  </si>
  <si>
    <t>production with no increased pipeline takeaway.</t>
  </si>
  <si>
    <t>There are some new plants coming online, that will</t>
  </si>
  <si>
    <t>absorb the 200,000 of increased production that is</t>
  </si>
  <si>
    <t>already flowing today.</t>
  </si>
  <si>
    <t>Malin - upward pressure due to competition in the supply basins</t>
  </si>
  <si>
    <t>for the gas, and the reduced amount that will flow to</t>
  </si>
  <si>
    <t>that point (Steve's estimate of 1.55 bcf/d)</t>
  </si>
  <si>
    <t>Sumas - will have to stay strong to attract the gas away from</t>
  </si>
  <si>
    <t xml:space="preserve">Alliance in BC. </t>
  </si>
  <si>
    <t>Station 2 - trading nine cents above AECO</t>
  </si>
  <si>
    <t>AECO - will continue to get stronger until it crosses variables</t>
  </si>
  <si>
    <t>to move the gas to Malin.  Still a lot more room.</t>
  </si>
  <si>
    <t>Moved from (.20) to (.18) just this week.</t>
  </si>
  <si>
    <t>BC exports to Alberta</t>
  </si>
  <si>
    <t>Export volumes at Gordondale will cease to flow</t>
  </si>
  <si>
    <t>California Production - can this production increase and flow into</t>
  </si>
  <si>
    <t>the California grid by this winter??</t>
  </si>
  <si>
    <t>San Juan - SJ East is full going to PG&amp;E so no upward pressure</t>
  </si>
  <si>
    <t>SJ North has 50,000/d of space, but whether PG&amp;E</t>
  </si>
  <si>
    <t xml:space="preserve">  or Socal is the market determines of this gas can flow</t>
  </si>
  <si>
    <t xml:space="preserve">  (Needs to be PG&amp;E market to flow???)</t>
  </si>
  <si>
    <t>New TW expansion of 140,000/d can flow from SJ to the</t>
  </si>
  <si>
    <t xml:space="preserve">  border.  Will this be sourced from SJ or Permian</t>
  </si>
  <si>
    <t>Permian</t>
  </si>
  <si>
    <t>Pipeline Implications</t>
  </si>
  <si>
    <t>PG&amp;E</t>
  </si>
  <si>
    <t>Redwood path less valuable</t>
  </si>
  <si>
    <t>Baja path more valuable</t>
  </si>
  <si>
    <t>Transcolorado</t>
  </si>
  <si>
    <t xml:space="preserve">If SJ can flow more - the pipe may have some value to </t>
  </si>
  <si>
    <t xml:space="preserve">  move Rockies down to SJ</t>
  </si>
  <si>
    <t>Low</t>
  </si>
  <si>
    <t>High</t>
  </si>
  <si>
    <t>Case</t>
  </si>
  <si>
    <t>TW/EPNG</t>
  </si>
  <si>
    <t>May have increased value</t>
  </si>
  <si>
    <t>November, 2000 through March, 2001</t>
  </si>
  <si>
    <t>not even worth variables 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</si>
</sst>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_(&quot;$&quot;* #,##0.0000_);_(&quot;$&quot;* \(#,##0.00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7"/>
      <name val="Arial"/>
      <family val="2"/>
    </font>
    <font>
      <sz val="10"/>
      <name val="Arial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17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7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 wrapText="1"/>
    </xf>
    <xf numFmtId="0" fontId="4" fillId="0" borderId="0" xfId="0" applyFont="1"/>
    <xf numFmtId="10" fontId="0" fillId="0" borderId="0" xfId="3" applyNumberFormat="1" applyFont="1"/>
    <xf numFmtId="166" fontId="0" fillId="0" borderId="0" xfId="1" applyNumberFormat="1" applyFont="1"/>
    <xf numFmtId="0" fontId="5" fillId="0" borderId="0" xfId="0" applyFont="1"/>
    <xf numFmtId="0" fontId="2" fillId="0" borderId="0" xfId="0" applyFont="1" applyAlignment="1">
      <alignment horizontal="center"/>
    </xf>
    <xf numFmtId="166" fontId="2" fillId="0" borderId="0" xfId="1" applyNumberFormat="1" applyFont="1" applyAlignment="1">
      <alignment horizontal="center"/>
    </xf>
    <xf numFmtId="10" fontId="2" fillId="0" borderId="0" xfId="3" applyNumberFormat="1" applyFont="1" applyAlignment="1">
      <alignment horizontal="center"/>
    </xf>
    <xf numFmtId="166" fontId="0" fillId="0" borderId="0" xfId="0" applyNumberFormat="1"/>
    <xf numFmtId="10" fontId="0" fillId="0" borderId="0" xfId="0" applyNumberFormat="1"/>
    <xf numFmtId="0" fontId="0" fillId="0" borderId="1" xfId="0" applyBorder="1"/>
    <xf numFmtId="166" fontId="0" fillId="0" borderId="1" xfId="1" applyNumberFormat="1" applyFont="1" applyBorder="1"/>
    <xf numFmtId="10" fontId="0" fillId="0" borderId="1" xfId="3" applyNumberFormat="1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6" fontId="0" fillId="0" borderId="0" xfId="1" applyNumberFormat="1" applyFont="1" applyBorder="1"/>
    <xf numFmtId="10" fontId="0" fillId="0" borderId="0" xfId="3" applyNumberFormat="1" applyFont="1" applyBorder="1"/>
    <xf numFmtId="166" fontId="0" fillId="0" borderId="0" xfId="0" applyNumberFormat="1" applyBorder="1"/>
    <xf numFmtId="10" fontId="0" fillId="0" borderId="0" xfId="0" applyNumberFormat="1" applyBorder="1"/>
    <xf numFmtId="166" fontId="0" fillId="0" borderId="4" xfId="1" applyNumberFormat="1" applyFont="1" applyBorder="1"/>
    <xf numFmtId="0" fontId="3" fillId="0" borderId="3" xfId="0" applyFont="1" applyBorder="1"/>
    <xf numFmtId="0" fontId="3" fillId="0" borderId="0" xfId="0" applyFont="1" applyBorder="1"/>
    <xf numFmtId="0" fontId="4" fillId="0" borderId="3" xfId="0" applyFont="1" applyBorder="1"/>
    <xf numFmtId="0" fontId="4" fillId="0" borderId="0" xfId="0" applyFont="1" applyBorder="1"/>
    <xf numFmtId="0" fontId="0" fillId="0" borderId="5" xfId="0" applyBorder="1"/>
    <xf numFmtId="0" fontId="0" fillId="0" borderId="6" xfId="0" applyBorder="1"/>
    <xf numFmtId="166" fontId="0" fillId="0" borderId="6" xfId="1" applyNumberFormat="1" applyFont="1" applyBorder="1"/>
    <xf numFmtId="10" fontId="0" fillId="0" borderId="6" xfId="3" applyNumberFormat="1" applyFont="1" applyBorder="1"/>
    <xf numFmtId="166" fontId="0" fillId="0" borderId="7" xfId="1" applyNumberFormat="1" applyFont="1" applyBorder="1"/>
    <xf numFmtId="166" fontId="0" fillId="0" borderId="2" xfId="1" applyNumberFormat="1" applyFont="1" applyBorder="1"/>
    <xf numFmtId="0" fontId="5" fillId="0" borderId="8" xfId="0" applyFont="1" applyBorder="1"/>
    <xf numFmtId="14" fontId="0" fillId="0" borderId="0" xfId="0" applyNumberFormat="1"/>
    <xf numFmtId="166" fontId="0" fillId="2" borderId="4" xfId="1" applyNumberFormat="1" applyFont="1" applyFill="1" applyBorder="1"/>
    <xf numFmtId="166" fontId="3" fillId="0" borderId="0" xfId="1" applyNumberFormat="1" applyFont="1" applyBorder="1"/>
    <xf numFmtId="10" fontId="3" fillId="0" borderId="0" xfId="3" applyNumberFormat="1" applyFont="1" applyBorder="1"/>
    <xf numFmtId="0" fontId="3" fillId="0" borderId="4" xfId="0" applyFont="1" applyBorder="1"/>
    <xf numFmtId="166" fontId="3" fillId="0" borderId="0" xfId="0" applyNumberFormat="1" applyFont="1" applyBorder="1"/>
    <xf numFmtId="166" fontId="3" fillId="0" borderId="4" xfId="1" applyNumberFormat="1" applyFont="1" applyBorder="1"/>
    <xf numFmtId="10" fontId="3" fillId="0" borderId="0" xfId="0" applyNumberFormat="1" applyFont="1" applyBorder="1"/>
    <xf numFmtId="0" fontId="6" fillId="0" borderId="3" xfId="0" applyFont="1" applyBorder="1"/>
    <xf numFmtId="0" fontId="6" fillId="0" borderId="0" xfId="0" applyFont="1" applyBorder="1"/>
    <xf numFmtId="166" fontId="6" fillId="0" borderId="0" xfId="1" applyNumberFormat="1" applyFont="1" applyBorder="1"/>
    <xf numFmtId="10" fontId="6" fillId="0" borderId="0" xfId="3" applyNumberFormat="1" applyFont="1" applyBorder="1"/>
    <xf numFmtId="166" fontId="6" fillId="0" borderId="4" xfId="1" applyNumberFormat="1" applyFont="1" applyBorder="1"/>
    <xf numFmtId="166" fontId="6" fillId="0" borderId="0" xfId="0" applyNumberFormat="1" applyFont="1" applyBorder="1"/>
    <xf numFmtId="10" fontId="6" fillId="0" borderId="0" xfId="0" applyNumberFormat="1" applyFont="1" applyBorder="1"/>
    <xf numFmtId="0" fontId="0" fillId="0" borderId="0" xfId="0" quotePrefix="1"/>
    <xf numFmtId="3" fontId="4" fillId="0" borderId="0" xfId="2" applyNumberFormat="1" applyFont="1" applyFill="1" applyAlignment="1" applyProtection="1">
      <alignment horizontal="right"/>
      <protection locked="0"/>
    </xf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</cellXfs>
  <cellStyles count="4">
    <cellStyle name="Currency" xfId="1" builtinId="4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Volumes by Import Point</a:t>
            </a:r>
          </a:p>
        </c:rich>
      </c:tx>
      <c:layout>
        <c:manualLayout>
          <c:xMode val="edge"/>
          <c:yMode val="edge"/>
          <c:x val="0.22818109656477614"/>
          <c:y val="2.64550606283335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83192017440542"/>
          <c:y val="0.15873036377000116"/>
          <c:w val="0.8254477456375543"/>
          <c:h val="0.57142930957200411"/>
        </c:manualLayout>
      </c:layout>
      <c:lineChart>
        <c:grouping val="standard"/>
        <c:varyColors val="0"/>
        <c:ser>
          <c:idx val="0"/>
          <c:order val="0"/>
          <c:tx>
            <c:strRef>
              <c:f>Data!$B$3:$B$6</c:f>
              <c:strCache>
                <c:ptCount val="4"/>
                <c:pt idx="0">
                  <c:v>NBPL</c:v>
                </c:pt>
                <c:pt idx="1">
                  <c:v>Monchy</c:v>
                </c:pt>
                <c:pt idx="2">
                  <c:v>2180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Data!$A$7:$A$27</c:f>
              <c:numCache>
                <c:formatCode>mmm\-yy</c:formatCode>
                <c:ptCount val="21"/>
                <c:pt idx="0">
                  <c:v>35855</c:v>
                </c:pt>
                <c:pt idx="1">
                  <c:v>35886</c:v>
                </c:pt>
                <c:pt idx="2">
                  <c:v>35916</c:v>
                </c:pt>
                <c:pt idx="3">
                  <c:v>35947</c:v>
                </c:pt>
                <c:pt idx="4">
                  <c:v>35977</c:v>
                </c:pt>
                <c:pt idx="5">
                  <c:v>36008</c:v>
                </c:pt>
                <c:pt idx="6">
                  <c:v>36039</c:v>
                </c:pt>
                <c:pt idx="7">
                  <c:v>36069</c:v>
                </c:pt>
                <c:pt idx="8">
                  <c:v>36100</c:v>
                </c:pt>
                <c:pt idx="9">
                  <c:v>36130</c:v>
                </c:pt>
                <c:pt idx="10">
                  <c:v>36161</c:v>
                </c:pt>
                <c:pt idx="11">
                  <c:v>36192</c:v>
                </c:pt>
                <c:pt idx="12">
                  <c:v>36220</c:v>
                </c:pt>
                <c:pt idx="13">
                  <c:v>36251</c:v>
                </c:pt>
                <c:pt idx="14">
                  <c:v>36281</c:v>
                </c:pt>
                <c:pt idx="15">
                  <c:v>36312</c:v>
                </c:pt>
                <c:pt idx="16">
                  <c:v>36342</c:v>
                </c:pt>
                <c:pt idx="17">
                  <c:v>36373</c:v>
                </c:pt>
                <c:pt idx="18">
                  <c:v>36404</c:v>
                </c:pt>
                <c:pt idx="19">
                  <c:v>36434</c:v>
                </c:pt>
                <c:pt idx="20">
                  <c:v>36465</c:v>
                </c:pt>
              </c:numCache>
            </c:numRef>
          </c:cat>
          <c:val>
            <c:numRef>
              <c:f>Data!$B$7:$B$27</c:f>
              <c:numCache>
                <c:formatCode>General</c:formatCode>
                <c:ptCount val="21"/>
                <c:pt idx="0">
                  <c:v>1519</c:v>
                </c:pt>
                <c:pt idx="1">
                  <c:v>1548</c:v>
                </c:pt>
                <c:pt idx="2">
                  <c:v>1462</c:v>
                </c:pt>
                <c:pt idx="3">
                  <c:v>1470</c:v>
                </c:pt>
                <c:pt idx="4">
                  <c:v>1530</c:v>
                </c:pt>
                <c:pt idx="5">
                  <c:v>1526</c:v>
                </c:pt>
                <c:pt idx="6">
                  <c:v>1499</c:v>
                </c:pt>
                <c:pt idx="7">
                  <c:v>1468</c:v>
                </c:pt>
                <c:pt idx="8">
                  <c:v>1462</c:v>
                </c:pt>
                <c:pt idx="9">
                  <c:v>1634</c:v>
                </c:pt>
                <c:pt idx="10">
                  <c:v>2089</c:v>
                </c:pt>
                <c:pt idx="11">
                  <c:v>2068</c:v>
                </c:pt>
                <c:pt idx="12">
                  <c:v>1998</c:v>
                </c:pt>
                <c:pt idx="13">
                  <c:v>2099</c:v>
                </c:pt>
                <c:pt idx="14">
                  <c:v>2102</c:v>
                </c:pt>
                <c:pt idx="15">
                  <c:v>2221</c:v>
                </c:pt>
                <c:pt idx="16">
                  <c:v>2226</c:v>
                </c:pt>
                <c:pt idx="17">
                  <c:v>2194</c:v>
                </c:pt>
                <c:pt idx="18">
                  <c:v>2157</c:v>
                </c:pt>
                <c:pt idx="19">
                  <c:v>2065</c:v>
                </c:pt>
                <c:pt idx="20">
                  <c:v>2038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Data!$C$3:$C$6</c:f>
              <c:strCache>
                <c:ptCount val="4"/>
                <c:pt idx="0">
                  <c:v>NBPL</c:v>
                </c:pt>
                <c:pt idx="1">
                  <c:v>Chicago Extension</c:v>
                </c:pt>
                <c:pt idx="2">
                  <c:v>663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Data!$A$7:$A$27</c:f>
              <c:numCache>
                <c:formatCode>mmm\-yy</c:formatCode>
                <c:ptCount val="21"/>
                <c:pt idx="0">
                  <c:v>35855</c:v>
                </c:pt>
                <c:pt idx="1">
                  <c:v>35886</c:v>
                </c:pt>
                <c:pt idx="2">
                  <c:v>35916</c:v>
                </c:pt>
                <c:pt idx="3">
                  <c:v>35947</c:v>
                </c:pt>
                <c:pt idx="4">
                  <c:v>35977</c:v>
                </c:pt>
                <c:pt idx="5">
                  <c:v>36008</c:v>
                </c:pt>
                <c:pt idx="6">
                  <c:v>36039</c:v>
                </c:pt>
                <c:pt idx="7">
                  <c:v>36069</c:v>
                </c:pt>
                <c:pt idx="8">
                  <c:v>36100</c:v>
                </c:pt>
                <c:pt idx="9">
                  <c:v>36130</c:v>
                </c:pt>
                <c:pt idx="10">
                  <c:v>36161</c:v>
                </c:pt>
                <c:pt idx="11">
                  <c:v>36192</c:v>
                </c:pt>
                <c:pt idx="12">
                  <c:v>36220</c:v>
                </c:pt>
                <c:pt idx="13">
                  <c:v>36251</c:v>
                </c:pt>
                <c:pt idx="14">
                  <c:v>36281</c:v>
                </c:pt>
                <c:pt idx="15">
                  <c:v>36312</c:v>
                </c:pt>
                <c:pt idx="16">
                  <c:v>36342</c:v>
                </c:pt>
                <c:pt idx="17">
                  <c:v>36373</c:v>
                </c:pt>
                <c:pt idx="18">
                  <c:v>36404</c:v>
                </c:pt>
                <c:pt idx="19">
                  <c:v>36434</c:v>
                </c:pt>
                <c:pt idx="20">
                  <c:v>36465</c:v>
                </c:pt>
              </c:numCache>
            </c:numRef>
          </c:cat>
          <c:val>
            <c:numRef>
              <c:f>Data!$C$7:$C$27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520</c:v>
                </c:pt>
                <c:pt idx="11">
                  <c:v>600</c:v>
                </c:pt>
                <c:pt idx="12">
                  <c:v>653</c:v>
                </c:pt>
                <c:pt idx="13">
                  <c:v>685</c:v>
                </c:pt>
                <c:pt idx="14">
                  <c:v>649</c:v>
                </c:pt>
                <c:pt idx="15">
                  <c:v>656</c:v>
                </c:pt>
                <c:pt idx="16">
                  <c:v>640</c:v>
                </c:pt>
                <c:pt idx="17">
                  <c:v>661</c:v>
                </c:pt>
                <c:pt idx="18">
                  <c:v>657</c:v>
                </c:pt>
                <c:pt idx="19">
                  <c:v>656</c:v>
                </c:pt>
                <c:pt idx="20">
                  <c:v>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Data!$D$3:$D$6</c:f>
              <c:strCache>
                <c:ptCount val="4"/>
                <c:pt idx="0">
                  <c:v>GRLK</c:v>
                </c:pt>
                <c:pt idx="1">
                  <c:v>Emerson</c:v>
                </c:pt>
                <c:pt idx="2">
                  <c:v>1140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Data!$A$7:$A$27</c:f>
              <c:numCache>
                <c:formatCode>mmm\-yy</c:formatCode>
                <c:ptCount val="21"/>
                <c:pt idx="0">
                  <c:v>35855</c:v>
                </c:pt>
                <c:pt idx="1">
                  <c:v>35886</c:v>
                </c:pt>
                <c:pt idx="2">
                  <c:v>35916</c:v>
                </c:pt>
                <c:pt idx="3">
                  <c:v>35947</c:v>
                </c:pt>
                <c:pt idx="4">
                  <c:v>35977</c:v>
                </c:pt>
                <c:pt idx="5">
                  <c:v>36008</c:v>
                </c:pt>
                <c:pt idx="6">
                  <c:v>36039</c:v>
                </c:pt>
                <c:pt idx="7">
                  <c:v>36069</c:v>
                </c:pt>
                <c:pt idx="8">
                  <c:v>36100</c:v>
                </c:pt>
                <c:pt idx="9">
                  <c:v>36130</c:v>
                </c:pt>
                <c:pt idx="10">
                  <c:v>36161</c:v>
                </c:pt>
                <c:pt idx="11">
                  <c:v>36192</c:v>
                </c:pt>
                <c:pt idx="12">
                  <c:v>36220</c:v>
                </c:pt>
                <c:pt idx="13">
                  <c:v>36251</c:v>
                </c:pt>
                <c:pt idx="14">
                  <c:v>36281</c:v>
                </c:pt>
                <c:pt idx="15">
                  <c:v>36312</c:v>
                </c:pt>
                <c:pt idx="16">
                  <c:v>36342</c:v>
                </c:pt>
                <c:pt idx="17">
                  <c:v>36373</c:v>
                </c:pt>
                <c:pt idx="18">
                  <c:v>36404</c:v>
                </c:pt>
                <c:pt idx="19">
                  <c:v>36434</c:v>
                </c:pt>
                <c:pt idx="20">
                  <c:v>36465</c:v>
                </c:pt>
              </c:numCache>
            </c:numRef>
          </c:cat>
          <c:val>
            <c:numRef>
              <c:f>Data!$D$7:$D$27</c:f>
              <c:numCache>
                <c:formatCode>General</c:formatCode>
                <c:ptCount val="21"/>
                <c:pt idx="0">
                  <c:v>1290</c:v>
                </c:pt>
                <c:pt idx="1">
                  <c:v>1207</c:v>
                </c:pt>
                <c:pt idx="2">
                  <c:v>1173</c:v>
                </c:pt>
                <c:pt idx="3">
                  <c:v>1283</c:v>
                </c:pt>
                <c:pt idx="4">
                  <c:v>1517</c:v>
                </c:pt>
                <c:pt idx="5">
                  <c:v>1004</c:v>
                </c:pt>
                <c:pt idx="6">
                  <c:v>1268</c:v>
                </c:pt>
                <c:pt idx="7">
                  <c:v>1334</c:v>
                </c:pt>
                <c:pt idx="8">
                  <c:v>1243</c:v>
                </c:pt>
                <c:pt idx="9">
                  <c:v>1302</c:v>
                </c:pt>
                <c:pt idx="10">
                  <c:v>1311</c:v>
                </c:pt>
                <c:pt idx="11">
                  <c:v>1174</c:v>
                </c:pt>
                <c:pt idx="12">
                  <c:v>1197</c:v>
                </c:pt>
                <c:pt idx="13">
                  <c:v>1285</c:v>
                </c:pt>
                <c:pt idx="14">
                  <c:v>1325</c:v>
                </c:pt>
                <c:pt idx="15">
                  <c:v>1358</c:v>
                </c:pt>
                <c:pt idx="16">
                  <c:v>1360</c:v>
                </c:pt>
                <c:pt idx="17">
                  <c:v>1599</c:v>
                </c:pt>
                <c:pt idx="18">
                  <c:v>1488</c:v>
                </c:pt>
                <c:pt idx="19">
                  <c:v>1432</c:v>
                </c:pt>
                <c:pt idx="20">
                  <c:v>1379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Data!$E$3:$E$6</c:f>
              <c:strCache>
                <c:ptCount val="4"/>
                <c:pt idx="0">
                  <c:v>PGT</c:v>
                </c:pt>
                <c:pt idx="1">
                  <c:v>Kingsgate</c:v>
                </c:pt>
                <c:pt idx="2">
                  <c:v>2620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Data!$A$7:$A$27</c:f>
              <c:numCache>
                <c:formatCode>mmm\-yy</c:formatCode>
                <c:ptCount val="21"/>
                <c:pt idx="0">
                  <c:v>35855</c:v>
                </c:pt>
                <c:pt idx="1">
                  <c:v>35886</c:v>
                </c:pt>
                <c:pt idx="2">
                  <c:v>35916</c:v>
                </c:pt>
                <c:pt idx="3">
                  <c:v>35947</c:v>
                </c:pt>
                <c:pt idx="4">
                  <c:v>35977</c:v>
                </c:pt>
                <c:pt idx="5">
                  <c:v>36008</c:v>
                </c:pt>
                <c:pt idx="6">
                  <c:v>36039</c:v>
                </c:pt>
                <c:pt idx="7">
                  <c:v>36069</c:v>
                </c:pt>
                <c:pt idx="8">
                  <c:v>36100</c:v>
                </c:pt>
                <c:pt idx="9">
                  <c:v>36130</c:v>
                </c:pt>
                <c:pt idx="10">
                  <c:v>36161</c:v>
                </c:pt>
                <c:pt idx="11">
                  <c:v>36192</c:v>
                </c:pt>
                <c:pt idx="12">
                  <c:v>36220</c:v>
                </c:pt>
                <c:pt idx="13">
                  <c:v>36251</c:v>
                </c:pt>
                <c:pt idx="14">
                  <c:v>36281</c:v>
                </c:pt>
                <c:pt idx="15">
                  <c:v>36312</c:v>
                </c:pt>
                <c:pt idx="16">
                  <c:v>36342</c:v>
                </c:pt>
                <c:pt idx="17">
                  <c:v>36373</c:v>
                </c:pt>
                <c:pt idx="18">
                  <c:v>36404</c:v>
                </c:pt>
                <c:pt idx="19">
                  <c:v>36434</c:v>
                </c:pt>
                <c:pt idx="20">
                  <c:v>36465</c:v>
                </c:pt>
              </c:numCache>
            </c:numRef>
          </c:cat>
          <c:val>
            <c:numRef>
              <c:f>Data!$E$7:$E$27</c:f>
              <c:numCache>
                <c:formatCode>General</c:formatCode>
                <c:ptCount val="21"/>
                <c:pt idx="0">
                  <c:v>2449</c:v>
                </c:pt>
                <c:pt idx="1">
                  <c:v>2436</c:v>
                </c:pt>
                <c:pt idx="2">
                  <c:v>2305</c:v>
                </c:pt>
                <c:pt idx="3">
                  <c:v>2330</c:v>
                </c:pt>
                <c:pt idx="4">
                  <c:v>2163</c:v>
                </c:pt>
                <c:pt idx="5">
                  <c:v>2218</c:v>
                </c:pt>
                <c:pt idx="6">
                  <c:v>2366</c:v>
                </c:pt>
                <c:pt idx="7">
                  <c:v>2238</c:v>
                </c:pt>
                <c:pt idx="8">
                  <c:v>2331</c:v>
                </c:pt>
                <c:pt idx="9">
                  <c:v>2285</c:v>
                </c:pt>
                <c:pt idx="10">
                  <c:v>2263</c:v>
                </c:pt>
                <c:pt idx="11">
                  <c:v>2177</c:v>
                </c:pt>
                <c:pt idx="12">
                  <c:v>1973</c:v>
                </c:pt>
                <c:pt idx="13">
                  <c:v>1949</c:v>
                </c:pt>
                <c:pt idx="14">
                  <c:v>1832</c:v>
                </c:pt>
                <c:pt idx="15">
                  <c:v>1679</c:v>
                </c:pt>
                <c:pt idx="16">
                  <c:v>1818</c:v>
                </c:pt>
                <c:pt idx="17">
                  <c:v>2147</c:v>
                </c:pt>
                <c:pt idx="18">
                  <c:v>2324</c:v>
                </c:pt>
                <c:pt idx="19">
                  <c:v>2342</c:v>
                </c:pt>
                <c:pt idx="20">
                  <c:v>2426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Data!$F$3:$F$6</c:f>
              <c:strCache>
                <c:ptCount val="4"/>
                <c:pt idx="0">
                  <c:v>PGT</c:v>
                </c:pt>
                <c:pt idx="1">
                  <c:v>Malin</c:v>
                </c:pt>
                <c:pt idx="2">
                  <c:v>1930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Data!$A$7:$A$27</c:f>
              <c:numCache>
                <c:formatCode>mmm\-yy</c:formatCode>
                <c:ptCount val="21"/>
                <c:pt idx="0">
                  <c:v>35855</c:v>
                </c:pt>
                <c:pt idx="1">
                  <c:v>35886</c:v>
                </c:pt>
                <c:pt idx="2">
                  <c:v>35916</c:v>
                </c:pt>
                <c:pt idx="3">
                  <c:v>35947</c:v>
                </c:pt>
                <c:pt idx="4">
                  <c:v>35977</c:v>
                </c:pt>
                <c:pt idx="5">
                  <c:v>36008</c:v>
                </c:pt>
                <c:pt idx="6">
                  <c:v>36039</c:v>
                </c:pt>
                <c:pt idx="7">
                  <c:v>36069</c:v>
                </c:pt>
                <c:pt idx="8">
                  <c:v>36100</c:v>
                </c:pt>
                <c:pt idx="9">
                  <c:v>36130</c:v>
                </c:pt>
                <c:pt idx="10">
                  <c:v>36161</c:v>
                </c:pt>
                <c:pt idx="11">
                  <c:v>36192</c:v>
                </c:pt>
                <c:pt idx="12">
                  <c:v>36220</c:v>
                </c:pt>
                <c:pt idx="13">
                  <c:v>36251</c:v>
                </c:pt>
                <c:pt idx="14">
                  <c:v>36281</c:v>
                </c:pt>
                <c:pt idx="15">
                  <c:v>36312</c:v>
                </c:pt>
                <c:pt idx="16">
                  <c:v>36342</c:v>
                </c:pt>
                <c:pt idx="17">
                  <c:v>36373</c:v>
                </c:pt>
                <c:pt idx="18">
                  <c:v>36404</c:v>
                </c:pt>
                <c:pt idx="19">
                  <c:v>36434</c:v>
                </c:pt>
                <c:pt idx="20">
                  <c:v>36465</c:v>
                </c:pt>
              </c:numCache>
            </c:numRef>
          </c:cat>
          <c:val>
            <c:numRef>
              <c:f>Data!$F$7:$F$27</c:f>
              <c:numCache>
                <c:formatCode>General</c:formatCode>
                <c:ptCount val="21"/>
                <c:pt idx="0">
                  <c:v>1861</c:v>
                </c:pt>
                <c:pt idx="1">
                  <c:v>1750</c:v>
                </c:pt>
                <c:pt idx="2">
                  <c:v>1782</c:v>
                </c:pt>
                <c:pt idx="3">
                  <c:v>1840</c:v>
                </c:pt>
                <c:pt idx="4">
                  <c:v>1789</c:v>
                </c:pt>
                <c:pt idx="5">
                  <c:v>1760</c:v>
                </c:pt>
                <c:pt idx="6">
                  <c:v>1880</c:v>
                </c:pt>
                <c:pt idx="7">
                  <c:v>1798</c:v>
                </c:pt>
                <c:pt idx="8">
                  <c:v>1773</c:v>
                </c:pt>
                <c:pt idx="9">
                  <c:v>1800</c:v>
                </c:pt>
                <c:pt idx="10">
                  <c:v>1773</c:v>
                </c:pt>
                <c:pt idx="11">
                  <c:v>1655</c:v>
                </c:pt>
                <c:pt idx="12">
                  <c:v>1673</c:v>
                </c:pt>
                <c:pt idx="13">
                  <c:v>1806</c:v>
                </c:pt>
                <c:pt idx="14">
                  <c:v>1741</c:v>
                </c:pt>
                <c:pt idx="15">
                  <c:v>1726</c:v>
                </c:pt>
                <c:pt idx="16">
                  <c:v>1758</c:v>
                </c:pt>
                <c:pt idx="17">
                  <c:v>1821</c:v>
                </c:pt>
                <c:pt idx="18">
                  <c:v>1826</c:v>
                </c:pt>
                <c:pt idx="19">
                  <c:v>1813</c:v>
                </c:pt>
                <c:pt idx="20">
                  <c:v>1780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Data!$G$3:$G$6</c:f>
              <c:strCache>
                <c:ptCount val="4"/>
                <c:pt idx="0">
                  <c:v>NWPL</c:v>
                </c:pt>
                <c:pt idx="1">
                  <c:v>Sumas</c:v>
                </c:pt>
                <c:pt idx="2">
                  <c:v>1640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Data!$A$7:$A$27</c:f>
              <c:numCache>
                <c:formatCode>mmm\-yy</c:formatCode>
                <c:ptCount val="21"/>
                <c:pt idx="0">
                  <c:v>35855</c:v>
                </c:pt>
                <c:pt idx="1">
                  <c:v>35886</c:v>
                </c:pt>
                <c:pt idx="2">
                  <c:v>35916</c:v>
                </c:pt>
                <c:pt idx="3">
                  <c:v>35947</c:v>
                </c:pt>
                <c:pt idx="4">
                  <c:v>35977</c:v>
                </c:pt>
                <c:pt idx="5">
                  <c:v>36008</c:v>
                </c:pt>
                <c:pt idx="6">
                  <c:v>36039</c:v>
                </c:pt>
                <c:pt idx="7">
                  <c:v>36069</c:v>
                </c:pt>
                <c:pt idx="8">
                  <c:v>36100</c:v>
                </c:pt>
                <c:pt idx="9">
                  <c:v>36130</c:v>
                </c:pt>
                <c:pt idx="10">
                  <c:v>36161</c:v>
                </c:pt>
                <c:pt idx="11">
                  <c:v>36192</c:v>
                </c:pt>
                <c:pt idx="12">
                  <c:v>36220</c:v>
                </c:pt>
                <c:pt idx="13">
                  <c:v>36251</c:v>
                </c:pt>
                <c:pt idx="14">
                  <c:v>36281</c:v>
                </c:pt>
                <c:pt idx="15">
                  <c:v>36312</c:v>
                </c:pt>
                <c:pt idx="16">
                  <c:v>36342</c:v>
                </c:pt>
                <c:pt idx="17">
                  <c:v>36373</c:v>
                </c:pt>
                <c:pt idx="18">
                  <c:v>36404</c:v>
                </c:pt>
                <c:pt idx="19">
                  <c:v>36434</c:v>
                </c:pt>
                <c:pt idx="20">
                  <c:v>36465</c:v>
                </c:pt>
              </c:numCache>
            </c:numRef>
          </c:cat>
          <c:val>
            <c:numRef>
              <c:f>Data!$G$7:$G$27</c:f>
              <c:numCache>
                <c:formatCode>General</c:formatCode>
                <c:ptCount val="21"/>
                <c:pt idx="0">
                  <c:v>1039</c:v>
                </c:pt>
                <c:pt idx="1">
                  <c:v>984</c:v>
                </c:pt>
                <c:pt idx="2">
                  <c:v>834</c:v>
                </c:pt>
                <c:pt idx="3">
                  <c:v>886</c:v>
                </c:pt>
                <c:pt idx="4">
                  <c:v>925</c:v>
                </c:pt>
                <c:pt idx="5">
                  <c:v>1051</c:v>
                </c:pt>
                <c:pt idx="6">
                  <c:v>1259</c:v>
                </c:pt>
                <c:pt idx="7">
                  <c:v>1248</c:v>
                </c:pt>
                <c:pt idx="8">
                  <c:v>1129</c:v>
                </c:pt>
                <c:pt idx="9">
                  <c:v>1264</c:v>
                </c:pt>
                <c:pt idx="10">
                  <c:v>1359</c:v>
                </c:pt>
                <c:pt idx="11">
                  <c:v>1386</c:v>
                </c:pt>
                <c:pt idx="12">
                  <c:v>1205</c:v>
                </c:pt>
                <c:pt idx="13">
                  <c:v>1155</c:v>
                </c:pt>
                <c:pt idx="14">
                  <c:v>1142</c:v>
                </c:pt>
                <c:pt idx="15">
                  <c:v>965</c:v>
                </c:pt>
                <c:pt idx="16">
                  <c:v>1049</c:v>
                </c:pt>
                <c:pt idx="17">
                  <c:v>1066</c:v>
                </c:pt>
                <c:pt idx="18">
                  <c:v>1084</c:v>
                </c:pt>
                <c:pt idx="19">
                  <c:v>1148</c:v>
                </c:pt>
                <c:pt idx="20">
                  <c:v>1089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Data!$H$3:$H$6</c:f>
              <c:strCache>
                <c:ptCount val="4"/>
                <c:pt idx="0">
                  <c:v>TENN</c:v>
                </c:pt>
                <c:pt idx="1">
                  <c:v>Niagara</c:v>
                </c:pt>
                <c:pt idx="2">
                  <c:v>1125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Data!$A$7:$A$27</c:f>
              <c:numCache>
                <c:formatCode>mmm\-yy</c:formatCode>
                <c:ptCount val="21"/>
                <c:pt idx="0">
                  <c:v>35855</c:v>
                </c:pt>
                <c:pt idx="1">
                  <c:v>35886</c:v>
                </c:pt>
                <c:pt idx="2">
                  <c:v>35916</c:v>
                </c:pt>
                <c:pt idx="3">
                  <c:v>35947</c:v>
                </c:pt>
                <c:pt idx="4">
                  <c:v>35977</c:v>
                </c:pt>
                <c:pt idx="5">
                  <c:v>36008</c:v>
                </c:pt>
                <c:pt idx="6">
                  <c:v>36039</c:v>
                </c:pt>
                <c:pt idx="7">
                  <c:v>36069</c:v>
                </c:pt>
                <c:pt idx="8">
                  <c:v>36100</c:v>
                </c:pt>
                <c:pt idx="9">
                  <c:v>36130</c:v>
                </c:pt>
                <c:pt idx="10">
                  <c:v>36161</c:v>
                </c:pt>
                <c:pt idx="11">
                  <c:v>36192</c:v>
                </c:pt>
                <c:pt idx="12">
                  <c:v>36220</c:v>
                </c:pt>
                <c:pt idx="13">
                  <c:v>36251</c:v>
                </c:pt>
                <c:pt idx="14">
                  <c:v>36281</c:v>
                </c:pt>
                <c:pt idx="15">
                  <c:v>36312</c:v>
                </c:pt>
                <c:pt idx="16">
                  <c:v>36342</c:v>
                </c:pt>
                <c:pt idx="17">
                  <c:v>36373</c:v>
                </c:pt>
                <c:pt idx="18">
                  <c:v>36404</c:v>
                </c:pt>
                <c:pt idx="19">
                  <c:v>36434</c:v>
                </c:pt>
                <c:pt idx="20">
                  <c:v>36465</c:v>
                </c:pt>
              </c:numCache>
            </c:numRef>
          </c:cat>
          <c:val>
            <c:numRef>
              <c:f>Data!$H$7:$H$27</c:f>
              <c:numCache>
                <c:formatCode>General</c:formatCode>
                <c:ptCount val="21"/>
                <c:pt idx="0">
                  <c:v>800</c:v>
                </c:pt>
                <c:pt idx="1">
                  <c:v>717</c:v>
                </c:pt>
                <c:pt idx="2">
                  <c:v>778</c:v>
                </c:pt>
                <c:pt idx="3">
                  <c:v>857</c:v>
                </c:pt>
                <c:pt idx="4">
                  <c:v>815</c:v>
                </c:pt>
                <c:pt idx="5">
                  <c:v>823</c:v>
                </c:pt>
                <c:pt idx="6">
                  <c:v>861</c:v>
                </c:pt>
                <c:pt idx="7">
                  <c:v>878</c:v>
                </c:pt>
                <c:pt idx="8">
                  <c:v>838</c:v>
                </c:pt>
                <c:pt idx="9">
                  <c:v>950</c:v>
                </c:pt>
                <c:pt idx="10">
                  <c:v>964</c:v>
                </c:pt>
                <c:pt idx="11">
                  <c:v>966</c:v>
                </c:pt>
                <c:pt idx="12">
                  <c:v>975</c:v>
                </c:pt>
                <c:pt idx="13">
                  <c:v>890</c:v>
                </c:pt>
                <c:pt idx="14">
                  <c:v>963</c:v>
                </c:pt>
                <c:pt idx="15">
                  <c:v>953</c:v>
                </c:pt>
                <c:pt idx="16">
                  <c:v>960</c:v>
                </c:pt>
                <c:pt idx="17">
                  <c:v>997</c:v>
                </c:pt>
                <c:pt idx="18">
                  <c:v>946</c:v>
                </c:pt>
                <c:pt idx="19">
                  <c:v>978</c:v>
                </c:pt>
                <c:pt idx="20">
                  <c:v>1052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Data!$I$3:$I$6</c:f>
              <c:strCache>
                <c:ptCount val="4"/>
                <c:pt idx="0">
                  <c:v>IROQ</c:v>
                </c:pt>
                <c:pt idx="1">
                  <c:v>Waddington</c:v>
                </c:pt>
                <c:pt idx="2">
                  <c:v>865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Data!$A$7:$A$27</c:f>
              <c:numCache>
                <c:formatCode>mmm\-yy</c:formatCode>
                <c:ptCount val="21"/>
                <c:pt idx="0">
                  <c:v>35855</c:v>
                </c:pt>
                <c:pt idx="1">
                  <c:v>35886</c:v>
                </c:pt>
                <c:pt idx="2">
                  <c:v>35916</c:v>
                </c:pt>
                <c:pt idx="3">
                  <c:v>35947</c:v>
                </c:pt>
                <c:pt idx="4">
                  <c:v>35977</c:v>
                </c:pt>
                <c:pt idx="5">
                  <c:v>36008</c:v>
                </c:pt>
                <c:pt idx="6">
                  <c:v>36039</c:v>
                </c:pt>
                <c:pt idx="7">
                  <c:v>36069</c:v>
                </c:pt>
                <c:pt idx="8">
                  <c:v>36100</c:v>
                </c:pt>
                <c:pt idx="9">
                  <c:v>36130</c:v>
                </c:pt>
                <c:pt idx="10">
                  <c:v>36161</c:v>
                </c:pt>
                <c:pt idx="11">
                  <c:v>36192</c:v>
                </c:pt>
                <c:pt idx="12">
                  <c:v>36220</c:v>
                </c:pt>
                <c:pt idx="13">
                  <c:v>36251</c:v>
                </c:pt>
                <c:pt idx="14">
                  <c:v>36281</c:v>
                </c:pt>
                <c:pt idx="15">
                  <c:v>36312</c:v>
                </c:pt>
                <c:pt idx="16">
                  <c:v>36342</c:v>
                </c:pt>
                <c:pt idx="17">
                  <c:v>36373</c:v>
                </c:pt>
                <c:pt idx="18">
                  <c:v>36404</c:v>
                </c:pt>
                <c:pt idx="19">
                  <c:v>36434</c:v>
                </c:pt>
                <c:pt idx="20">
                  <c:v>36465</c:v>
                </c:pt>
              </c:numCache>
            </c:numRef>
          </c:cat>
          <c:val>
            <c:numRef>
              <c:f>Data!$I$7:$I$27</c:f>
              <c:numCache>
                <c:formatCode>General</c:formatCode>
                <c:ptCount val="21"/>
                <c:pt idx="0">
                  <c:v>809</c:v>
                </c:pt>
                <c:pt idx="1">
                  <c:v>823</c:v>
                </c:pt>
                <c:pt idx="2">
                  <c:v>823</c:v>
                </c:pt>
                <c:pt idx="3">
                  <c:v>844</c:v>
                </c:pt>
                <c:pt idx="4">
                  <c:v>855</c:v>
                </c:pt>
                <c:pt idx="5">
                  <c:v>809</c:v>
                </c:pt>
                <c:pt idx="6">
                  <c:v>856</c:v>
                </c:pt>
                <c:pt idx="7">
                  <c:v>837</c:v>
                </c:pt>
                <c:pt idx="8">
                  <c:v>838</c:v>
                </c:pt>
                <c:pt idx="9">
                  <c:v>876</c:v>
                </c:pt>
                <c:pt idx="10">
                  <c:v>854</c:v>
                </c:pt>
                <c:pt idx="11">
                  <c:v>926</c:v>
                </c:pt>
                <c:pt idx="12">
                  <c:v>981</c:v>
                </c:pt>
                <c:pt idx="13">
                  <c:v>952</c:v>
                </c:pt>
                <c:pt idx="14">
                  <c:v>967</c:v>
                </c:pt>
                <c:pt idx="15">
                  <c:v>977</c:v>
                </c:pt>
                <c:pt idx="16">
                  <c:v>962</c:v>
                </c:pt>
                <c:pt idx="17">
                  <c:v>907</c:v>
                </c:pt>
                <c:pt idx="18">
                  <c:v>938</c:v>
                </c:pt>
                <c:pt idx="19">
                  <c:v>917</c:v>
                </c:pt>
                <c:pt idx="20">
                  <c:v>1088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Data!$J$3:$J$6</c:f>
              <c:strCache>
                <c:ptCount val="4"/>
                <c:pt idx="0">
                  <c:v>EMPIRE</c:v>
                </c:pt>
                <c:pt idx="1">
                  <c:v>Chippawa</c:v>
                </c:pt>
                <c:pt idx="2">
                  <c:v>463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Data!$A$7:$A$27</c:f>
              <c:numCache>
                <c:formatCode>mmm\-yy</c:formatCode>
                <c:ptCount val="21"/>
                <c:pt idx="0">
                  <c:v>35855</c:v>
                </c:pt>
                <c:pt idx="1">
                  <c:v>35886</c:v>
                </c:pt>
                <c:pt idx="2">
                  <c:v>35916</c:v>
                </c:pt>
                <c:pt idx="3">
                  <c:v>35947</c:v>
                </c:pt>
                <c:pt idx="4">
                  <c:v>35977</c:v>
                </c:pt>
                <c:pt idx="5">
                  <c:v>36008</c:v>
                </c:pt>
                <c:pt idx="6">
                  <c:v>36039</c:v>
                </c:pt>
                <c:pt idx="7">
                  <c:v>36069</c:v>
                </c:pt>
                <c:pt idx="8">
                  <c:v>36100</c:v>
                </c:pt>
                <c:pt idx="9">
                  <c:v>36130</c:v>
                </c:pt>
                <c:pt idx="10">
                  <c:v>36161</c:v>
                </c:pt>
                <c:pt idx="11">
                  <c:v>36192</c:v>
                </c:pt>
                <c:pt idx="12">
                  <c:v>36220</c:v>
                </c:pt>
                <c:pt idx="13">
                  <c:v>36251</c:v>
                </c:pt>
                <c:pt idx="14">
                  <c:v>36281</c:v>
                </c:pt>
                <c:pt idx="15">
                  <c:v>36312</c:v>
                </c:pt>
                <c:pt idx="16">
                  <c:v>36342</c:v>
                </c:pt>
                <c:pt idx="17">
                  <c:v>36373</c:v>
                </c:pt>
                <c:pt idx="18">
                  <c:v>36404</c:v>
                </c:pt>
                <c:pt idx="19">
                  <c:v>36434</c:v>
                </c:pt>
                <c:pt idx="20">
                  <c:v>36465</c:v>
                </c:pt>
              </c:numCache>
            </c:numRef>
          </c:cat>
          <c:val>
            <c:numRef>
              <c:f>Data!$J$7:$J$27</c:f>
              <c:numCache>
                <c:formatCode>General</c:formatCode>
                <c:ptCount val="21"/>
                <c:pt idx="0">
                  <c:v>99</c:v>
                </c:pt>
                <c:pt idx="1">
                  <c:v>77</c:v>
                </c:pt>
                <c:pt idx="2">
                  <c:v>106</c:v>
                </c:pt>
                <c:pt idx="3">
                  <c:v>116</c:v>
                </c:pt>
                <c:pt idx="4">
                  <c:v>77</c:v>
                </c:pt>
                <c:pt idx="5">
                  <c:v>112</c:v>
                </c:pt>
                <c:pt idx="6">
                  <c:v>159</c:v>
                </c:pt>
                <c:pt idx="7">
                  <c:v>137</c:v>
                </c:pt>
                <c:pt idx="8">
                  <c:v>175</c:v>
                </c:pt>
                <c:pt idx="9">
                  <c:v>143</c:v>
                </c:pt>
                <c:pt idx="10">
                  <c:v>153</c:v>
                </c:pt>
                <c:pt idx="11">
                  <c:v>177</c:v>
                </c:pt>
                <c:pt idx="12">
                  <c:v>174</c:v>
                </c:pt>
                <c:pt idx="13">
                  <c:v>118</c:v>
                </c:pt>
                <c:pt idx="14">
                  <c:v>107</c:v>
                </c:pt>
                <c:pt idx="15">
                  <c:v>105</c:v>
                </c:pt>
                <c:pt idx="16">
                  <c:v>88</c:v>
                </c:pt>
                <c:pt idx="17">
                  <c:v>104</c:v>
                </c:pt>
                <c:pt idx="18">
                  <c:v>94</c:v>
                </c:pt>
                <c:pt idx="19">
                  <c:v>97</c:v>
                </c:pt>
                <c:pt idx="20">
                  <c:v>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52576"/>
        <c:axId val="146253136"/>
      </c:lineChart>
      <c:dateAx>
        <c:axId val="146252576"/>
        <c:scaling>
          <c:orientation val="minMax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53136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4625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1.6824412649937413E-2"/>
              <c:y val="0.365079836671002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52576"/>
        <c:crosses val="autoZero"/>
        <c:crossBetween val="between"/>
        <c:majorUnit val="25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31666226819454"/>
          <c:y val="0.88756728408058971"/>
          <c:w val="0.83806605512500731"/>
          <c:h val="9.92064773562507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" r="0" t="0" header="0" footer="0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14</xdr:col>
      <xdr:colOff>571500</xdr:colOff>
      <xdr:row>44</xdr:row>
      <xdr:rowOff>85725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0.50025</cdr:x>
      <cdr:y>0.49926</cdr:y>
    </cdr:from>
    <cdr:to>
      <cdr:x>0.51286</cdr:x>
      <cdr:y>0.54811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39318" y="3603051"/>
          <a:ext cx="114400" cy="3522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85725</xdr:rowOff>
    </xdr:from>
    <xdr:to>
      <xdr:col>11</xdr:col>
      <xdr:colOff>285750</xdr:colOff>
      <xdr:row>16</xdr:row>
      <xdr:rowOff>85725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H="1">
          <a:off x="6934200" y="2724150"/>
          <a:ext cx="285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</xdr:row>
      <xdr:rowOff>85725</xdr:rowOff>
    </xdr:from>
    <xdr:to>
      <xdr:col>11</xdr:col>
      <xdr:colOff>285750</xdr:colOff>
      <xdr:row>31</xdr:row>
      <xdr:rowOff>85725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H="1">
          <a:off x="6934200" y="5124450"/>
          <a:ext cx="285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285750</xdr:colOff>
      <xdr:row>16</xdr:row>
      <xdr:rowOff>95250</xdr:rowOff>
    </xdr:from>
    <xdr:to>
      <xdr:col>11</xdr:col>
      <xdr:colOff>285750</xdr:colOff>
      <xdr:row>31</xdr:row>
      <xdr:rowOff>85725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 flipV="1">
          <a:off x="7219950" y="2733675"/>
          <a:ext cx="0" cy="2390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39"/>
  <sheetViews>
    <sheetView topLeftCell="B1" workbookViewId="0">
      <selection activeCell="Q29" sqref="Q29"/>
    </sheetView>
  </sheetViews>
  <sheetFormatPr defaultRowHeight="12.75" x14ac:dyDescent="0.2"/>
  <cols>
    <col min="9" max="9" width="10.85546875" bestFit="1" customWidth="1"/>
    <col min="11" max="11" width="1" customWidth="1"/>
    <col min="13" max="13" width="1" customWidth="1"/>
    <col min="15" max="15" width="10.28515625" bestFit="1" customWidth="1"/>
    <col min="16" max="16" width="0.85546875" customWidth="1"/>
    <col min="17" max="17" width="11.140625" bestFit="1" customWidth="1"/>
  </cols>
  <sheetData>
    <row r="2" spans="1:17" x14ac:dyDescent="0.2">
      <c r="B2" s="2" t="s">
        <v>9</v>
      </c>
      <c r="E2" s="2" t="s">
        <v>10</v>
      </c>
      <c r="H2" s="2" t="s">
        <v>11</v>
      </c>
      <c r="L2" s="2" t="s">
        <v>15</v>
      </c>
      <c r="N2" s="3" t="s">
        <v>27</v>
      </c>
      <c r="O2" s="3" t="s">
        <v>74</v>
      </c>
      <c r="Q2" s="3" t="s">
        <v>76</v>
      </c>
    </row>
    <row r="3" spans="1:17" x14ac:dyDescent="0.2">
      <c r="B3" t="s">
        <v>0</v>
      </c>
      <c r="D3" t="s">
        <v>23</v>
      </c>
      <c r="E3" t="s">
        <v>5</v>
      </c>
      <c r="F3" t="s">
        <v>5</v>
      </c>
      <c r="G3" t="s">
        <v>6</v>
      </c>
      <c r="H3" t="s">
        <v>18</v>
      </c>
      <c r="I3" t="s">
        <v>19</v>
      </c>
      <c r="J3" t="s">
        <v>20</v>
      </c>
      <c r="L3" t="s">
        <v>22</v>
      </c>
      <c r="N3" s="3" t="s">
        <v>73</v>
      </c>
      <c r="O3" s="3" t="s">
        <v>73</v>
      </c>
      <c r="Q3" s="3" t="s">
        <v>73</v>
      </c>
    </row>
    <row r="4" spans="1:17" ht="29.25" customHeight="1" x14ac:dyDescent="0.2">
      <c r="B4" s="3" t="s">
        <v>1</v>
      </c>
      <c r="C4" s="6" t="s">
        <v>17</v>
      </c>
      <c r="D4" s="3" t="s">
        <v>8</v>
      </c>
      <c r="E4" s="3" t="s">
        <v>3</v>
      </c>
      <c r="F4" s="3" t="s">
        <v>7</v>
      </c>
      <c r="G4" s="3" t="s">
        <v>4</v>
      </c>
      <c r="H4" s="3" t="s">
        <v>12</v>
      </c>
      <c r="I4" s="3" t="s">
        <v>13</v>
      </c>
      <c r="J4" s="3" t="s">
        <v>21</v>
      </c>
      <c r="L4" s="3" t="s">
        <v>16</v>
      </c>
      <c r="Q4" s="53" t="s">
        <v>77</v>
      </c>
    </row>
    <row r="5" spans="1:17" x14ac:dyDescent="0.2">
      <c r="A5" s="1"/>
      <c r="B5">
        <v>2180</v>
      </c>
      <c r="C5">
        <v>663</v>
      </c>
      <c r="D5">
        <v>1140</v>
      </c>
      <c r="E5">
        <v>2620</v>
      </c>
      <c r="F5">
        <v>1930</v>
      </c>
      <c r="G5">
        <v>1640</v>
      </c>
      <c r="H5" s="7">
        <f>750+350+25</f>
        <v>1125</v>
      </c>
      <c r="I5" s="7">
        <v>865</v>
      </c>
      <c r="J5">
        <v>463</v>
      </c>
    </row>
    <row r="6" spans="1:17" ht="6.75" customHeight="1" x14ac:dyDescent="0.2">
      <c r="A6" s="1"/>
    </row>
    <row r="7" spans="1:17" x14ac:dyDescent="0.2">
      <c r="A7" s="1">
        <v>35855</v>
      </c>
      <c r="B7">
        <v>1519</v>
      </c>
      <c r="C7">
        <v>0</v>
      </c>
      <c r="D7">
        <v>1290</v>
      </c>
      <c r="E7">
        <v>2449</v>
      </c>
      <c r="F7">
        <v>1861</v>
      </c>
      <c r="G7">
        <v>1039</v>
      </c>
      <c r="H7">
        <v>800</v>
      </c>
      <c r="I7">
        <v>809</v>
      </c>
      <c r="J7">
        <v>99</v>
      </c>
      <c r="L7">
        <v>6710</v>
      </c>
      <c r="N7">
        <v>12454</v>
      </c>
      <c r="O7">
        <v>2049</v>
      </c>
      <c r="Q7" s="7"/>
    </row>
    <row r="8" spans="1:17" x14ac:dyDescent="0.2">
      <c r="A8" s="1">
        <v>35886</v>
      </c>
      <c r="B8">
        <v>1548</v>
      </c>
      <c r="C8">
        <v>0</v>
      </c>
      <c r="D8">
        <v>1207</v>
      </c>
      <c r="E8">
        <v>2436</v>
      </c>
      <c r="F8">
        <v>1750</v>
      </c>
      <c r="G8">
        <v>984</v>
      </c>
      <c r="H8">
        <v>717</v>
      </c>
      <c r="I8">
        <v>823</v>
      </c>
      <c r="J8">
        <v>77</v>
      </c>
      <c r="L8">
        <v>6687</v>
      </c>
      <c r="N8">
        <v>12538</v>
      </c>
      <c r="O8">
        <v>2110</v>
      </c>
      <c r="Q8" s="54">
        <v>-294</v>
      </c>
    </row>
    <row r="9" spans="1:17" x14ac:dyDescent="0.2">
      <c r="A9" s="1">
        <v>35916</v>
      </c>
      <c r="B9">
        <v>1462</v>
      </c>
      <c r="C9">
        <v>0</v>
      </c>
      <c r="D9">
        <v>1173</v>
      </c>
      <c r="E9">
        <v>2305</v>
      </c>
      <c r="F9">
        <v>1782</v>
      </c>
      <c r="G9">
        <v>834</v>
      </c>
      <c r="H9">
        <v>778</v>
      </c>
      <c r="I9">
        <v>823</v>
      </c>
      <c r="J9">
        <v>106</v>
      </c>
      <c r="L9">
        <v>6224</v>
      </c>
      <c r="N9">
        <v>12192</v>
      </c>
      <c r="O9">
        <v>1854</v>
      </c>
      <c r="Q9" s="54">
        <v>-333</v>
      </c>
    </row>
    <row r="10" spans="1:17" x14ac:dyDescent="0.2">
      <c r="A10" s="1">
        <v>35947</v>
      </c>
      <c r="B10">
        <v>1470</v>
      </c>
      <c r="C10">
        <v>0</v>
      </c>
      <c r="D10">
        <v>1283</v>
      </c>
      <c r="E10">
        <v>2330</v>
      </c>
      <c r="F10">
        <v>1840</v>
      </c>
      <c r="G10">
        <v>886</v>
      </c>
      <c r="H10">
        <v>857</v>
      </c>
      <c r="I10">
        <v>844</v>
      </c>
      <c r="J10">
        <v>116</v>
      </c>
      <c r="L10">
        <v>6316</v>
      </c>
      <c r="N10">
        <v>11991</v>
      </c>
      <c r="O10">
        <v>1791</v>
      </c>
      <c r="Q10" s="54">
        <v>-309</v>
      </c>
    </row>
    <row r="11" spans="1:17" x14ac:dyDescent="0.2">
      <c r="A11" s="1">
        <v>35977</v>
      </c>
      <c r="B11">
        <v>1530</v>
      </c>
      <c r="C11">
        <v>0</v>
      </c>
      <c r="D11">
        <v>1517</v>
      </c>
      <c r="E11">
        <v>2163</v>
      </c>
      <c r="F11">
        <v>1789</v>
      </c>
      <c r="G11">
        <v>925</v>
      </c>
      <c r="H11">
        <v>815</v>
      </c>
      <c r="I11">
        <v>855</v>
      </c>
      <c r="J11">
        <v>77</v>
      </c>
      <c r="L11">
        <v>6275</v>
      </c>
      <c r="N11">
        <v>12302</v>
      </c>
      <c r="O11">
        <v>1781</v>
      </c>
      <c r="Q11" s="54">
        <v>-225</v>
      </c>
    </row>
    <row r="12" spans="1:17" x14ac:dyDescent="0.2">
      <c r="A12" s="1">
        <v>36008</v>
      </c>
      <c r="B12">
        <v>1526</v>
      </c>
      <c r="C12">
        <v>0</v>
      </c>
      <c r="D12">
        <v>1004</v>
      </c>
      <c r="E12">
        <v>2218</v>
      </c>
      <c r="F12">
        <v>1760</v>
      </c>
      <c r="G12">
        <v>1051</v>
      </c>
      <c r="H12">
        <v>823</v>
      </c>
      <c r="I12">
        <v>809</v>
      </c>
      <c r="J12">
        <v>112</v>
      </c>
      <c r="L12">
        <v>6272</v>
      </c>
      <c r="N12">
        <v>12263</v>
      </c>
      <c r="O12">
        <v>1804</v>
      </c>
      <c r="Q12" s="54">
        <v>-231</v>
      </c>
    </row>
    <row r="13" spans="1:17" x14ac:dyDescent="0.2">
      <c r="A13" s="1">
        <v>36039</v>
      </c>
      <c r="B13">
        <v>1499</v>
      </c>
      <c r="C13">
        <v>0</v>
      </c>
      <c r="D13">
        <v>1268</v>
      </c>
      <c r="E13">
        <v>2366</v>
      </c>
      <c r="F13">
        <v>1880</v>
      </c>
      <c r="G13">
        <v>1259</v>
      </c>
      <c r="H13">
        <v>861</v>
      </c>
      <c r="I13">
        <v>856</v>
      </c>
      <c r="J13">
        <v>159</v>
      </c>
      <c r="L13">
        <v>6096</v>
      </c>
      <c r="N13">
        <v>12324</v>
      </c>
      <c r="O13">
        <v>1862</v>
      </c>
      <c r="Q13" s="54">
        <v>-233</v>
      </c>
    </row>
    <row r="14" spans="1:17" x14ac:dyDescent="0.2">
      <c r="A14" s="1">
        <v>36069</v>
      </c>
      <c r="B14">
        <v>1468</v>
      </c>
      <c r="C14">
        <v>0</v>
      </c>
      <c r="D14">
        <v>1334</v>
      </c>
      <c r="E14">
        <v>2238</v>
      </c>
      <c r="F14">
        <v>1798</v>
      </c>
      <c r="G14">
        <v>1248</v>
      </c>
      <c r="H14">
        <v>878</v>
      </c>
      <c r="I14">
        <v>837</v>
      </c>
      <c r="J14">
        <v>137</v>
      </c>
      <c r="L14">
        <v>6386</v>
      </c>
      <c r="N14">
        <v>12427</v>
      </c>
      <c r="O14">
        <v>1916</v>
      </c>
      <c r="Q14" s="54">
        <v>-190</v>
      </c>
    </row>
    <row r="15" spans="1:17" x14ac:dyDescent="0.2">
      <c r="A15" s="1">
        <v>36100</v>
      </c>
      <c r="B15">
        <v>1462</v>
      </c>
      <c r="C15">
        <v>0</v>
      </c>
      <c r="D15">
        <v>1243</v>
      </c>
      <c r="E15">
        <v>2331</v>
      </c>
      <c r="F15">
        <v>1773</v>
      </c>
      <c r="G15">
        <v>1129</v>
      </c>
      <c r="H15">
        <v>838</v>
      </c>
      <c r="I15">
        <v>838</v>
      </c>
      <c r="J15">
        <v>175</v>
      </c>
      <c r="L15">
        <v>7022</v>
      </c>
      <c r="N15">
        <v>12518</v>
      </c>
      <c r="O15">
        <v>1987</v>
      </c>
      <c r="Q15" s="54">
        <v>-249</v>
      </c>
    </row>
    <row r="16" spans="1:17" x14ac:dyDescent="0.2">
      <c r="A16" s="1">
        <v>36130</v>
      </c>
      <c r="B16">
        <v>1634</v>
      </c>
      <c r="C16">
        <v>2</v>
      </c>
      <c r="D16">
        <v>1302</v>
      </c>
      <c r="E16">
        <v>2285</v>
      </c>
      <c r="F16">
        <v>1800</v>
      </c>
      <c r="G16">
        <v>1264</v>
      </c>
      <c r="H16">
        <v>950</v>
      </c>
      <c r="I16">
        <v>876</v>
      </c>
      <c r="J16">
        <v>143</v>
      </c>
      <c r="L16">
        <v>7022</v>
      </c>
      <c r="N16">
        <v>12429</v>
      </c>
      <c r="O16">
        <v>2060</v>
      </c>
      <c r="Q16" s="54">
        <v>-372</v>
      </c>
    </row>
    <row r="17" spans="1:17" ht="18.75" customHeight="1" x14ac:dyDescent="0.2">
      <c r="A17" s="4">
        <v>36161</v>
      </c>
      <c r="B17" s="5">
        <v>2089</v>
      </c>
      <c r="C17" s="5">
        <v>520</v>
      </c>
      <c r="D17" s="5">
        <v>1311</v>
      </c>
      <c r="E17" s="5">
        <v>2263</v>
      </c>
      <c r="F17" s="5">
        <v>1773</v>
      </c>
      <c r="G17" s="5">
        <v>1359</v>
      </c>
      <c r="H17" s="5">
        <v>964</v>
      </c>
      <c r="I17" s="5">
        <v>854</v>
      </c>
      <c r="J17" s="5">
        <v>153</v>
      </c>
      <c r="L17" s="5">
        <v>7098</v>
      </c>
      <c r="N17">
        <v>12328</v>
      </c>
      <c r="O17">
        <v>1994</v>
      </c>
      <c r="Q17" s="54">
        <v>-409</v>
      </c>
    </row>
    <row r="18" spans="1:17" x14ac:dyDescent="0.2">
      <c r="A18" s="1">
        <v>36192</v>
      </c>
      <c r="B18">
        <v>2068</v>
      </c>
      <c r="C18">
        <v>600</v>
      </c>
      <c r="D18">
        <v>1174</v>
      </c>
      <c r="E18">
        <v>2177</v>
      </c>
      <c r="F18">
        <v>1655</v>
      </c>
      <c r="G18">
        <v>1386</v>
      </c>
      <c r="H18">
        <v>966</v>
      </c>
      <c r="I18">
        <v>926</v>
      </c>
      <c r="J18">
        <v>177</v>
      </c>
      <c r="L18">
        <v>6773</v>
      </c>
      <c r="N18">
        <v>12320</v>
      </c>
      <c r="O18">
        <v>2013</v>
      </c>
      <c r="Q18" s="54">
        <v>-298</v>
      </c>
    </row>
    <row r="19" spans="1:17" x14ac:dyDescent="0.2">
      <c r="A19" s="1">
        <v>36220</v>
      </c>
      <c r="B19">
        <v>1998</v>
      </c>
      <c r="C19">
        <v>653</v>
      </c>
      <c r="D19">
        <v>1197</v>
      </c>
      <c r="E19">
        <v>1973</v>
      </c>
      <c r="F19">
        <v>1673</v>
      </c>
      <c r="G19">
        <v>1205</v>
      </c>
      <c r="H19">
        <v>975</v>
      </c>
      <c r="I19">
        <v>981</v>
      </c>
      <c r="J19">
        <v>174</v>
      </c>
      <c r="L19">
        <v>6787</v>
      </c>
      <c r="N19">
        <v>12595</v>
      </c>
      <c r="O19">
        <v>2001</v>
      </c>
      <c r="Q19" s="54">
        <v>-64</v>
      </c>
    </row>
    <row r="20" spans="1:17" x14ac:dyDescent="0.2">
      <c r="A20" s="1">
        <v>36251</v>
      </c>
      <c r="B20">
        <v>2099</v>
      </c>
      <c r="C20">
        <v>685</v>
      </c>
      <c r="D20">
        <v>1285</v>
      </c>
      <c r="E20">
        <v>1949</v>
      </c>
      <c r="F20">
        <v>1806</v>
      </c>
      <c r="G20">
        <v>1155</v>
      </c>
      <c r="H20">
        <v>890</v>
      </c>
      <c r="I20">
        <v>952</v>
      </c>
      <c r="J20">
        <v>118</v>
      </c>
      <c r="L20">
        <v>6656</v>
      </c>
      <c r="N20">
        <v>12755</v>
      </c>
      <c r="O20">
        <v>2150</v>
      </c>
      <c r="Q20" s="54">
        <v>-67</v>
      </c>
    </row>
    <row r="21" spans="1:17" x14ac:dyDescent="0.2">
      <c r="A21" s="1">
        <v>36281</v>
      </c>
      <c r="B21">
        <v>2102</v>
      </c>
      <c r="C21">
        <v>649</v>
      </c>
      <c r="D21">
        <v>1325</v>
      </c>
      <c r="E21">
        <v>1832</v>
      </c>
      <c r="F21">
        <v>1741</v>
      </c>
      <c r="G21">
        <v>1142</v>
      </c>
      <c r="H21">
        <v>963</v>
      </c>
      <c r="I21">
        <v>967</v>
      </c>
      <c r="J21">
        <v>107</v>
      </c>
      <c r="L21">
        <v>6635</v>
      </c>
      <c r="N21">
        <v>12479</v>
      </c>
      <c r="O21">
        <v>1919</v>
      </c>
      <c r="Q21" s="54">
        <v>-10</v>
      </c>
    </row>
    <row r="22" spans="1:17" x14ac:dyDescent="0.2">
      <c r="A22" s="1">
        <v>36312</v>
      </c>
      <c r="B22">
        <v>2221</v>
      </c>
      <c r="C22">
        <v>656</v>
      </c>
      <c r="D22">
        <v>1358</v>
      </c>
      <c r="E22">
        <v>1679</v>
      </c>
      <c r="F22">
        <v>1726</v>
      </c>
      <c r="G22">
        <v>965</v>
      </c>
      <c r="H22">
        <v>953</v>
      </c>
      <c r="I22">
        <v>977</v>
      </c>
      <c r="J22">
        <v>105</v>
      </c>
      <c r="L22">
        <v>6549</v>
      </c>
      <c r="N22">
        <v>11916</v>
      </c>
      <c r="O22">
        <v>1774</v>
      </c>
      <c r="Q22" s="54">
        <v>94</v>
      </c>
    </row>
    <row r="23" spans="1:17" x14ac:dyDescent="0.2">
      <c r="A23" s="1">
        <v>36342</v>
      </c>
      <c r="B23">
        <v>2226</v>
      </c>
      <c r="C23">
        <v>640</v>
      </c>
      <c r="D23">
        <v>1360</v>
      </c>
      <c r="E23">
        <v>1818</v>
      </c>
      <c r="F23">
        <v>1758</v>
      </c>
      <c r="G23">
        <v>1049</v>
      </c>
      <c r="H23">
        <v>960</v>
      </c>
      <c r="I23">
        <v>962</v>
      </c>
      <c r="J23">
        <v>88</v>
      </c>
      <c r="L23">
        <v>6574</v>
      </c>
      <c r="N23">
        <v>12492</v>
      </c>
      <c r="O23">
        <v>1838</v>
      </c>
      <c r="Q23" s="54">
        <v>3</v>
      </c>
    </row>
    <row r="24" spans="1:17" x14ac:dyDescent="0.2">
      <c r="A24" s="1">
        <v>36373</v>
      </c>
      <c r="B24">
        <v>2194</v>
      </c>
      <c r="C24">
        <v>661</v>
      </c>
      <c r="D24">
        <v>1599</v>
      </c>
      <c r="E24">
        <v>2147</v>
      </c>
      <c r="F24">
        <v>1821</v>
      </c>
      <c r="G24">
        <v>1066</v>
      </c>
      <c r="H24">
        <v>997</v>
      </c>
      <c r="I24">
        <v>907</v>
      </c>
      <c r="J24">
        <v>104</v>
      </c>
      <c r="L24">
        <v>6651</v>
      </c>
      <c r="N24">
        <v>12399</v>
      </c>
      <c r="O24">
        <v>1707</v>
      </c>
      <c r="Q24" s="54">
        <v>-15</v>
      </c>
    </row>
    <row r="25" spans="1:17" x14ac:dyDescent="0.2">
      <c r="A25" s="1">
        <v>36404</v>
      </c>
      <c r="B25">
        <v>2157</v>
      </c>
      <c r="C25">
        <v>657</v>
      </c>
      <c r="D25">
        <v>1488</v>
      </c>
      <c r="E25">
        <v>2324</v>
      </c>
      <c r="F25">
        <v>1826</v>
      </c>
      <c r="G25">
        <v>1084</v>
      </c>
      <c r="H25">
        <v>946</v>
      </c>
      <c r="I25">
        <v>938</v>
      </c>
      <c r="J25">
        <v>94</v>
      </c>
      <c r="L25">
        <v>6792</v>
      </c>
      <c r="N25">
        <v>12379</v>
      </c>
      <c r="O25">
        <v>1819</v>
      </c>
      <c r="Q25" s="54">
        <v>-56</v>
      </c>
    </row>
    <row r="26" spans="1:17" x14ac:dyDescent="0.2">
      <c r="A26" s="1">
        <v>36434</v>
      </c>
      <c r="B26">
        <v>2065</v>
      </c>
      <c r="C26">
        <v>656</v>
      </c>
      <c r="D26">
        <v>1432</v>
      </c>
      <c r="E26">
        <v>2342</v>
      </c>
      <c r="F26">
        <v>1813</v>
      </c>
      <c r="G26">
        <v>1148</v>
      </c>
      <c r="H26">
        <v>978</v>
      </c>
      <c r="I26">
        <v>917</v>
      </c>
      <c r="J26">
        <v>97</v>
      </c>
      <c r="L26">
        <v>6733</v>
      </c>
      <c r="N26">
        <v>12385</v>
      </c>
      <c r="O26">
        <v>1903</v>
      </c>
      <c r="Q26" s="54">
        <v>-27</v>
      </c>
    </row>
    <row r="27" spans="1:17" x14ac:dyDescent="0.2">
      <c r="A27" s="1">
        <v>36465</v>
      </c>
      <c r="B27">
        <v>2038</v>
      </c>
      <c r="C27">
        <v>662</v>
      </c>
      <c r="D27">
        <v>1379</v>
      </c>
      <c r="E27">
        <v>2426</v>
      </c>
      <c r="F27">
        <v>1780</v>
      </c>
      <c r="G27">
        <v>1089</v>
      </c>
      <c r="H27">
        <v>1052</v>
      </c>
      <c r="I27">
        <v>1088</v>
      </c>
      <c r="J27">
        <v>106</v>
      </c>
      <c r="L27">
        <v>6872</v>
      </c>
      <c r="N27">
        <v>12462</v>
      </c>
      <c r="O27">
        <v>2006</v>
      </c>
      <c r="Q27" s="54">
        <v>-219</v>
      </c>
    </row>
    <row r="28" spans="1:17" x14ac:dyDescent="0.2">
      <c r="A28" s="1">
        <v>36495</v>
      </c>
      <c r="C28">
        <v>683</v>
      </c>
      <c r="F28">
        <v>1763</v>
      </c>
      <c r="L28">
        <v>7162</v>
      </c>
      <c r="N28">
        <v>12345</v>
      </c>
      <c r="O28">
        <v>2051</v>
      </c>
      <c r="Q28" s="54">
        <v>-319</v>
      </c>
    </row>
    <row r="29" spans="1:17" x14ac:dyDescent="0.2">
      <c r="A29" s="1">
        <v>36526</v>
      </c>
      <c r="F29">
        <v>1712</v>
      </c>
      <c r="L29">
        <v>7136</v>
      </c>
      <c r="N29">
        <v>12245</v>
      </c>
      <c r="O29">
        <v>2037</v>
      </c>
      <c r="Q29" s="7"/>
    </row>
    <row r="30" spans="1:17" x14ac:dyDescent="0.2">
      <c r="A30" s="1">
        <v>36557</v>
      </c>
      <c r="F30">
        <v>1780</v>
      </c>
      <c r="L30">
        <v>6734</v>
      </c>
      <c r="N30">
        <v>12275</v>
      </c>
      <c r="O30">
        <v>2041</v>
      </c>
      <c r="Q30" s="7"/>
    </row>
    <row r="31" spans="1:17" x14ac:dyDescent="0.2">
      <c r="A31" s="1"/>
    </row>
    <row r="32" spans="1:17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</sheetData>
  <printOptions horizontalCentered="1" verticalCentered="1"/>
  <pageMargins left="0" right="0" top="0" bottom="0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0" sqref="F40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2"/>
  <sheetViews>
    <sheetView topLeftCell="A17" workbookViewId="0">
      <selection activeCell="L37" sqref="L37"/>
    </sheetView>
  </sheetViews>
  <sheetFormatPr defaultRowHeight="12.75" x14ac:dyDescent="0.2"/>
  <cols>
    <col min="1" max="1" width="14.140625" customWidth="1"/>
    <col min="2" max="3" width="11.7109375" customWidth="1"/>
    <col min="5" max="5" width="5.140625" customWidth="1"/>
    <col min="6" max="6" width="12.42578125" bestFit="1" customWidth="1"/>
    <col min="10" max="10" width="1" customWidth="1"/>
    <col min="11" max="11" width="11.28515625" customWidth="1"/>
  </cols>
  <sheetData>
    <row r="1" spans="1:11" ht="15.75" x14ac:dyDescent="0.25">
      <c r="A1" s="10" t="s">
        <v>24</v>
      </c>
      <c r="F1" s="38">
        <v>36614</v>
      </c>
    </row>
    <row r="2" spans="1:11" ht="15.75" x14ac:dyDescent="0.25">
      <c r="A2" s="10" t="s">
        <v>51</v>
      </c>
    </row>
    <row r="3" spans="1:11" x14ac:dyDescent="0.2">
      <c r="A3" s="2" t="s">
        <v>59</v>
      </c>
    </row>
    <row r="4" spans="1:11" x14ac:dyDescent="0.2">
      <c r="A4" s="2"/>
    </row>
    <row r="5" spans="1:11" x14ac:dyDescent="0.2">
      <c r="A5" s="2" t="s">
        <v>62</v>
      </c>
      <c r="B5" t="s">
        <v>7</v>
      </c>
      <c r="C5" s="9">
        <v>6.5000000000000002E-2</v>
      </c>
    </row>
    <row r="6" spans="1:11" x14ac:dyDescent="0.2">
      <c r="A6" s="2"/>
      <c r="B6" t="s">
        <v>60</v>
      </c>
      <c r="C6" s="9">
        <v>0.27250000000000002</v>
      </c>
    </row>
    <row r="7" spans="1:11" x14ac:dyDescent="0.2">
      <c r="A7" s="2"/>
      <c r="B7" t="s">
        <v>4</v>
      </c>
      <c r="C7" s="9">
        <v>0.13</v>
      </c>
      <c r="D7" t="s">
        <v>75</v>
      </c>
    </row>
    <row r="8" spans="1:11" x14ac:dyDescent="0.2">
      <c r="A8" s="2"/>
      <c r="B8" t="s">
        <v>2</v>
      </c>
      <c r="C8" s="9">
        <v>0.13</v>
      </c>
    </row>
    <row r="9" spans="1:11" x14ac:dyDescent="0.2">
      <c r="A9" s="2"/>
      <c r="B9" t="s">
        <v>61</v>
      </c>
      <c r="C9" s="9">
        <v>0.82</v>
      </c>
    </row>
    <row r="10" spans="1:11" x14ac:dyDescent="0.2">
      <c r="A10" s="2"/>
      <c r="B10" t="s">
        <v>69</v>
      </c>
      <c r="C10" s="9">
        <v>0.69</v>
      </c>
    </row>
    <row r="11" spans="1:11" x14ac:dyDescent="0.2">
      <c r="A11" s="2"/>
      <c r="B11" t="s">
        <v>63</v>
      </c>
      <c r="C11" s="9">
        <v>-0.2</v>
      </c>
    </row>
    <row r="12" spans="1:11" x14ac:dyDescent="0.2">
      <c r="A12" s="2"/>
      <c r="B12" t="s">
        <v>65</v>
      </c>
      <c r="C12" s="9">
        <v>3.0766</v>
      </c>
    </row>
    <row r="13" spans="1:11" x14ac:dyDescent="0.2">
      <c r="F13" s="11" t="s">
        <v>34</v>
      </c>
      <c r="G13" s="11"/>
      <c r="H13" s="57" t="s">
        <v>57</v>
      </c>
      <c r="I13" s="57"/>
      <c r="K13" s="11" t="s">
        <v>63</v>
      </c>
    </row>
    <row r="14" spans="1:11" x14ac:dyDescent="0.2">
      <c r="A14" s="2" t="s">
        <v>52</v>
      </c>
      <c r="B14" s="2" t="s">
        <v>53</v>
      </c>
      <c r="F14" s="12" t="s">
        <v>35</v>
      </c>
      <c r="G14" s="13" t="s">
        <v>36</v>
      </c>
      <c r="H14" s="11" t="s">
        <v>58</v>
      </c>
      <c r="I14" s="11" t="s">
        <v>36</v>
      </c>
      <c r="K14" s="11" t="s">
        <v>64</v>
      </c>
    </row>
    <row r="15" spans="1:11" ht="6.75" customHeight="1" thickBot="1" x14ac:dyDescent="0.25">
      <c r="F15" s="9"/>
      <c r="G15" s="8"/>
    </row>
    <row r="16" spans="1:11" ht="16.5" thickTop="1" x14ac:dyDescent="0.25">
      <c r="A16" s="37" t="s">
        <v>68</v>
      </c>
      <c r="B16" s="16"/>
      <c r="C16" s="16"/>
      <c r="D16" s="16"/>
      <c r="E16" s="16"/>
      <c r="F16" s="17"/>
      <c r="G16" s="18"/>
      <c r="H16" s="16"/>
      <c r="I16" s="16"/>
      <c r="J16" s="16"/>
      <c r="K16" s="19"/>
    </row>
    <row r="17" spans="1:11" x14ac:dyDescent="0.2">
      <c r="A17" s="20" t="s">
        <v>25</v>
      </c>
      <c r="B17" s="21" t="s">
        <v>26</v>
      </c>
      <c r="C17" s="21"/>
      <c r="D17" s="21"/>
      <c r="E17" s="21"/>
      <c r="F17" s="22">
        <f>0.025*0.6</f>
        <v>1.4999999999999999E-2</v>
      </c>
      <c r="G17" s="23">
        <f>0.0357+0.0075</f>
        <v>4.3200000000000002E-2</v>
      </c>
      <c r="H17" s="24">
        <f>F17</f>
        <v>1.4999999999999999E-2</v>
      </c>
      <c r="I17" s="25">
        <f>G17</f>
        <v>4.3200000000000002E-2</v>
      </c>
      <c r="J17" s="21"/>
      <c r="K17" s="26">
        <f>C$7-H17-((C$12+C$11)*I17)</f>
        <v>-9.2691199999999918E-3</v>
      </c>
    </row>
    <row r="18" spans="1:11" x14ac:dyDescent="0.2">
      <c r="A18" s="20"/>
      <c r="B18" s="21"/>
      <c r="C18" s="21"/>
      <c r="D18" s="21"/>
      <c r="E18" s="21"/>
      <c r="F18" s="22"/>
      <c r="G18" s="23"/>
      <c r="H18" s="21"/>
      <c r="I18" s="21"/>
      <c r="J18" s="21"/>
      <c r="K18" s="26"/>
    </row>
    <row r="19" spans="1:11" x14ac:dyDescent="0.2">
      <c r="A19" s="20" t="s">
        <v>25</v>
      </c>
      <c r="B19" s="21" t="s">
        <v>26</v>
      </c>
      <c r="C19" s="21"/>
      <c r="D19" s="21"/>
      <c r="E19" s="21"/>
      <c r="F19" s="22">
        <f>F17</f>
        <v>1.4999999999999999E-2</v>
      </c>
      <c r="G19" s="23">
        <f>G17</f>
        <v>4.3200000000000002E-2</v>
      </c>
      <c r="H19" s="21"/>
      <c r="I19" s="21"/>
      <c r="J19" s="21"/>
      <c r="K19" s="26"/>
    </row>
    <row r="20" spans="1:11" x14ac:dyDescent="0.2">
      <c r="A20" s="29" t="s">
        <v>6</v>
      </c>
      <c r="B20" s="30" t="s">
        <v>56</v>
      </c>
      <c r="C20" s="21"/>
      <c r="D20" s="21"/>
      <c r="E20" s="21"/>
      <c r="F20" s="22">
        <f>0.03+0.0072+0.0022</f>
        <v>3.9399999999999998E-2</v>
      </c>
      <c r="G20" s="23">
        <v>1.21E-2</v>
      </c>
      <c r="H20" s="24">
        <f>SUM(F19:F20)</f>
        <v>5.4399999999999997E-2</v>
      </c>
      <c r="I20" s="23">
        <f>SUM(G19:G20)</f>
        <v>5.5300000000000002E-2</v>
      </c>
      <c r="J20" s="21"/>
      <c r="K20" s="26">
        <f>C$7-H20-((C$12+C$11)*I20)</f>
        <v>-8.3475980000000005E-2</v>
      </c>
    </row>
    <row r="21" spans="1:11" x14ac:dyDescent="0.2">
      <c r="A21" s="20"/>
      <c r="B21" s="21"/>
      <c r="C21" s="21"/>
      <c r="D21" s="21"/>
      <c r="E21" s="21"/>
      <c r="F21" s="22"/>
      <c r="G21" s="23"/>
      <c r="H21" s="21"/>
      <c r="I21" s="21"/>
      <c r="J21" s="21"/>
      <c r="K21" s="26"/>
    </row>
    <row r="22" spans="1:11" x14ac:dyDescent="0.2">
      <c r="A22" s="20" t="s">
        <v>27</v>
      </c>
      <c r="B22" s="21" t="s">
        <v>31</v>
      </c>
      <c r="C22" s="21"/>
      <c r="D22" s="21"/>
      <c r="E22" s="21"/>
      <c r="F22" s="22">
        <v>0</v>
      </c>
      <c r="G22" s="23">
        <v>0</v>
      </c>
      <c r="H22" s="21"/>
      <c r="I22" s="21"/>
      <c r="J22" s="21"/>
      <c r="K22" s="26"/>
    </row>
    <row r="23" spans="1:11" x14ac:dyDescent="0.2">
      <c r="A23" s="20" t="s">
        <v>28</v>
      </c>
      <c r="B23" s="21" t="s">
        <v>32</v>
      </c>
      <c r="C23" s="21"/>
      <c r="D23" s="21"/>
      <c r="E23" s="21"/>
      <c r="F23" s="22">
        <v>4.0000000000000001E-3</v>
      </c>
      <c r="G23" s="23">
        <v>1.6E-2</v>
      </c>
      <c r="H23" s="21"/>
      <c r="I23" s="21"/>
      <c r="J23" s="21"/>
      <c r="K23" s="26"/>
    </row>
    <row r="24" spans="1:11" x14ac:dyDescent="0.2">
      <c r="A24" s="29" t="s">
        <v>5</v>
      </c>
      <c r="B24" s="30" t="s">
        <v>33</v>
      </c>
      <c r="C24" s="28"/>
      <c r="D24" s="21"/>
      <c r="E24" s="21"/>
      <c r="F24" s="22">
        <f>0.007962+0.0072+0.0022</f>
        <v>1.7361999999999999E-2</v>
      </c>
      <c r="G24" s="23">
        <v>2.4500000000000001E-2</v>
      </c>
      <c r="H24" s="24">
        <f>SUM(F22:F24)</f>
        <v>2.1361999999999999E-2</v>
      </c>
      <c r="I24" s="25">
        <f>SUM(G22:G24)</f>
        <v>4.0500000000000001E-2</v>
      </c>
      <c r="J24" s="21"/>
      <c r="K24" s="39">
        <f>C$5-H24-((C$12+C$11)*I24)</f>
        <v>-7.2864299999999993E-2</v>
      </c>
    </row>
    <row r="25" spans="1:11" ht="13.5" thickBot="1" x14ac:dyDescent="0.25">
      <c r="A25" s="31"/>
      <c r="B25" s="32"/>
      <c r="C25" s="32"/>
      <c r="D25" s="32"/>
      <c r="E25" s="32"/>
      <c r="F25" s="33"/>
      <c r="G25" s="34"/>
      <c r="H25" s="32"/>
      <c r="I25" s="32"/>
      <c r="J25" s="32"/>
      <c r="K25" s="35"/>
    </row>
    <row r="26" spans="1:11" ht="6" customHeight="1" thickTop="1" thickBot="1" x14ac:dyDescent="0.25">
      <c r="A26" s="21"/>
      <c r="B26" s="21"/>
      <c r="C26" s="21"/>
      <c r="D26" s="21"/>
      <c r="E26" s="21"/>
      <c r="F26" s="22"/>
      <c r="G26" s="23"/>
      <c r="H26" s="21"/>
      <c r="I26" s="21"/>
      <c r="J26" s="21"/>
      <c r="K26" s="22"/>
    </row>
    <row r="27" spans="1:11" ht="16.5" thickTop="1" x14ac:dyDescent="0.25">
      <c r="A27" s="37" t="s">
        <v>67</v>
      </c>
      <c r="B27" s="16"/>
      <c r="C27" s="16"/>
      <c r="D27" s="16"/>
      <c r="E27" s="16"/>
      <c r="F27" s="17"/>
      <c r="G27" s="18"/>
      <c r="H27" s="16"/>
      <c r="I27" s="16"/>
      <c r="J27" s="16"/>
      <c r="K27" s="36"/>
    </row>
    <row r="28" spans="1:11" x14ac:dyDescent="0.2">
      <c r="A28" s="46" t="s">
        <v>27</v>
      </c>
      <c r="B28" s="47" t="s">
        <v>31</v>
      </c>
      <c r="C28" s="47"/>
      <c r="D28" s="47"/>
      <c r="E28" s="47"/>
      <c r="F28" s="48">
        <v>0</v>
      </c>
      <c r="G28" s="49">
        <v>0</v>
      </c>
      <c r="H28" s="47"/>
      <c r="I28" s="47"/>
      <c r="J28" s="47"/>
      <c r="K28" s="50"/>
    </row>
    <row r="29" spans="1:11" x14ac:dyDescent="0.2">
      <c r="A29" s="46" t="s">
        <v>29</v>
      </c>
      <c r="B29" s="47" t="s">
        <v>72</v>
      </c>
      <c r="C29" s="47"/>
      <c r="D29" s="47"/>
      <c r="E29" s="47"/>
      <c r="F29" s="48">
        <v>0</v>
      </c>
      <c r="G29" s="49">
        <v>8.0000000000000002E-3</v>
      </c>
      <c r="H29" s="47"/>
      <c r="I29" s="47"/>
      <c r="J29" s="47"/>
      <c r="K29" s="50"/>
    </row>
    <row r="30" spans="1:11" x14ac:dyDescent="0.2">
      <c r="A30" s="46" t="s">
        <v>0</v>
      </c>
      <c r="B30" s="47" t="s">
        <v>30</v>
      </c>
      <c r="C30" s="47"/>
      <c r="D30" s="47"/>
      <c r="E30" s="47"/>
      <c r="F30" s="48">
        <v>0</v>
      </c>
      <c r="G30" s="49">
        <v>0.04</v>
      </c>
      <c r="H30" s="51">
        <f>SUM(F28:F30)</f>
        <v>0</v>
      </c>
      <c r="I30" s="52">
        <f>SUM(G28:G30)</f>
        <v>4.8000000000000001E-2</v>
      </c>
      <c r="J30" s="47"/>
      <c r="K30" s="50">
        <f>C$8-H30-((C$12+C$11)*I30)</f>
        <v>-8.0767999999999951E-3</v>
      </c>
    </row>
    <row r="31" spans="1:11" x14ac:dyDescent="0.2">
      <c r="A31" s="46"/>
      <c r="B31" s="47"/>
      <c r="C31" s="47"/>
      <c r="D31" s="47"/>
      <c r="E31" s="47"/>
      <c r="F31" s="48"/>
      <c r="G31" s="49"/>
      <c r="H31" s="47"/>
      <c r="I31" s="47"/>
      <c r="J31" s="47"/>
      <c r="K31" s="50"/>
    </row>
    <row r="32" spans="1:11" x14ac:dyDescent="0.2">
      <c r="A32" s="46" t="s">
        <v>47</v>
      </c>
      <c r="B32" s="47" t="s">
        <v>49</v>
      </c>
      <c r="C32" s="47"/>
      <c r="D32" s="47"/>
      <c r="E32" s="47"/>
      <c r="F32" s="48">
        <v>0</v>
      </c>
      <c r="G32" s="49">
        <v>4.4999999999999998E-2</v>
      </c>
      <c r="H32" s="51">
        <f>F32</f>
        <v>0</v>
      </c>
      <c r="I32" s="52">
        <f>G32</f>
        <v>4.4999999999999998E-2</v>
      </c>
      <c r="J32" s="47"/>
      <c r="K32" s="50">
        <f>C$8-H32-((C$12+C$11)*I32)</f>
        <v>5.5300000000002569E-4</v>
      </c>
    </row>
    <row r="33" spans="1:11" x14ac:dyDescent="0.2">
      <c r="A33" s="20"/>
      <c r="B33" s="21"/>
      <c r="C33" s="21"/>
      <c r="D33" s="21"/>
      <c r="E33" s="21"/>
      <c r="F33" s="22"/>
      <c r="G33" s="23"/>
      <c r="H33" s="21"/>
      <c r="I33" s="21"/>
      <c r="J33" s="21"/>
      <c r="K33" s="26"/>
    </row>
    <row r="34" spans="1:11" x14ac:dyDescent="0.2">
      <c r="A34" s="27" t="s">
        <v>27</v>
      </c>
      <c r="B34" s="28" t="s">
        <v>31</v>
      </c>
      <c r="C34" s="28"/>
      <c r="D34" s="28"/>
      <c r="E34" s="28"/>
      <c r="F34" s="40">
        <v>0</v>
      </c>
      <c r="G34" s="41">
        <v>0</v>
      </c>
      <c r="H34" s="28"/>
      <c r="I34" s="28"/>
      <c r="J34" s="28"/>
      <c r="K34" s="42"/>
    </row>
    <row r="35" spans="1:11" x14ac:dyDescent="0.2">
      <c r="A35" s="27" t="s">
        <v>22</v>
      </c>
      <c r="B35" s="28" t="s">
        <v>55</v>
      </c>
      <c r="C35" s="28"/>
      <c r="D35" s="28"/>
      <c r="E35" s="28"/>
      <c r="F35" s="40">
        <v>2.98E-2</v>
      </c>
      <c r="G35" s="41">
        <v>7.5399999999999995E-2</v>
      </c>
      <c r="H35" s="43">
        <f>SUM(F34:F35)</f>
        <v>2.98E-2</v>
      </c>
      <c r="I35" s="41">
        <f>SUM(G34:G35)</f>
        <v>7.5399999999999995E-2</v>
      </c>
      <c r="J35" s="28"/>
      <c r="K35" s="44">
        <f>C6-H35-((C12+C11)*I35)</f>
        <v>2.5804360000000054E-2</v>
      </c>
    </row>
    <row r="36" spans="1:11" x14ac:dyDescent="0.2">
      <c r="A36" s="27"/>
      <c r="B36" s="28"/>
      <c r="C36" s="28"/>
      <c r="D36" s="28"/>
      <c r="E36" s="28"/>
      <c r="F36" s="40"/>
      <c r="G36" s="41"/>
      <c r="H36" s="28"/>
      <c r="I36" s="28"/>
      <c r="J36" s="28"/>
      <c r="K36" s="44"/>
    </row>
    <row r="37" spans="1:11" x14ac:dyDescent="0.2">
      <c r="A37" s="27" t="s">
        <v>27</v>
      </c>
      <c r="B37" s="28" t="s">
        <v>31</v>
      </c>
      <c r="C37" s="28"/>
      <c r="D37" s="28"/>
      <c r="E37" s="28"/>
      <c r="F37" s="40">
        <v>0</v>
      </c>
      <c r="G37" s="41">
        <v>0</v>
      </c>
      <c r="H37" s="28"/>
      <c r="I37" s="28"/>
      <c r="J37" s="28"/>
      <c r="K37" s="44"/>
    </row>
    <row r="38" spans="1:11" x14ac:dyDescent="0.2">
      <c r="A38" s="27" t="s">
        <v>22</v>
      </c>
      <c r="B38" s="28" t="s">
        <v>45</v>
      </c>
      <c r="C38" s="28"/>
      <c r="D38" s="28"/>
      <c r="E38" s="28"/>
      <c r="F38" s="40">
        <v>1.04E-2</v>
      </c>
      <c r="G38" s="41">
        <v>2.7799999999999998E-2</v>
      </c>
      <c r="H38" s="28"/>
      <c r="I38" s="28"/>
      <c r="J38" s="28"/>
      <c r="K38" s="44"/>
    </row>
    <row r="39" spans="1:11" x14ac:dyDescent="0.2">
      <c r="A39" s="27" t="s">
        <v>37</v>
      </c>
      <c r="B39" s="28" t="s">
        <v>46</v>
      </c>
      <c r="C39" s="28"/>
      <c r="D39" s="28"/>
      <c r="E39" s="28"/>
      <c r="F39" s="40">
        <v>1.2999999999999999E-2</v>
      </c>
      <c r="G39" s="41">
        <v>4.3999999999999997E-2</v>
      </c>
      <c r="H39" s="28"/>
      <c r="I39" s="28"/>
      <c r="J39" s="28"/>
      <c r="K39" s="44"/>
    </row>
    <row r="40" spans="1:11" x14ac:dyDescent="0.2">
      <c r="A40" s="27" t="s">
        <v>38</v>
      </c>
      <c r="B40" s="28" t="s">
        <v>39</v>
      </c>
      <c r="C40" s="28"/>
      <c r="D40" s="28"/>
      <c r="E40" s="28"/>
      <c r="F40" s="40">
        <v>1.4E-2</v>
      </c>
      <c r="G40" s="41">
        <v>0</v>
      </c>
      <c r="H40" s="43">
        <f>SUM(F37:F40)</f>
        <v>3.7399999999999996E-2</v>
      </c>
      <c r="I40" s="45">
        <f>SUM(G37:G40)</f>
        <v>7.1800000000000003E-2</v>
      </c>
      <c r="J40" s="28"/>
      <c r="K40" s="44">
        <f>C$6-H40-((C$12+C$11)*I40)</f>
        <v>2.8560120000000022E-2</v>
      </c>
    </row>
    <row r="41" spans="1:11" x14ac:dyDescent="0.2">
      <c r="A41" s="27"/>
      <c r="B41" s="28"/>
      <c r="C41" s="28"/>
      <c r="D41" s="28"/>
      <c r="E41" s="28"/>
      <c r="F41" s="40"/>
      <c r="G41" s="41"/>
      <c r="H41" s="28"/>
      <c r="I41" s="28"/>
      <c r="J41" s="28"/>
      <c r="K41" s="44"/>
    </row>
    <row r="42" spans="1:11" x14ac:dyDescent="0.2">
      <c r="A42" s="27" t="s">
        <v>47</v>
      </c>
      <c r="B42" s="28" t="s">
        <v>49</v>
      </c>
      <c r="C42" s="28"/>
      <c r="D42" s="28"/>
      <c r="E42" s="28"/>
      <c r="F42" s="40">
        <v>0</v>
      </c>
      <c r="G42" s="41">
        <v>4.4999999999999998E-2</v>
      </c>
      <c r="H42" s="28"/>
      <c r="I42" s="28"/>
      <c r="J42" s="28"/>
      <c r="K42" s="44"/>
    </row>
    <row r="43" spans="1:11" x14ac:dyDescent="0.2">
      <c r="A43" s="27" t="s">
        <v>48</v>
      </c>
      <c r="B43" s="28" t="s">
        <v>50</v>
      </c>
      <c r="C43" s="28"/>
      <c r="D43" s="28"/>
      <c r="E43" s="28"/>
      <c r="F43" s="40">
        <v>7.0000000000000001E-3</v>
      </c>
      <c r="G43" s="41">
        <v>0.01</v>
      </c>
      <c r="H43" s="43">
        <f>SUM(F42:F43)</f>
        <v>7.0000000000000001E-3</v>
      </c>
      <c r="I43" s="45">
        <f>SUM(G42:G43)</f>
        <v>5.5E-2</v>
      </c>
      <c r="J43" s="28"/>
      <c r="K43" s="44">
        <f>C$6-H43-((C$12+C$11)*I43)</f>
        <v>0.10728700000000002</v>
      </c>
    </row>
    <row r="44" spans="1:11" ht="13.5" thickBot="1" x14ac:dyDescent="0.25">
      <c r="A44" s="31"/>
      <c r="B44" s="32"/>
      <c r="C44" s="32"/>
      <c r="D44" s="32"/>
      <c r="E44" s="32"/>
      <c r="F44" s="33"/>
      <c r="G44" s="34"/>
      <c r="H44" s="32"/>
      <c r="I44" s="32"/>
      <c r="J44" s="32"/>
      <c r="K44" s="35"/>
    </row>
    <row r="45" spans="1:11" ht="6" customHeight="1" thickTop="1" thickBot="1" x14ac:dyDescent="0.25">
      <c r="F45" s="9"/>
      <c r="G45" s="8"/>
      <c r="K45" s="9"/>
    </row>
    <row r="46" spans="1:11" ht="16.5" thickTop="1" x14ac:dyDescent="0.25">
      <c r="A46" s="37" t="s">
        <v>66</v>
      </c>
      <c r="B46" s="16"/>
      <c r="C46" s="16"/>
      <c r="D46" s="16"/>
      <c r="E46" s="16"/>
      <c r="F46" s="17"/>
      <c r="G46" s="18"/>
      <c r="H46" s="16"/>
      <c r="I46" s="16"/>
      <c r="J46" s="16"/>
      <c r="K46" s="36"/>
    </row>
    <row r="47" spans="1:11" x14ac:dyDescent="0.2">
      <c r="A47" s="20" t="s">
        <v>27</v>
      </c>
      <c r="B47" s="21" t="s">
        <v>31</v>
      </c>
      <c r="C47" s="21"/>
      <c r="D47" s="21"/>
      <c r="E47" s="21"/>
      <c r="F47" s="22">
        <v>0</v>
      </c>
      <c r="G47" s="23">
        <v>0</v>
      </c>
      <c r="H47" s="21"/>
      <c r="I47" s="21"/>
      <c r="J47" s="21"/>
      <c r="K47" s="26"/>
    </row>
    <row r="48" spans="1:11" x14ac:dyDescent="0.2">
      <c r="A48" s="29" t="s">
        <v>22</v>
      </c>
      <c r="B48" s="30" t="s">
        <v>42</v>
      </c>
      <c r="C48" s="30"/>
      <c r="D48" s="21"/>
      <c r="E48" s="21"/>
      <c r="F48" s="22">
        <v>3.0700000000000002E-2</v>
      </c>
      <c r="G48" s="23">
        <v>7.7499999999999999E-2</v>
      </c>
      <c r="H48" s="21"/>
      <c r="I48" s="21"/>
      <c r="J48" s="21"/>
      <c r="K48" s="26"/>
    </row>
    <row r="49" spans="1:11" x14ac:dyDescent="0.2">
      <c r="A49" s="20" t="s">
        <v>40</v>
      </c>
      <c r="B49" s="21" t="s">
        <v>43</v>
      </c>
      <c r="C49" s="21"/>
      <c r="D49" s="21"/>
      <c r="E49" s="21"/>
      <c r="F49" s="22">
        <v>8.5900000000000004E-2</v>
      </c>
      <c r="G49" s="23">
        <v>2.0899999999999998E-2</v>
      </c>
      <c r="H49" s="24">
        <f>SUM(F47:F49)</f>
        <v>0.11660000000000001</v>
      </c>
      <c r="I49" s="25">
        <f>SUM(G47:G49)</f>
        <v>9.8400000000000001E-2</v>
      </c>
      <c r="J49" s="21"/>
      <c r="K49" s="26">
        <f>C$9-H49-((C$12+C$11)*I49)</f>
        <v>0.42034255999999992</v>
      </c>
    </row>
    <row r="50" spans="1:11" x14ac:dyDescent="0.2">
      <c r="A50" s="20"/>
      <c r="B50" s="21"/>
      <c r="C50" s="21"/>
      <c r="D50" s="21"/>
      <c r="E50" s="21"/>
      <c r="F50" s="22"/>
      <c r="G50" s="23"/>
      <c r="H50" s="21"/>
      <c r="I50" s="21"/>
      <c r="J50" s="21"/>
      <c r="K50" s="26"/>
    </row>
    <row r="51" spans="1:11" x14ac:dyDescent="0.2">
      <c r="A51" s="29" t="s">
        <v>27</v>
      </c>
      <c r="B51" s="30" t="s">
        <v>31</v>
      </c>
      <c r="C51" s="30"/>
      <c r="D51" s="21"/>
      <c r="E51" s="21"/>
      <c r="F51" s="22">
        <v>0</v>
      </c>
      <c r="G51" s="23">
        <v>0</v>
      </c>
      <c r="H51" s="21"/>
      <c r="I51" s="21"/>
      <c r="J51" s="21"/>
      <c r="K51" s="26"/>
    </row>
    <row r="52" spans="1:11" x14ac:dyDescent="0.2">
      <c r="A52" s="29" t="s">
        <v>22</v>
      </c>
      <c r="B52" s="30" t="s">
        <v>44</v>
      </c>
      <c r="C52" s="30"/>
      <c r="D52" s="21"/>
      <c r="E52" s="21"/>
      <c r="F52" s="22">
        <v>3.0800000000000001E-2</v>
      </c>
      <c r="G52" s="23">
        <v>7.7899999999999997E-2</v>
      </c>
      <c r="H52" s="21"/>
      <c r="I52" s="21"/>
      <c r="J52" s="21"/>
      <c r="K52" s="26"/>
    </row>
    <row r="53" spans="1:11" x14ac:dyDescent="0.2">
      <c r="A53" s="20" t="s">
        <v>41</v>
      </c>
      <c r="B53" s="21" t="s">
        <v>71</v>
      </c>
      <c r="C53" s="21"/>
      <c r="D53" s="21"/>
      <c r="E53" s="21"/>
      <c r="F53" s="22">
        <v>1.4800000000000001E-2</v>
      </c>
      <c r="G53" s="23">
        <v>0.01</v>
      </c>
      <c r="H53" s="24">
        <f>SUM(F51:F53)</f>
        <v>4.5600000000000002E-2</v>
      </c>
      <c r="I53" s="25">
        <f>SUM(G51:G53)</f>
        <v>8.7899999999999992E-2</v>
      </c>
      <c r="J53" s="21"/>
      <c r="K53" s="26">
        <f>C$10-H53-((C$12+C$11)*I53)</f>
        <v>0.39154686</v>
      </c>
    </row>
    <row r="54" spans="1:11" x14ac:dyDescent="0.2">
      <c r="A54" s="20"/>
      <c r="B54" s="21"/>
      <c r="C54" s="21"/>
      <c r="D54" s="21"/>
      <c r="E54" s="21"/>
      <c r="F54" s="22"/>
      <c r="G54" s="23"/>
      <c r="H54" s="21"/>
      <c r="I54" s="21"/>
      <c r="J54" s="21"/>
      <c r="K54" s="26"/>
    </row>
    <row r="55" spans="1:11" x14ac:dyDescent="0.2">
      <c r="A55" s="20" t="s">
        <v>27</v>
      </c>
      <c r="B55" s="21" t="s">
        <v>31</v>
      </c>
      <c r="C55" s="21"/>
      <c r="D55" s="21"/>
      <c r="E55" s="21"/>
      <c r="F55" s="22">
        <v>0</v>
      </c>
      <c r="G55" s="23">
        <v>0</v>
      </c>
      <c r="H55" s="21"/>
      <c r="I55" s="21"/>
      <c r="J55" s="21"/>
      <c r="K55" s="26"/>
    </row>
    <row r="56" spans="1:11" x14ac:dyDescent="0.2">
      <c r="A56" s="29" t="s">
        <v>22</v>
      </c>
      <c r="B56" s="30" t="s">
        <v>54</v>
      </c>
      <c r="C56" s="30"/>
      <c r="D56" s="21"/>
      <c r="E56" s="21"/>
      <c r="F56" s="22">
        <v>3.0700000000000002E-2</v>
      </c>
      <c r="G56" s="23">
        <v>7.7499999999999999E-2</v>
      </c>
      <c r="H56" s="21"/>
      <c r="I56" s="21"/>
      <c r="J56" s="21"/>
      <c r="K56" s="26"/>
    </row>
    <row r="57" spans="1:11" x14ac:dyDescent="0.2">
      <c r="A57" s="20" t="s">
        <v>14</v>
      </c>
      <c r="B57" s="21" t="s">
        <v>70</v>
      </c>
      <c r="C57" s="21"/>
      <c r="D57" s="21"/>
      <c r="E57" s="21"/>
      <c r="F57" s="22">
        <v>0.123</v>
      </c>
      <c r="G57" s="23">
        <v>0</v>
      </c>
      <c r="H57" s="24">
        <f>SUM(F55:F57)</f>
        <v>0.1537</v>
      </c>
      <c r="I57" s="25">
        <f>SUM(G55:G57)</f>
        <v>7.7499999999999999E-2</v>
      </c>
      <c r="J57" s="21"/>
      <c r="K57" s="26">
        <f>C$10-H57-((C$12+C$11)*I57)</f>
        <v>0.31336350000000002</v>
      </c>
    </row>
    <row r="58" spans="1:11" ht="13.5" thickBot="1" x14ac:dyDescent="0.25">
      <c r="A58" s="31"/>
      <c r="B58" s="32"/>
      <c r="C58" s="32"/>
      <c r="D58" s="32"/>
      <c r="E58" s="32"/>
      <c r="F58" s="33"/>
      <c r="G58" s="34"/>
      <c r="H58" s="32"/>
      <c r="I58" s="32"/>
      <c r="J58" s="32"/>
      <c r="K58" s="35"/>
    </row>
    <row r="59" spans="1:11" ht="13.5" thickTop="1" x14ac:dyDescent="0.2"/>
    <row r="60" spans="1:11" x14ac:dyDescent="0.2">
      <c r="F60" s="9"/>
      <c r="G60" s="8"/>
      <c r="K60" s="9"/>
    </row>
    <row r="61" spans="1:11" x14ac:dyDescent="0.2">
      <c r="F61" s="9"/>
      <c r="G61" s="8"/>
      <c r="K61" s="9"/>
    </row>
    <row r="62" spans="1:11" x14ac:dyDescent="0.2">
      <c r="A62" s="7"/>
      <c r="B62" s="7"/>
      <c r="C62" s="7"/>
      <c r="F62" s="9"/>
      <c r="G62" s="8"/>
      <c r="H62" s="14"/>
      <c r="I62" s="15"/>
      <c r="K62" s="9"/>
    </row>
    <row r="63" spans="1:11" x14ac:dyDescent="0.2">
      <c r="F63" s="9"/>
      <c r="K63" s="9"/>
    </row>
    <row r="64" spans="1:11" x14ac:dyDescent="0.2">
      <c r="F64" s="9"/>
      <c r="K64" s="9"/>
    </row>
    <row r="65" spans="6:11" x14ac:dyDescent="0.2">
      <c r="F65" s="9"/>
      <c r="K65" s="9"/>
    </row>
    <row r="66" spans="6:11" x14ac:dyDescent="0.2">
      <c r="K66" s="9"/>
    </row>
    <row r="67" spans="6:11" x14ac:dyDescent="0.2">
      <c r="K67" s="9"/>
    </row>
    <row r="68" spans="6:11" x14ac:dyDescent="0.2">
      <c r="K68" s="9"/>
    </row>
    <row r="69" spans="6:11" x14ac:dyDescent="0.2">
      <c r="K69" s="9"/>
    </row>
    <row r="70" spans="6:11" x14ac:dyDescent="0.2">
      <c r="K70" s="9"/>
    </row>
    <row r="71" spans="6:11" x14ac:dyDescent="0.2">
      <c r="K71" s="9"/>
    </row>
    <row r="72" spans="6:11" x14ac:dyDescent="0.2">
      <c r="K72" s="9"/>
    </row>
    <row r="73" spans="6:11" x14ac:dyDescent="0.2">
      <c r="K73" s="9"/>
    </row>
    <row r="74" spans="6:11" x14ac:dyDescent="0.2">
      <c r="K74" s="9"/>
    </row>
    <row r="75" spans="6:11" x14ac:dyDescent="0.2">
      <c r="K75" s="9"/>
    </row>
    <row r="76" spans="6:11" x14ac:dyDescent="0.2">
      <c r="K76" s="9"/>
    </row>
    <row r="77" spans="6:11" x14ac:dyDescent="0.2">
      <c r="K77" s="9"/>
    </row>
    <row r="78" spans="6:11" x14ac:dyDescent="0.2">
      <c r="K78" s="9"/>
    </row>
    <row r="79" spans="6:11" x14ac:dyDescent="0.2">
      <c r="K79" s="9"/>
    </row>
    <row r="80" spans="6:11" x14ac:dyDescent="0.2">
      <c r="K80" s="9"/>
    </row>
    <row r="81" spans="11:11" x14ac:dyDescent="0.2">
      <c r="K81" s="9"/>
    </row>
    <row r="82" spans="11:11" x14ac:dyDescent="0.2">
      <c r="K82" s="9"/>
    </row>
  </sheetData>
  <mergeCells count="1">
    <mergeCell ref="H13:I13"/>
  </mergeCells>
  <printOptions horizontalCentered="1" verticalCentered="1"/>
  <pageMargins left="0" right="0" top="0" bottom="0" header="0" footer="0"/>
  <pageSetup scale="9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tabSelected="1" topLeftCell="A27" workbookViewId="0">
      <selection activeCell="F65" sqref="F65"/>
    </sheetView>
  </sheetViews>
  <sheetFormatPr defaultRowHeight="12.75" x14ac:dyDescent="0.2"/>
  <cols>
    <col min="1" max="1" width="19.5703125" customWidth="1"/>
    <col min="2" max="2" width="1.85546875" customWidth="1"/>
    <col min="3" max="3" width="9" customWidth="1"/>
    <col min="5" max="5" width="14.140625" customWidth="1"/>
    <col min="10" max="10" width="12.28515625" customWidth="1"/>
  </cols>
  <sheetData>
    <row r="1" spans="1:6" ht="15.75" x14ac:dyDescent="0.25">
      <c r="A1" s="10" t="s">
        <v>78</v>
      </c>
      <c r="F1" s="38">
        <v>36615</v>
      </c>
    </row>
    <row r="2" spans="1:6" x14ac:dyDescent="0.2">
      <c r="A2" s="2" t="s">
        <v>138</v>
      </c>
    </row>
    <row r="3" spans="1:6" x14ac:dyDescent="0.2">
      <c r="A3" s="2"/>
    </row>
    <row r="4" spans="1:6" x14ac:dyDescent="0.2">
      <c r="A4" s="2"/>
      <c r="C4" s="11" t="s">
        <v>133</v>
      </c>
      <c r="D4" s="11" t="s">
        <v>134</v>
      </c>
    </row>
    <row r="5" spans="1:6" x14ac:dyDescent="0.2">
      <c r="C5" s="11" t="s">
        <v>135</v>
      </c>
      <c r="D5" s="11" t="s">
        <v>135</v>
      </c>
    </row>
    <row r="6" spans="1:6" x14ac:dyDescent="0.2">
      <c r="A6" t="s">
        <v>79</v>
      </c>
      <c r="C6" s="56">
        <v>80000</v>
      </c>
      <c r="D6" s="56">
        <v>160000</v>
      </c>
      <c r="E6" t="s">
        <v>80</v>
      </c>
    </row>
    <row r="7" spans="1:6" x14ac:dyDescent="0.2">
      <c r="A7" t="s">
        <v>81</v>
      </c>
      <c r="C7" s="56">
        <v>200000</v>
      </c>
      <c r="D7" s="56">
        <v>300000</v>
      </c>
    </row>
    <row r="8" spans="1:6" x14ac:dyDescent="0.2">
      <c r="D8" s="2"/>
    </row>
    <row r="9" spans="1:6" x14ac:dyDescent="0.2">
      <c r="A9" t="s">
        <v>115</v>
      </c>
      <c r="C9" s="2">
        <v>30000</v>
      </c>
      <c r="D9" s="2">
        <v>100000</v>
      </c>
      <c r="E9" t="s">
        <v>116</v>
      </c>
    </row>
    <row r="10" spans="1:6" x14ac:dyDescent="0.2">
      <c r="D10" s="2"/>
    </row>
    <row r="11" spans="1:6" x14ac:dyDescent="0.2">
      <c r="A11" t="s">
        <v>82</v>
      </c>
      <c r="C11" s="55">
        <v>200000</v>
      </c>
      <c r="D11" s="55">
        <v>300000</v>
      </c>
      <c r="E11" t="s">
        <v>83</v>
      </c>
    </row>
    <row r="12" spans="1:6" x14ac:dyDescent="0.2">
      <c r="D12" s="2"/>
      <c r="E12" t="s">
        <v>84</v>
      </c>
    </row>
    <row r="13" spans="1:6" x14ac:dyDescent="0.2">
      <c r="D13" s="2"/>
      <c r="E13" t="s">
        <v>85</v>
      </c>
    </row>
    <row r="14" spans="1:6" x14ac:dyDescent="0.2">
      <c r="D14" s="2"/>
      <c r="E14" t="s">
        <v>86</v>
      </c>
    </row>
    <row r="15" spans="1:6" x14ac:dyDescent="0.2">
      <c r="D15" s="2"/>
      <c r="E15" t="s">
        <v>87</v>
      </c>
    </row>
    <row r="16" spans="1:6" x14ac:dyDescent="0.2">
      <c r="D16" s="2"/>
    </row>
    <row r="17" spans="1:6" x14ac:dyDescent="0.2">
      <c r="A17" t="s">
        <v>55</v>
      </c>
      <c r="C17" s="2">
        <v>500000</v>
      </c>
      <c r="D17" s="2">
        <v>500000</v>
      </c>
      <c r="E17" t="s">
        <v>89</v>
      </c>
    </row>
    <row r="18" spans="1:6" x14ac:dyDescent="0.2">
      <c r="A18" t="s">
        <v>88</v>
      </c>
      <c r="D18" s="2"/>
      <c r="E18" t="s">
        <v>90</v>
      </c>
    </row>
    <row r="19" spans="1:6" x14ac:dyDescent="0.2">
      <c r="A19" t="s">
        <v>91</v>
      </c>
      <c r="D19" s="2"/>
    </row>
    <row r="20" spans="1:6" x14ac:dyDescent="0.2">
      <c r="D20" s="2"/>
    </row>
    <row r="21" spans="1:6" x14ac:dyDescent="0.2">
      <c r="D21" s="2"/>
    </row>
    <row r="22" spans="1:6" x14ac:dyDescent="0.2">
      <c r="A22" t="s">
        <v>45</v>
      </c>
      <c r="C22" s="2">
        <v>225000</v>
      </c>
      <c r="D22" s="2">
        <v>225000</v>
      </c>
      <c r="E22" t="s">
        <v>93</v>
      </c>
    </row>
    <row r="23" spans="1:6" x14ac:dyDescent="0.2">
      <c r="A23" t="s">
        <v>88</v>
      </c>
      <c r="D23" s="2"/>
      <c r="E23" t="s">
        <v>94</v>
      </c>
    </row>
    <row r="24" spans="1:6" x14ac:dyDescent="0.2">
      <c r="A24" t="s">
        <v>92</v>
      </c>
      <c r="D24" s="2"/>
      <c r="E24" t="s">
        <v>95</v>
      </c>
    </row>
    <row r="25" spans="1:6" x14ac:dyDescent="0.2">
      <c r="D25" s="2"/>
    </row>
    <row r="26" spans="1:6" x14ac:dyDescent="0.2">
      <c r="D26" s="2"/>
    </row>
    <row r="27" spans="1:6" x14ac:dyDescent="0.2">
      <c r="D27" s="2"/>
    </row>
    <row r="28" spans="1:6" x14ac:dyDescent="0.2">
      <c r="A28" s="2" t="s">
        <v>96</v>
      </c>
      <c r="C28" s="2">
        <f>SUM(C5:C25)</f>
        <v>1235000</v>
      </c>
      <c r="D28" s="2">
        <f>SUM(D5:D25)</f>
        <v>1585000</v>
      </c>
    </row>
    <row r="29" spans="1:6" x14ac:dyDescent="0.2">
      <c r="D29" s="2"/>
    </row>
    <row r="30" spans="1:6" x14ac:dyDescent="0.2">
      <c r="A30" s="2" t="s">
        <v>97</v>
      </c>
      <c r="E30" t="s">
        <v>98</v>
      </c>
    </row>
    <row r="31" spans="1:6" x14ac:dyDescent="0.2">
      <c r="F31" t="s">
        <v>99</v>
      </c>
    </row>
    <row r="32" spans="1:6" x14ac:dyDescent="0.2">
      <c r="F32" t="s">
        <v>100</v>
      </c>
    </row>
    <row r="33" spans="5:13" x14ac:dyDescent="0.2">
      <c r="F33" t="s">
        <v>76</v>
      </c>
    </row>
    <row r="34" spans="5:13" x14ac:dyDescent="0.2">
      <c r="F34" t="s">
        <v>101</v>
      </c>
    </row>
    <row r="35" spans="5:13" x14ac:dyDescent="0.2">
      <c r="F35" t="s">
        <v>102</v>
      </c>
    </row>
    <row r="36" spans="5:13" x14ac:dyDescent="0.2">
      <c r="F36" t="s">
        <v>103</v>
      </c>
    </row>
    <row r="37" spans="5:13" x14ac:dyDescent="0.2">
      <c r="F37" t="s">
        <v>104</v>
      </c>
    </row>
    <row r="38" spans="5:13" x14ac:dyDescent="0.2">
      <c r="F38" t="s">
        <v>105</v>
      </c>
      <c r="M38" s="5"/>
    </row>
    <row r="39" spans="5:13" x14ac:dyDescent="0.2">
      <c r="E39" t="s">
        <v>106</v>
      </c>
    </row>
    <row r="40" spans="5:13" x14ac:dyDescent="0.2">
      <c r="F40" t="s">
        <v>107</v>
      </c>
    </row>
    <row r="41" spans="5:13" x14ac:dyDescent="0.2">
      <c r="F41" t="s">
        <v>108</v>
      </c>
    </row>
    <row r="42" spans="5:13" x14ac:dyDescent="0.2">
      <c r="E42" t="s">
        <v>109</v>
      </c>
    </row>
    <row r="43" spans="5:13" x14ac:dyDescent="0.2">
      <c r="F43" t="s">
        <v>110</v>
      </c>
    </row>
    <row r="44" spans="5:13" x14ac:dyDescent="0.2">
      <c r="E44" t="s">
        <v>111</v>
      </c>
    </row>
    <row r="45" spans="5:13" x14ac:dyDescent="0.2">
      <c r="E45" t="s">
        <v>112</v>
      </c>
    </row>
    <row r="46" spans="5:13" x14ac:dyDescent="0.2">
      <c r="F46" t="s">
        <v>113</v>
      </c>
    </row>
    <row r="47" spans="5:13" x14ac:dyDescent="0.2">
      <c r="F47" t="s">
        <v>114</v>
      </c>
    </row>
    <row r="48" spans="5:13" x14ac:dyDescent="0.2">
      <c r="E48" s="5" t="s">
        <v>117</v>
      </c>
      <c r="F48" s="5"/>
    </row>
    <row r="49" spans="1:6" x14ac:dyDescent="0.2">
      <c r="E49" s="5"/>
      <c r="F49" s="5" t="s">
        <v>118</v>
      </c>
    </row>
    <row r="50" spans="1:6" x14ac:dyDescent="0.2">
      <c r="E50" t="s">
        <v>119</v>
      </c>
    </row>
    <row r="51" spans="1:6" x14ac:dyDescent="0.2">
      <c r="F51" t="s">
        <v>120</v>
      </c>
    </row>
    <row r="52" spans="1:6" x14ac:dyDescent="0.2">
      <c r="F52" t="s">
        <v>121</v>
      </c>
    </row>
    <row r="53" spans="1:6" x14ac:dyDescent="0.2">
      <c r="F53" t="s">
        <v>122</v>
      </c>
    </row>
    <row r="54" spans="1:6" x14ac:dyDescent="0.2">
      <c r="F54" t="s">
        <v>123</v>
      </c>
    </row>
    <row r="55" spans="1:6" x14ac:dyDescent="0.2">
      <c r="F55" t="s">
        <v>124</v>
      </c>
    </row>
    <row r="56" spans="1:6" x14ac:dyDescent="0.2">
      <c r="E56" t="s">
        <v>125</v>
      </c>
    </row>
    <row r="59" spans="1:6" x14ac:dyDescent="0.2">
      <c r="A59" s="2" t="s">
        <v>126</v>
      </c>
      <c r="E59" t="s">
        <v>127</v>
      </c>
      <c r="F59" t="s">
        <v>128</v>
      </c>
    </row>
    <row r="60" spans="1:6" x14ac:dyDescent="0.2">
      <c r="F60" t="s">
        <v>129</v>
      </c>
    </row>
    <row r="61" spans="1:6" x14ac:dyDescent="0.2">
      <c r="E61" t="s">
        <v>130</v>
      </c>
      <c r="F61" t="s">
        <v>131</v>
      </c>
    </row>
    <row r="62" spans="1:6" x14ac:dyDescent="0.2">
      <c r="F62" t="s">
        <v>132</v>
      </c>
    </row>
    <row r="63" spans="1:6" x14ac:dyDescent="0.2">
      <c r="E63" t="s">
        <v>136</v>
      </c>
      <c r="F63" t="s">
        <v>137</v>
      </c>
    </row>
    <row r="64" spans="1:6" x14ac:dyDescent="0.2">
      <c r="E64" t="s">
        <v>22</v>
      </c>
      <c r="F64" t="s">
        <v>139</v>
      </c>
    </row>
  </sheetData>
  <printOptions horizontalCentered="1" verticalCentered="1"/>
  <pageMargins left="0" right="0" top="0" bottom="0" header="0" footer="0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Sheet3</vt:lpstr>
      <vt:lpstr>Rates</vt:lpstr>
      <vt:lpstr>Notes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2000-03-31T00:45:22Z</cp:lastPrinted>
  <dcterms:created xsi:type="dcterms:W3CDTF">2000-03-28T16:22:14Z</dcterms:created>
  <dcterms:modified xsi:type="dcterms:W3CDTF">2014-09-04T09:52:00Z</dcterms:modified>
</cp:coreProperties>
</file>