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3"/>
  </bookViews>
  <sheets>
    <sheet name="Module1" sheetId="1" state="veryHidden" r:id=""/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4">'Pre2000 Value'!$A$2:$G$13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K28" i="49" l="1"/>
  <c r="F6" i="48"/>
  <c r="G6" i="48"/>
  <c r="F7" i="48"/>
  <c r="G7" i="48"/>
  <c r="B8" i="48"/>
  <c r="C8" i="48"/>
  <c r="C13" i="48" s="1"/>
  <c r="D8" i="48"/>
  <c r="D13" i="48" s="1"/>
  <c r="E8" i="48"/>
  <c r="F9" i="48"/>
  <c r="G9" i="48"/>
  <c r="B10" i="48"/>
  <c r="C10" i="48"/>
  <c r="G10" i="48" s="1"/>
  <c r="D10" i="48"/>
  <c r="E10" i="48"/>
  <c r="F11" i="48"/>
  <c r="G11" i="48"/>
  <c r="F12" i="48"/>
  <c r="G12" i="48"/>
  <c r="B13" i="48"/>
  <c r="E13" i="48"/>
  <c r="G11" i="45"/>
  <c r="H11" i="45"/>
  <c r="I11" i="45"/>
  <c r="M11" i="45"/>
  <c r="E11" i="47" s="1"/>
  <c r="H12" i="45"/>
  <c r="F12" i="45" s="1"/>
  <c r="I12" i="45"/>
  <c r="M12" i="45" s="1"/>
  <c r="M16" i="45" s="1"/>
  <c r="L12" i="45"/>
  <c r="H13" i="45"/>
  <c r="F13" i="45" s="1"/>
  <c r="I13" i="45"/>
  <c r="G13" i="45" s="1"/>
  <c r="M13" i="45"/>
  <c r="E13" i="47" s="1"/>
  <c r="F14" i="45"/>
  <c r="H14" i="45"/>
  <c r="I14" i="45"/>
  <c r="G14" i="45" s="1"/>
  <c r="L14" i="45"/>
  <c r="M14" i="45"/>
  <c r="E14" i="47" s="1"/>
  <c r="G15" i="45"/>
  <c r="H15" i="45"/>
  <c r="I15" i="45"/>
  <c r="M15" i="45"/>
  <c r="I16" i="45"/>
  <c r="J16" i="45"/>
  <c r="K16" i="45"/>
  <c r="H18" i="45"/>
  <c r="I18" i="45"/>
  <c r="G19" i="45"/>
  <c r="H19" i="45"/>
  <c r="I19" i="45"/>
  <c r="M19" i="45"/>
  <c r="E19" i="47" s="1"/>
  <c r="F20" i="45"/>
  <c r="H20" i="45"/>
  <c r="I20" i="45"/>
  <c r="M20" i="45" s="1"/>
  <c r="L20" i="45"/>
  <c r="D20" i="47" s="1"/>
  <c r="H21" i="45"/>
  <c r="F21" i="45" s="1"/>
  <c r="I21" i="45"/>
  <c r="G21" i="45" s="1"/>
  <c r="M21" i="45"/>
  <c r="E21" i="47" s="1"/>
  <c r="F22" i="45"/>
  <c r="H22" i="45"/>
  <c r="I22" i="45"/>
  <c r="G22" i="45" s="1"/>
  <c r="L22" i="45"/>
  <c r="M22" i="45"/>
  <c r="G23" i="45"/>
  <c r="H23" i="45"/>
  <c r="I23" i="45"/>
  <c r="M23" i="45"/>
  <c r="I24" i="45"/>
  <c r="J24" i="45"/>
  <c r="K24" i="45"/>
  <c r="F27" i="45"/>
  <c r="H27" i="45"/>
  <c r="I27" i="45"/>
  <c r="M27" i="45" s="1"/>
  <c r="L27" i="45"/>
  <c r="H28" i="45"/>
  <c r="F28" i="45" s="1"/>
  <c r="F29" i="45" s="1"/>
  <c r="I28" i="45"/>
  <c r="G28" i="45" s="1"/>
  <c r="M28" i="45"/>
  <c r="J29" i="45"/>
  <c r="K29" i="45"/>
  <c r="F32" i="45"/>
  <c r="H32" i="45"/>
  <c r="I32" i="45"/>
  <c r="G32" i="45" s="1"/>
  <c r="L32" i="45"/>
  <c r="M32" i="45"/>
  <c r="E32" i="47" s="1"/>
  <c r="I32" i="47" s="1"/>
  <c r="G33" i="45"/>
  <c r="H33" i="45"/>
  <c r="I33" i="45"/>
  <c r="M33" i="45"/>
  <c r="F34" i="45"/>
  <c r="H34" i="45"/>
  <c r="I34" i="45"/>
  <c r="M34" i="45" s="1"/>
  <c r="M36" i="45" s="1"/>
  <c r="L34" i="45"/>
  <c r="H35" i="45"/>
  <c r="F35" i="45" s="1"/>
  <c r="I35" i="45"/>
  <c r="G35" i="45" s="1"/>
  <c r="M35" i="45"/>
  <c r="E35" i="47" s="1"/>
  <c r="J36" i="45"/>
  <c r="K36" i="45"/>
  <c r="L37" i="45"/>
  <c r="M37" i="45"/>
  <c r="H38" i="45"/>
  <c r="I38" i="45"/>
  <c r="F39" i="45"/>
  <c r="H39" i="45"/>
  <c r="I39" i="45"/>
  <c r="M39" i="45" s="1"/>
  <c r="E39" i="47" s="1"/>
  <c r="L39" i="45"/>
  <c r="D39" i="47" s="1"/>
  <c r="H40" i="45"/>
  <c r="F40" i="45" s="1"/>
  <c r="I40" i="45"/>
  <c r="I42" i="45" s="1"/>
  <c r="I43" i="45" s="1"/>
  <c r="M40" i="45"/>
  <c r="M42" i="45" s="1"/>
  <c r="F41" i="45"/>
  <c r="H41" i="45"/>
  <c r="I41" i="45"/>
  <c r="G41" i="45" s="1"/>
  <c r="L41" i="45"/>
  <c r="M41" i="45"/>
  <c r="E41" i="47" s="1"/>
  <c r="H42" i="45"/>
  <c r="J42" i="45"/>
  <c r="K42" i="45"/>
  <c r="H43" i="45"/>
  <c r="J43" i="45"/>
  <c r="K43" i="45"/>
  <c r="G45" i="45"/>
  <c r="H45" i="45"/>
  <c r="I45" i="45"/>
  <c r="M45" i="45"/>
  <c r="F47" i="45"/>
  <c r="H47" i="45"/>
  <c r="I47" i="45"/>
  <c r="M47" i="45" s="1"/>
  <c r="E47" i="47" s="1"/>
  <c r="L47" i="45"/>
  <c r="H49" i="45"/>
  <c r="F49" i="45" s="1"/>
  <c r="I49" i="45"/>
  <c r="G49" i="45" s="1"/>
  <c r="M49" i="45"/>
  <c r="E49" i="47" s="1"/>
  <c r="F51" i="45"/>
  <c r="H51" i="45"/>
  <c r="I51" i="45"/>
  <c r="G51" i="45" s="1"/>
  <c r="L51" i="45"/>
  <c r="M51" i="45"/>
  <c r="E51" i="47" s="1"/>
  <c r="G54" i="45"/>
  <c r="H54" i="45"/>
  <c r="I54" i="45"/>
  <c r="M54" i="45"/>
  <c r="F55" i="45"/>
  <c r="H55" i="45"/>
  <c r="I55" i="45"/>
  <c r="M55" i="45" s="1"/>
  <c r="E55" i="47" s="1"/>
  <c r="L55" i="45"/>
  <c r="D55" i="47" s="1"/>
  <c r="J56" i="45"/>
  <c r="K56" i="45"/>
  <c r="K80" i="45" s="1"/>
  <c r="H59" i="45"/>
  <c r="F59" i="45" s="1"/>
  <c r="I59" i="45"/>
  <c r="I61" i="45" s="1"/>
  <c r="M59" i="45"/>
  <c r="E59" i="47" s="1"/>
  <c r="F60" i="45"/>
  <c r="H60" i="45"/>
  <c r="I60" i="45"/>
  <c r="G60" i="45" s="1"/>
  <c r="L60" i="45"/>
  <c r="M60" i="45"/>
  <c r="H61" i="45"/>
  <c r="J61" i="45"/>
  <c r="K61" i="45"/>
  <c r="G64" i="45"/>
  <c r="H64" i="45"/>
  <c r="I64" i="45"/>
  <c r="M64" i="45"/>
  <c r="M66" i="45" s="1"/>
  <c r="F65" i="45"/>
  <c r="H65" i="45"/>
  <c r="I65" i="45"/>
  <c r="M65" i="45" s="1"/>
  <c r="E65" i="47" s="1"/>
  <c r="L65" i="45"/>
  <c r="D65" i="47" s="1"/>
  <c r="J66" i="45"/>
  <c r="K66" i="45"/>
  <c r="H69" i="45"/>
  <c r="F69" i="45" s="1"/>
  <c r="F71" i="45" s="1"/>
  <c r="I69" i="45"/>
  <c r="G69" i="45" s="1"/>
  <c r="M69" i="45"/>
  <c r="E69" i="47" s="1"/>
  <c r="F70" i="45"/>
  <c r="H70" i="45"/>
  <c r="I70" i="45"/>
  <c r="G70" i="45" s="1"/>
  <c r="L70" i="45"/>
  <c r="M70" i="45"/>
  <c r="E70" i="47" s="1"/>
  <c r="H71" i="45"/>
  <c r="L71" i="45" s="1"/>
  <c r="D71" i="47" s="1"/>
  <c r="I71" i="45"/>
  <c r="J71" i="45"/>
  <c r="K71" i="45"/>
  <c r="M71" i="45"/>
  <c r="E71" i="47" s="1"/>
  <c r="G72" i="45"/>
  <c r="H72" i="45"/>
  <c r="I72" i="45"/>
  <c r="M72" i="45"/>
  <c r="F73" i="45"/>
  <c r="H73" i="45"/>
  <c r="I73" i="45"/>
  <c r="M73" i="45" s="1"/>
  <c r="E73" i="47" s="1"/>
  <c r="L73" i="45"/>
  <c r="H74" i="45"/>
  <c r="F74" i="45" s="1"/>
  <c r="I74" i="45"/>
  <c r="G74" i="45" s="1"/>
  <c r="M74" i="45"/>
  <c r="E74" i="47" s="1"/>
  <c r="F75" i="45"/>
  <c r="H75" i="45"/>
  <c r="I75" i="45"/>
  <c r="G75" i="45" s="1"/>
  <c r="L75" i="45"/>
  <c r="M75" i="45"/>
  <c r="E75" i="47" s="1"/>
  <c r="I75" i="47" s="1"/>
  <c r="G76" i="45"/>
  <c r="H76" i="45"/>
  <c r="I76" i="45"/>
  <c r="M76" i="45"/>
  <c r="F77" i="45"/>
  <c r="H77" i="45"/>
  <c r="I77" i="45"/>
  <c r="M77" i="45" s="1"/>
  <c r="E77" i="47" s="1"/>
  <c r="L77" i="45"/>
  <c r="H78" i="45"/>
  <c r="F78" i="45" s="1"/>
  <c r="I78" i="45"/>
  <c r="G78" i="45" s="1"/>
  <c r="M78" i="45"/>
  <c r="E78" i="47" s="1"/>
  <c r="F79" i="45"/>
  <c r="H79" i="45"/>
  <c r="I79" i="45"/>
  <c r="G79" i="45" s="1"/>
  <c r="L79" i="45"/>
  <c r="M79" i="45"/>
  <c r="E79" i="47" s="1"/>
  <c r="I79" i="47" s="1"/>
  <c r="D80" i="45"/>
  <c r="E80" i="45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D12" i="46"/>
  <c r="F12" i="47" s="1"/>
  <c r="E12" i="46"/>
  <c r="D13" i="46"/>
  <c r="E13" i="46"/>
  <c r="D14" i="46"/>
  <c r="E14" i="46"/>
  <c r="G14" i="47" s="1"/>
  <c r="D15" i="46"/>
  <c r="E15" i="46"/>
  <c r="G15" i="47" s="1"/>
  <c r="I15" i="47" s="1"/>
  <c r="D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D20" i="46"/>
  <c r="E20" i="46"/>
  <c r="D21" i="46"/>
  <c r="E21" i="46"/>
  <c r="G21" i="47" s="1"/>
  <c r="D22" i="46"/>
  <c r="E22" i="46"/>
  <c r="G22" i="47" s="1"/>
  <c r="D23" i="46"/>
  <c r="E23" i="46"/>
  <c r="G23" i="47" s="1"/>
  <c r="I23" i="47" s="1"/>
  <c r="D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D28" i="46"/>
  <c r="F28" i="47" s="1"/>
  <c r="E28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Q80" i="46" s="1"/>
  <c r="R29" i="46"/>
  <c r="R80" i="46" s="1"/>
  <c r="S29" i="46"/>
  <c r="T29" i="46"/>
  <c r="U29" i="46"/>
  <c r="V29" i="46"/>
  <c r="W29" i="46"/>
  <c r="X29" i="46"/>
  <c r="Y29" i="46"/>
  <c r="Z29" i="46"/>
  <c r="Z80" i="46" s="1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F32" i="47" s="1"/>
  <c r="E32" i="46"/>
  <c r="D33" i="46"/>
  <c r="E33" i="46"/>
  <c r="D34" i="46"/>
  <c r="E34" i="46"/>
  <c r="G34" i="47" s="1"/>
  <c r="I34" i="47" s="1"/>
  <c r="D35" i="46"/>
  <c r="E35" i="46"/>
  <c r="D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G39" i="47" s="1"/>
  <c r="D40" i="46"/>
  <c r="E40" i="46"/>
  <c r="D41" i="46"/>
  <c r="E41" i="46"/>
  <c r="E42" i="46"/>
  <c r="E43" i="46" s="1"/>
  <c r="F42" i="46"/>
  <c r="F43" i="46" s="1"/>
  <c r="F80" i="46" s="1"/>
  <c r="G42" i="46"/>
  <c r="G43" i="46" s="1"/>
  <c r="H42" i="46"/>
  <c r="H43" i="46" s="1"/>
  <c r="I42" i="46"/>
  <c r="J42" i="46"/>
  <c r="K42" i="46"/>
  <c r="K43" i="46" s="1"/>
  <c r="L42" i="46"/>
  <c r="M42" i="46"/>
  <c r="M43" i="46" s="1"/>
  <c r="N42" i="46"/>
  <c r="N43" i="46" s="1"/>
  <c r="N80" i="46" s="1"/>
  <c r="O42" i="46"/>
  <c r="O43" i="46" s="1"/>
  <c r="P42" i="46"/>
  <c r="P43" i="46" s="1"/>
  <c r="Q42" i="46"/>
  <c r="R42" i="46"/>
  <c r="S42" i="46"/>
  <c r="S43" i="46" s="1"/>
  <c r="T42" i="46"/>
  <c r="U42" i="46"/>
  <c r="U43" i="46" s="1"/>
  <c r="V42" i="46"/>
  <c r="V43" i="46" s="1"/>
  <c r="W42" i="46"/>
  <c r="W43" i="46" s="1"/>
  <c r="X42" i="46"/>
  <c r="X43" i="46" s="1"/>
  <c r="Y42" i="46"/>
  <c r="Z42" i="46"/>
  <c r="AA42" i="46"/>
  <c r="AA43" i="46" s="1"/>
  <c r="AB42" i="46"/>
  <c r="AC42" i="46"/>
  <c r="AC43" i="46" s="1"/>
  <c r="AD42" i="46"/>
  <c r="AD43" i="46" s="1"/>
  <c r="AE42" i="46"/>
  <c r="AE43" i="46" s="1"/>
  <c r="AF42" i="46"/>
  <c r="AF43" i="46" s="1"/>
  <c r="AG42" i="46"/>
  <c r="AH42" i="46"/>
  <c r="AI42" i="46"/>
  <c r="AI43" i="46" s="1"/>
  <c r="AJ42" i="46"/>
  <c r="AK42" i="46"/>
  <c r="AK43" i="46" s="1"/>
  <c r="AL42" i="46"/>
  <c r="AL43" i="46" s="1"/>
  <c r="AM42" i="46"/>
  <c r="AM43" i="46" s="1"/>
  <c r="AN42" i="46"/>
  <c r="AN43" i="46" s="1"/>
  <c r="AO42" i="46"/>
  <c r="I43" i="46"/>
  <c r="J43" i="46"/>
  <c r="L43" i="46"/>
  <c r="Q43" i="46"/>
  <c r="R43" i="46"/>
  <c r="T43" i="46"/>
  <c r="Y43" i="46"/>
  <c r="Z43" i="46"/>
  <c r="AB43" i="46"/>
  <c r="AG43" i="46"/>
  <c r="AH43" i="46"/>
  <c r="AJ43" i="46"/>
  <c r="AO43" i="46"/>
  <c r="D45" i="46"/>
  <c r="F45" i="47" s="1"/>
  <c r="E45" i="46"/>
  <c r="D47" i="46"/>
  <c r="E47" i="46"/>
  <c r="D49" i="46"/>
  <c r="E49" i="46"/>
  <c r="G49" i="47" s="1"/>
  <c r="I49" i="47" s="1"/>
  <c r="D51" i="46"/>
  <c r="E51" i="46"/>
  <c r="G51" i="47" s="1"/>
  <c r="D54" i="46"/>
  <c r="E54" i="46"/>
  <c r="D55" i="46"/>
  <c r="E55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D61" i="46" s="1"/>
  <c r="E59" i="46"/>
  <c r="G59" i="47" s="1"/>
  <c r="I59" i="47" s="1"/>
  <c r="D60" i="46"/>
  <c r="E60" i="46"/>
  <c r="G60" i="47" s="1"/>
  <c r="I60" i="47" s="1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G65" i="47" s="1"/>
  <c r="I65" i="47" s="1"/>
  <c r="D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G69" i="47" s="1"/>
  <c r="I69" i="47" s="1"/>
  <c r="D70" i="46"/>
  <c r="F70" i="47" s="1"/>
  <c r="H70" i="47" s="1"/>
  <c r="E70" i="46"/>
  <c r="K71" i="46"/>
  <c r="N71" i="46"/>
  <c r="D71" i="46" s="1"/>
  <c r="F71" i="47" s="1"/>
  <c r="H71" i="47" s="1"/>
  <c r="O71" i="46"/>
  <c r="P71" i="46"/>
  <c r="Q71" i="46"/>
  <c r="R71" i="46"/>
  <c r="S71" i="46"/>
  <c r="T71" i="46"/>
  <c r="U71" i="46"/>
  <c r="V71" i="46"/>
  <c r="W71" i="46"/>
  <c r="X71" i="46"/>
  <c r="Y71" i="46"/>
  <c r="Y80" i="46" s="1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AO80" i="46" s="1"/>
  <c r="D72" i="46"/>
  <c r="E72" i="46"/>
  <c r="J73" i="46"/>
  <c r="D73" i="46" s="1"/>
  <c r="K73" i="46"/>
  <c r="E73" i="46" s="1"/>
  <c r="D74" i="46"/>
  <c r="F74" i="47" s="1"/>
  <c r="E74" i="46"/>
  <c r="G74" i="47" s="1"/>
  <c r="D75" i="46"/>
  <c r="E75" i="46"/>
  <c r="D76" i="46"/>
  <c r="F76" i="47" s="1"/>
  <c r="E76" i="46"/>
  <c r="D77" i="46"/>
  <c r="E77" i="46"/>
  <c r="D78" i="46"/>
  <c r="E78" i="46"/>
  <c r="G78" i="47" s="1"/>
  <c r="D79" i="46"/>
  <c r="E79" i="46"/>
  <c r="H80" i="46"/>
  <c r="I80" i="46"/>
  <c r="P80" i="46"/>
  <c r="V80" i="46"/>
  <c r="X80" i="46"/>
  <c r="AD80" i="46"/>
  <c r="AF80" i="46"/>
  <c r="AG80" i="46"/>
  <c r="AL80" i="46"/>
  <c r="AN80" i="46"/>
  <c r="F11" i="47"/>
  <c r="D12" i="47"/>
  <c r="E12" i="47"/>
  <c r="E16" i="47" s="1"/>
  <c r="G12" i="47"/>
  <c r="I12" i="47" s="1"/>
  <c r="F13" i="47"/>
  <c r="G13" i="47"/>
  <c r="D14" i="47"/>
  <c r="F14" i="47"/>
  <c r="H14" i="47"/>
  <c r="I14" i="47"/>
  <c r="E15" i="47"/>
  <c r="F15" i="47"/>
  <c r="F19" i="47"/>
  <c r="G19" i="47"/>
  <c r="F20" i="47"/>
  <c r="H20" i="47" s="1"/>
  <c r="G20" i="47"/>
  <c r="F21" i="47"/>
  <c r="D22" i="47"/>
  <c r="H22" i="47" s="1"/>
  <c r="E22" i="47"/>
  <c r="F22" i="47"/>
  <c r="E23" i="47"/>
  <c r="F23" i="47"/>
  <c r="F27" i="47"/>
  <c r="E28" i="47"/>
  <c r="G28" i="47"/>
  <c r="D32" i="47"/>
  <c r="G32" i="47"/>
  <c r="E33" i="47"/>
  <c r="F33" i="47"/>
  <c r="D34" i="47"/>
  <c r="H34" i="47" s="1"/>
  <c r="E34" i="47"/>
  <c r="F34" i="47"/>
  <c r="F35" i="47"/>
  <c r="G35" i="47"/>
  <c r="F39" i="47"/>
  <c r="H39" i="47"/>
  <c r="E40" i="47"/>
  <c r="E42" i="47" s="1"/>
  <c r="G40" i="47"/>
  <c r="I40" i="47" s="1"/>
  <c r="D41" i="47"/>
  <c r="F41" i="47"/>
  <c r="H41" i="47" s="1"/>
  <c r="G41" i="47"/>
  <c r="I41" i="47" s="1"/>
  <c r="I42" i="47" s="1"/>
  <c r="E45" i="47"/>
  <c r="G45" i="47"/>
  <c r="I45" i="47" s="1"/>
  <c r="D47" i="47"/>
  <c r="F47" i="47"/>
  <c r="G47" i="47"/>
  <c r="F49" i="47"/>
  <c r="D51" i="47"/>
  <c r="F51" i="47"/>
  <c r="H51" i="47"/>
  <c r="E54" i="47"/>
  <c r="G54" i="47"/>
  <c r="I54" i="47" s="1"/>
  <c r="I56" i="47" s="1"/>
  <c r="F55" i="47"/>
  <c r="G55" i="47"/>
  <c r="I55" i="47" s="1"/>
  <c r="F59" i="47"/>
  <c r="D60" i="47"/>
  <c r="H60" i="47" s="1"/>
  <c r="E60" i="47"/>
  <c r="F60" i="47"/>
  <c r="F61" i="47"/>
  <c r="F64" i="47"/>
  <c r="F66" i="47" s="1"/>
  <c r="F65" i="47"/>
  <c r="H65" i="47"/>
  <c r="F69" i="47"/>
  <c r="D70" i="47"/>
  <c r="G70" i="47"/>
  <c r="I70" i="47"/>
  <c r="E72" i="47"/>
  <c r="F72" i="47"/>
  <c r="G72" i="47"/>
  <c r="D73" i="47"/>
  <c r="F73" i="47"/>
  <c r="H73" i="47" s="1"/>
  <c r="G73" i="47"/>
  <c r="I73" i="47" s="1"/>
  <c r="I74" i="47"/>
  <c r="D75" i="47"/>
  <c r="F75" i="47"/>
  <c r="G75" i="47"/>
  <c r="H75" i="47"/>
  <c r="E76" i="47"/>
  <c r="G76" i="47"/>
  <c r="D77" i="47"/>
  <c r="F77" i="47"/>
  <c r="G77" i="47"/>
  <c r="I77" i="47" s="1"/>
  <c r="F78" i="47"/>
  <c r="I78" i="47"/>
  <c r="D79" i="47"/>
  <c r="F79" i="47"/>
  <c r="G79" i="47"/>
  <c r="H79" i="47"/>
  <c r="K6" i="50"/>
  <c r="H32" i="47" l="1"/>
  <c r="F36" i="47"/>
  <c r="E24" i="46"/>
  <c r="AI80" i="46"/>
  <c r="AA80" i="46"/>
  <c r="S80" i="46"/>
  <c r="K80" i="46"/>
  <c r="G56" i="45"/>
  <c r="D27" i="47"/>
  <c r="I19" i="47"/>
  <c r="G24" i="47"/>
  <c r="E29" i="46"/>
  <c r="G27" i="47"/>
  <c r="L76" i="45"/>
  <c r="D76" i="47" s="1"/>
  <c r="H76" i="47" s="1"/>
  <c r="F76" i="45"/>
  <c r="L72" i="45"/>
  <c r="D72" i="47" s="1"/>
  <c r="H72" i="47" s="1"/>
  <c r="F72" i="45"/>
  <c r="E27" i="47"/>
  <c r="E29" i="47" s="1"/>
  <c r="M29" i="45"/>
  <c r="L19" i="45"/>
  <c r="F19" i="45"/>
  <c r="F24" i="45" s="1"/>
  <c r="H24" i="45"/>
  <c r="F29" i="47"/>
  <c r="E71" i="46"/>
  <c r="G71" i="47" s="1"/>
  <c r="I71" i="47" s="1"/>
  <c r="E66" i="46"/>
  <c r="AH80" i="46"/>
  <c r="J80" i="46"/>
  <c r="D29" i="46"/>
  <c r="I22" i="47"/>
  <c r="G66" i="45"/>
  <c r="L15" i="45"/>
  <c r="D15" i="47" s="1"/>
  <c r="H15" i="47" s="1"/>
  <c r="F15" i="45"/>
  <c r="F8" i="48"/>
  <c r="I72" i="47"/>
  <c r="H55" i="47"/>
  <c r="I35" i="47"/>
  <c r="F24" i="47"/>
  <c r="I61" i="47"/>
  <c r="F40" i="47"/>
  <c r="D42" i="46"/>
  <c r="D43" i="46" s="1"/>
  <c r="E61" i="47"/>
  <c r="L33" i="45"/>
  <c r="D33" i="47" s="1"/>
  <c r="H36" i="45"/>
  <c r="F33" i="45"/>
  <c r="F36" i="45" s="1"/>
  <c r="H77" i="47"/>
  <c r="E43" i="47"/>
  <c r="I28" i="47"/>
  <c r="F16" i="47"/>
  <c r="I39" i="47"/>
  <c r="I43" i="47" s="1"/>
  <c r="I21" i="47"/>
  <c r="AM80" i="46"/>
  <c r="AE80" i="46"/>
  <c r="W80" i="46"/>
  <c r="O80" i="46"/>
  <c r="G80" i="46"/>
  <c r="M43" i="45"/>
  <c r="M24" i="45"/>
  <c r="E20" i="47"/>
  <c r="I20" i="47" s="1"/>
  <c r="F10" i="48"/>
  <c r="L11" i="45"/>
  <c r="F11" i="45"/>
  <c r="F16" i="45" s="1"/>
  <c r="H16" i="45"/>
  <c r="I13" i="47"/>
  <c r="F54" i="47"/>
  <c r="D56" i="46"/>
  <c r="M56" i="45"/>
  <c r="M80" i="45" s="1"/>
  <c r="E36" i="47"/>
  <c r="I76" i="47"/>
  <c r="E56" i="47"/>
  <c r="I47" i="47"/>
  <c r="I51" i="47"/>
  <c r="D80" i="46"/>
  <c r="H12" i="47"/>
  <c r="G71" i="45"/>
  <c r="F42" i="45"/>
  <c r="F43" i="45" s="1"/>
  <c r="J80" i="45"/>
  <c r="L64" i="45"/>
  <c r="H66" i="45"/>
  <c r="F64" i="45"/>
  <c r="F66" i="45" s="1"/>
  <c r="L23" i="45"/>
  <c r="D23" i="47" s="1"/>
  <c r="H23" i="47" s="1"/>
  <c r="F23" i="45"/>
  <c r="F61" i="45"/>
  <c r="G61" i="47"/>
  <c r="H47" i="47"/>
  <c r="E36" i="46"/>
  <c r="AK80" i="46"/>
  <c r="AC80" i="46"/>
  <c r="U80" i="46"/>
  <c r="M80" i="46"/>
  <c r="AJ80" i="46"/>
  <c r="AB80" i="46"/>
  <c r="T80" i="46"/>
  <c r="L80" i="46"/>
  <c r="E16" i="46"/>
  <c r="E80" i="46" s="1"/>
  <c r="G11" i="47"/>
  <c r="L54" i="45"/>
  <c r="H56" i="45"/>
  <c r="F54" i="45"/>
  <c r="F56" i="45" s="1"/>
  <c r="L45" i="45"/>
  <c r="D45" i="47" s="1"/>
  <c r="H45" i="47" s="1"/>
  <c r="F45" i="45"/>
  <c r="E24" i="47"/>
  <c r="E80" i="47" s="1"/>
  <c r="G64" i="47"/>
  <c r="G56" i="47"/>
  <c r="G42" i="47"/>
  <c r="G43" i="47" s="1"/>
  <c r="L78" i="45"/>
  <c r="D78" i="47" s="1"/>
  <c r="H78" i="47" s="1"/>
  <c r="L74" i="45"/>
  <c r="D74" i="47" s="1"/>
  <c r="H74" i="47" s="1"/>
  <c r="L69" i="45"/>
  <c r="D69" i="47" s="1"/>
  <c r="H69" i="47" s="1"/>
  <c r="L59" i="45"/>
  <c r="L49" i="45"/>
  <c r="D49" i="47" s="1"/>
  <c r="H49" i="47" s="1"/>
  <c r="L40" i="45"/>
  <c r="L35" i="45"/>
  <c r="D35" i="47" s="1"/>
  <c r="H35" i="47" s="1"/>
  <c r="L28" i="45"/>
  <c r="D28" i="47" s="1"/>
  <c r="H28" i="47" s="1"/>
  <c r="L21" i="45"/>
  <c r="D21" i="47" s="1"/>
  <c r="H21" i="47" s="1"/>
  <c r="L13" i="45"/>
  <c r="D13" i="47" s="1"/>
  <c r="H13" i="47" s="1"/>
  <c r="G77" i="45"/>
  <c r="G73" i="45"/>
  <c r="I66" i="45"/>
  <c r="G65" i="45"/>
  <c r="M61" i="45"/>
  <c r="I56" i="45"/>
  <c r="G55" i="45"/>
  <c r="G47" i="45"/>
  <c r="G39" i="45"/>
  <c r="G34" i="45"/>
  <c r="G36" i="45" s="1"/>
  <c r="G27" i="45"/>
  <c r="G29" i="45" s="1"/>
  <c r="G20" i="45"/>
  <c r="G24" i="45" s="1"/>
  <c r="G12" i="45"/>
  <c r="G16" i="45" s="1"/>
  <c r="G80" i="45" s="1"/>
  <c r="E64" i="47"/>
  <c r="E66" i="47" s="1"/>
  <c r="G33" i="47"/>
  <c r="G59" i="45"/>
  <c r="G61" i="45" s="1"/>
  <c r="G40" i="45"/>
  <c r="G42" i="45" s="1"/>
  <c r="G43" i="45" s="1"/>
  <c r="I36" i="45"/>
  <c r="I29" i="45"/>
  <c r="I80" i="45" s="1"/>
  <c r="G8" i="48"/>
  <c r="G13" i="48" s="1"/>
  <c r="H29" i="45"/>
  <c r="D59" i="47" l="1"/>
  <c r="L61" i="45"/>
  <c r="D36" i="47"/>
  <c r="H33" i="47"/>
  <c r="I33" i="47"/>
  <c r="I36" i="47" s="1"/>
  <c r="G36" i="47"/>
  <c r="D64" i="47"/>
  <c r="L66" i="45"/>
  <c r="F56" i="47"/>
  <c r="F13" i="48"/>
  <c r="L24" i="45"/>
  <c r="D19" i="47"/>
  <c r="I27" i="47"/>
  <c r="I29" i="47" s="1"/>
  <c r="G29" i="47"/>
  <c r="L36" i="45"/>
  <c r="H80" i="45"/>
  <c r="F42" i="47"/>
  <c r="F43" i="47" s="1"/>
  <c r="F80" i="47" s="1"/>
  <c r="H27" i="47"/>
  <c r="H29" i="47" s="1"/>
  <c r="D29" i="47"/>
  <c r="L42" i="45"/>
  <c r="L43" i="45" s="1"/>
  <c r="D40" i="47"/>
  <c r="D42" i="47" s="1"/>
  <c r="D43" i="47" s="1"/>
  <c r="D54" i="47"/>
  <c r="D56" i="47" s="1"/>
  <c r="L56" i="45"/>
  <c r="F80" i="45"/>
  <c r="I24" i="47"/>
  <c r="H36" i="47"/>
  <c r="G66" i="47"/>
  <c r="I64" i="47"/>
  <c r="I66" i="47" s="1"/>
  <c r="G16" i="47"/>
  <c r="G80" i="47" s="1"/>
  <c r="I11" i="47"/>
  <c r="I16" i="47" s="1"/>
  <c r="I80" i="47" s="1"/>
  <c r="D11" i="47"/>
  <c r="L16" i="45"/>
  <c r="L29" i="45"/>
  <c r="H64" i="47" l="1"/>
  <c r="H66" i="47" s="1"/>
  <c r="D66" i="47"/>
  <c r="D24" i="47"/>
  <c r="H19" i="47"/>
  <c r="H24" i="47" s="1"/>
  <c r="L80" i="45"/>
  <c r="H40" i="47"/>
  <c r="H42" i="47" s="1"/>
  <c r="H43" i="47" s="1"/>
  <c r="D16" i="47"/>
  <c r="D80" i="47" s="1"/>
  <c r="H11" i="47"/>
  <c r="H16" i="47" s="1"/>
  <c r="H80" i="47" s="1"/>
  <c r="H54" i="47"/>
  <c r="H56" i="47" s="1"/>
  <c r="H59" i="47"/>
  <c r="H61" i="47" s="1"/>
  <c r="D61" i="47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340950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
</t>
        </r>
      </text>
    </comment>
  </commentList>
</comments>
</file>

<file path=xl/sharedStrings.xml><?xml version="1.0" encoding="utf-8"?>
<sst xmlns="http://schemas.openxmlformats.org/spreadsheetml/2006/main" count="550" uniqueCount="126">
  <si>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</si>
  <si>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</si>
  <si>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</si>
  <si>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</si>
  <si>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</si>
  <si>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</si>
  <si>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</si>
  <si>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</si>
  <si>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</si>
  <si>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</si>
  <si>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</si>
  <si>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</si>
  <si>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</si>
  <si>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</si>
  <si>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</si>
  <si>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</si>
  <si>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</si>
  <si>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</si>
  <si>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</si>
  <si>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</si>
  <si>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</si>
  <si>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</si>
  <si>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</si>
  <si>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</si>
  <si>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</si>
  <si>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</si>
  <si>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</si>
  <si>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</si>
  <si>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</si>
  <si>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</si>
  <si>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</si>
  <si>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</si>
  <si>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</si>
  <si>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</si>
  <si>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</si>
  <si>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</si>
  <si>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</si>
  <si>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</si>
  <si>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</si>
  <si>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</si>
  <si>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</si>
  <si>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</si>
  <si>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</si>
  <si>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</si>
  <si>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</si>
  <si>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</si>
  <si>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</si>
  <si>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</si>
  <si>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</si>
  <si>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</si>
  <si>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</si>
  <si>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</si>
  <si>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</si>
  <si>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</si>
  <si>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</si>
  <si>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</si>
  <si>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</si>
  <si>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</si>
  <si>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</si>
  <si>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</si>
  <si>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</si>
  <si>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</si>
  <si>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</si>
  <si>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UA4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</si>
  <si>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</si>
  <si>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</si>
  <si>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</si>
  <si>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</si>
  <si>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</si>
  <si>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</si>
  <si>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</si>
  <si>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</si>
  <si>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</si>
  <si>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</si>
  <si>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</si>
  <si>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</si>
  <si>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</si>
  <si>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</si>
  <si>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</si>
  <si>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</si>
  <si>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</si>
  <si>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</si>
  <si>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</si>
  <si>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</si>
  <si>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</si>
  <si>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</si>
  <si>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</si>
  <si>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</si>
  <si>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200001</t>
  </si>
  <si>
    <t>8540</t>
  </si>
  <si>
    <t>999</t>
  </si>
  <si>
    <t>1802</t>
  </si>
  <si>
    <t xml:space="preserve">      </t>
  </si>
  <si>
    <t xml:space="preserve">012-013-11    </t>
  </si>
  <si>
    <t>9911TX COMPR</t>
  </si>
  <si>
    <t>FUEL</t>
  </si>
  <si>
    <t>9912TX COMPR</t>
  </si>
  <si>
    <t>200002</t>
  </si>
  <si>
    <t>9807TX COMPR</t>
  </si>
  <si>
    <t>9809TX COMPR</t>
  </si>
  <si>
    <t>9808TX COMPR</t>
  </si>
  <si>
    <t>9903TX COMPR</t>
  </si>
  <si>
    <t>9902TX COMPR</t>
  </si>
  <si>
    <t>9901TX COMPR</t>
  </si>
  <si>
    <t>9812TX COMPR</t>
  </si>
  <si>
    <t>9811TX COMPR</t>
  </si>
  <si>
    <t>9810TX COMPR</t>
  </si>
  <si>
    <t>9907TX COMPR</t>
  </si>
  <si>
    <t>9906TX COMPR</t>
  </si>
  <si>
    <t>9908TX COMPR</t>
  </si>
  <si>
    <t>9904TX COMPR</t>
  </si>
  <si>
    <t>9910TX COMPR</t>
  </si>
  <si>
    <t>9905TX COMPR</t>
  </si>
  <si>
    <t>9909TX COMPR</t>
  </si>
  <si>
    <t>0001TX COMPR</t>
  </si>
  <si>
    <t>9912TX T&amp;E</t>
  </si>
  <si>
    <t>COMPR FUEL</t>
  </si>
  <si>
    <t>0001TX T&amp;E</t>
  </si>
  <si>
    <t>8050</t>
  </si>
  <si>
    <t>950</t>
  </si>
  <si>
    <t>0001TX</t>
  </si>
  <si>
    <t>9912TX UA4</t>
  </si>
  <si>
    <t>PRODUCTION MONTH 0001</t>
  </si>
  <si>
    <t>PRE - 2000 TRANSPORT BOOK</t>
  </si>
  <si>
    <t>As of Feb - 2000 GL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</si>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</sst>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85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177" fontId="13" fillId="4" borderId="18" xfId="2" applyNumberFormat="1" applyFont="1" applyFill="1" applyBorder="1" applyAlignment="1">
      <alignment horizontal="right" wrapText="1"/>
    </xf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topLeftCell="E62" zoomScale="75" workbookViewId="0">
      <selection activeCell="K5" sqref="K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23" customWidth="1"/>
    <col min="10" max="19" width="15.42578125" customWidth="1"/>
  </cols>
  <sheetData>
    <row r="1" spans="1:26" x14ac:dyDescent="0.2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">
      <c r="A5" s="5" t="s">
        <v>122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">
      <c r="A69" s="9">
        <v>30</v>
      </c>
      <c r="B69" s="4"/>
      <c r="C69" s="3" t="s">
        <v>68</v>
      </c>
      <c r="D69" s="41"/>
      <c r="E69" s="30">
        <v>734000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734000</v>
      </c>
      <c r="J69" s="41"/>
      <c r="K69" s="30"/>
      <c r="L69" s="41">
        <f t="shared" ref="L69:M71" si="21">H69+J69</f>
        <v>0</v>
      </c>
      <c r="M69" s="30">
        <f t="shared" si="21"/>
        <v>734000</v>
      </c>
    </row>
    <row r="70" spans="1:67" x14ac:dyDescent="0.2">
      <c r="A70" s="9">
        <v>31</v>
      </c>
      <c r="B70" s="4"/>
      <c r="C70" s="3" t="s">
        <v>69</v>
      </c>
      <c r="D70" s="41"/>
      <c r="E70" s="30">
        <v>1481000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1481000</v>
      </c>
      <c r="J70" s="41"/>
      <c r="K70" s="30"/>
      <c r="L70" s="41">
        <f t="shared" si="21"/>
        <v>0</v>
      </c>
      <c r="M70" s="30">
        <f t="shared" si="21"/>
        <v>1481000</v>
      </c>
    </row>
    <row r="71" spans="1:67" x14ac:dyDescent="0.2">
      <c r="A71" s="9">
        <v>32</v>
      </c>
      <c r="B71" s="3"/>
      <c r="C71" s="67" t="s">
        <v>70</v>
      </c>
      <c r="D71" s="41"/>
      <c r="E71" s="30">
        <v>626000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626000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626000</v>
      </c>
    </row>
    <row r="72" spans="1:67" x14ac:dyDescent="0.2">
      <c r="A72" s="9">
        <v>33</v>
      </c>
      <c r="B72" s="3"/>
      <c r="C72" s="67" t="s">
        <v>71</v>
      </c>
      <c r="D72" s="41"/>
      <c r="E72" s="30">
        <v>-277000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-277000</v>
      </c>
      <c r="J72" s="41"/>
      <c r="K72" s="30"/>
      <c r="L72" s="41">
        <f t="shared" ref="L72:M79" si="24">H72+J72</f>
        <v>0</v>
      </c>
      <c r="M72" s="30">
        <f t="shared" si="24"/>
        <v>-277000</v>
      </c>
    </row>
    <row r="73" spans="1:67" x14ac:dyDescent="0.2">
      <c r="A73" s="9">
        <v>34</v>
      </c>
      <c r="B73" s="3"/>
      <c r="C73" s="67" t="s">
        <v>72</v>
      </c>
      <c r="D73" s="41"/>
      <c r="E73" s="30">
        <v>-26038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-26038</v>
      </c>
      <c r="J73" s="41"/>
      <c r="K73" s="30"/>
      <c r="L73" s="41">
        <f t="shared" si="24"/>
        <v>0</v>
      </c>
      <c r="M73" s="30">
        <f t="shared" si="24"/>
        <v>-26038</v>
      </c>
    </row>
    <row r="74" spans="1:67" x14ac:dyDescent="0.2">
      <c r="A74" s="9">
        <v>35</v>
      </c>
      <c r="B74" s="3"/>
      <c r="C74" s="67" t="s">
        <v>73</v>
      </c>
      <c r="D74" s="41"/>
      <c r="E74" s="30">
        <v>-307050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-307050</v>
      </c>
      <c r="J74" s="41"/>
      <c r="K74" s="30"/>
      <c r="L74" s="41">
        <f t="shared" si="24"/>
        <v>0</v>
      </c>
      <c r="M74" s="30">
        <f t="shared" si="24"/>
        <v>-307050</v>
      </c>
    </row>
    <row r="75" spans="1:67" x14ac:dyDescent="0.2">
      <c r="A75" s="9">
        <v>36</v>
      </c>
      <c r="B75" s="3"/>
      <c r="C75" s="67" t="s">
        <v>48</v>
      </c>
      <c r="D75" s="41"/>
      <c r="E75" s="45">
        <v>57000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57000</v>
      </c>
      <c r="J75" s="41"/>
      <c r="K75" s="45"/>
      <c r="L75" s="41">
        <f t="shared" si="24"/>
        <v>0</v>
      </c>
      <c r="M75" s="45">
        <f t="shared" si="24"/>
        <v>57000</v>
      </c>
    </row>
    <row r="76" spans="1:67" x14ac:dyDescent="0.2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">
      <c r="A77" s="9">
        <v>38</v>
      </c>
      <c r="B77" s="3"/>
      <c r="C77" s="67" t="s">
        <v>0</v>
      </c>
      <c r="D77" s="41"/>
      <c r="E77" s="30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">
      <c r="A79" s="9">
        <v>40</v>
      </c>
      <c r="B79" s="3"/>
      <c r="C79" s="67" t="s">
        <v>49</v>
      </c>
      <c r="D79" s="50"/>
      <c r="E79" s="29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25">
      <c r="A80" s="32"/>
      <c r="B80" s="33"/>
      <c r="C80" s="34" t="s">
        <v>65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2287912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2287912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14"/>
  <sheetViews>
    <sheetView zoomScale="75" workbookViewId="0">
      <pane xSplit="3" ySplit="9" topLeftCell="F57" activePane="bottomRight" state="frozen"/>
      <selection activeCell="K5" sqref="K5"/>
      <selection pane="topRight" activeCell="K5" sqref="K5"/>
      <selection pane="bottomLeft" activeCell="K5" sqref="K5"/>
      <selection pane="bottomRight" activeCell="G73" sqref="G73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23" customWidth="1"/>
    <col min="6" max="10" width="15.42578125" customWidth="1"/>
    <col min="11" max="11" width="15.42578125" style="62" customWidth="1"/>
    <col min="12" max="12" width="15.42578125" customWidth="1"/>
    <col min="13" max="13" width="15.42578125" style="62" customWidth="1"/>
    <col min="14" max="41" width="15.42578125" hidden="1" customWidth="1"/>
    <col min="42" max="42" width="9.140625" hidden="1" customWidth="1"/>
    <col min="43" max="59" width="0" hidden="1" customWidth="1"/>
  </cols>
  <sheetData>
    <row r="1" spans="1:41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6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6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61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6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">
        <v>122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6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6"/>
      <c r="C7" s="16"/>
    </row>
    <row r="8" spans="1:41" x14ac:dyDescent="0.2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66</v>
      </c>
      <c r="I8" s="19"/>
      <c r="J8" s="18" t="s">
        <v>67</v>
      </c>
      <c r="K8" s="63"/>
      <c r="L8" s="18" t="s">
        <v>125</v>
      </c>
      <c r="M8" s="63"/>
      <c r="N8" s="18" t="e">
        <f>#REF!</f>
        <v>#REF!</v>
      </c>
      <c r="O8" s="19"/>
      <c r="P8" s="18" t="e">
        <f>#REF!</f>
        <v>#REF!</v>
      </c>
      <c r="Q8" s="19"/>
      <c r="R8" s="18" t="e">
        <f>#REF!</f>
        <v>#REF!</v>
      </c>
      <c r="S8" s="19"/>
      <c r="T8" s="18" t="e">
        <f>#REF!</f>
        <v>#REF!</v>
      </c>
      <c r="U8" s="19"/>
      <c r="V8" s="18" t="e">
        <f>#REF!</f>
        <v>#REF!</v>
      </c>
      <c r="W8" s="19"/>
      <c r="X8" s="18" t="e">
        <f>#REF!</f>
        <v>#REF!</v>
      </c>
      <c r="Y8" s="19"/>
      <c r="Z8" s="18" t="e">
        <f>#REF!</f>
        <v>#REF!</v>
      </c>
      <c r="AA8" s="19"/>
      <c r="AB8" s="18" t="e">
        <f>#REF!</f>
        <v>#REF!</v>
      </c>
      <c r="AC8" s="19"/>
      <c r="AD8" s="18" t="e">
        <f>#REF!</f>
        <v>#REF!</v>
      </c>
      <c r="AE8" s="19"/>
      <c r="AF8" s="18" t="e">
        <f>#REF!</f>
        <v>#REF!</v>
      </c>
      <c r="AG8" s="19"/>
      <c r="AH8" s="18" t="e">
        <f>#REF!</f>
        <v>#REF!</v>
      </c>
      <c r="AI8" s="19"/>
      <c r="AJ8" s="18" t="e">
        <f>#REF!</f>
        <v>#REF!</v>
      </c>
      <c r="AK8" s="19"/>
      <c r="AL8" s="18" t="e">
        <f>#REF!</f>
        <v>#REF!</v>
      </c>
      <c r="AM8" s="19"/>
      <c r="AN8" s="18" t="e">
        <f>#REF!</f>
        <v>#REF!</v>
      </c>
      <c r="AO8" s="19"/>
    </row>
    <row r="9" spans="1:41" x14ac:dyDescent="0.2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64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65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41">
        <v>0</v>
      </c>
      <c r="M11" s="30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41">
        <v>0</v>
      </c>
      <c r="M12" s="30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41">
        <v>0</v>
      </c>
      <c r="M13" s="30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41">
        <v>0</v>
      </c>
      <c r="M14" s="30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41">
        <v>0</v>
      </c>
      <c r="M15" s="30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41">
        <v>0</v>
      </c>
      <c r="M19" s="30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41">
        <v>0</v>
      </c>
      <c r="M20" s="30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41">
        <v>0</v>
      </c>
      <c r="M21" s="30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41">
        <v>0</v>
      </c>
      <c r="M22" s="30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41">
        <v>0</v>
      </c>
      <c r="M23" s="30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41">
        <v>0</v>
      </c>
      <c r="M27" s="30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41">
        <v>0</v>
      </c>
      <c r="M28" s="30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41">
        <v>0</v>
      </c>
      <c r="M32" s="30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41">
        <v>0</v>
      </c>
      <c r="M33" s="30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41">
        <v>0</v>
      </c>
      <c r="M34" s="30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41">
        <v>0</v>
      </c>
      <c r="M35" s="30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41">
        <v>0</v>
      </c>
      <c r="M39" s="30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41">
        <v>0</v>
      </c>
      <c r="M40" s="30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41">
        <v>0</v>
      </c>
      <c r="M41" s="30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41">
        <v>0</v>
      </c>
      <c r="M45" s="30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41">
        <v>0</v>
      </c>
      <c r="M47" s="30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41">
        <v>0</v>
      </c>
      <c r="M49" s="30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41">
        <v>0</v>
      </c>
      <c r="M51" s="30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41">
        <v>0</v>
      </c>
      <c r="M54" s="30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41">
        <v>0</v>
      </c>
      <c r="M55" s="30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41">
        <v>0</v>
      </c>
      <c r="M59" s="30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41">
        <v>0</v>
      </c>
      <c r="M60" s="30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41">
        <v>0</v>
      </c>
      <c r="M64" s="30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41">
        <v>0</v>
      </c>
      <c r="M65" s="30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">
      <c r="A69" s="9">
        <v>30</v>
      </c>
      <c r="B69" s="4"/>
      <c r="C69" s="3" t="s">
        <v>68</v>
      </c>
      <c r="D69" s="41">
        <f t="shared" ref="D69:E71" si="13">SUM(F69,H69,J69,L69,N69,P69,R69,T69,V69,X69,Z69,AB69,AD69)</f>
        <v>0</v>
      </c>
      <c r="E69" s="30">
        <f t="shared" si="13"/>
        <v>734000</v>
      </c>
      <c r="F69" s="41">
        <v>0</v>
      </c>
      <c r="G69" s="30">
        <v>0</v>
      </c>
      <c r="H69" s="41">
        <v>0</v>
      </c>
      <c r="I69" s="30">
        <v>0</v>
      </c>
      <c r="J69" s="41">
        <v>0</v>
      </c>
      <c r="K69" s="30">
        <v>0</v>
      </c>
      <c r="L69" s="41">
        <v>0</v>
      </c>
      <c r="M69" s="30">
        <v>734000</v>
      </c>
      <c r="N69" s="58">
        <v>0</v>
      </c>
      <c r="O69" s="59">
        <v>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">
      <c r="A70" s="9">
        <v>31</v>
      </c>
      <c r="B70" s="4"/>
      <c r="C70" s="3" t="s">
        <v>69</v>
      </c>
      <c r="D70" s="41">
        <f t="shared" si="13"/>
        <v>10145678</v>
      </c>
      <c r="E70" s="30">
        <f t="shared" si="13"/>
        <v>1598148</v>
      </c>
      <c r="F70" s="41">
        <v>0</v>
      </c>
      <c r="G70" s="30">
        <v>1365278</v>
      </c>
      <c r="H70" s="41">
        <v>681831</v>
      </c>
      <c r="I70" s="30">
        <v>15724</v>
      </c>
      <c r="J70" s="41">
        <v>9450436</v>
      </c>
      <c r="K70" s="30">
        <v>193369</v>
      </c>
      <c r="L70" s="41">
        <v>13411</v>
      </c>
      <c r="M70" s="30">
        <v>23777</v>
      </c>
      <c r="N70" s="58">
        <v>0</v>
      </c>
      <c r="O70" s="59">
        <v>0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">
      <c r="A71" s="9">
        <v>32</v>
      </c>
      <c r="B71" s="3"/>
      <c r="C71" s="67" t="s">
        <v>70</v>
      </c>
      <c r="D71" s="41">
        <f t="shared" si="13"/>
        <v>47317847</v>
      </c>
      <c r="E71" s="30">
        <f t="shared" si="13"/>
        <v>576649</v>
      </c>
      <c r="F71" s="41">
        <v>0</v>
      </c>
      <c r="G71" s="30">
        <v>0</v>
      </c>
      <c r="H71" s="41">
        <v>41413208</v>
      </c>
      <c r="I71" s="30">
        <v>636600</v>
      </c>
      <c r="J71" s="41">
        <v>7606340</v>
      </c>
      <c r="K71" s="30">
        <f>-66041+6796</f>
        <v>-59245</v>
      </c>
      <c r="L71" s="41">
        <v>-1701701</v>
      </c>
      <c r="M71" s="30">
        <v>-706</v>
      </c>
      <c r="N71" s="42">
        <f t="shared" ref="N71:AO71" si="14">SUM(N69:N70)</f>
        <v>0</v>
      </c>
      <c r="O71" s="31">
        <f t="shared" si="14"/>
        <v>0</v>
      </c>
      <c r="P71" s="42">
        <f t="shared" si="14"/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">
      <c r="A72" s="9">
        <v>33</v>
      </c>
      <c r="B72" s="3"/>
      <c r="C72" s="67" t="s">
        <v>71</v>
      </c>
      <c r="D72" s="41">
        <f t="shared" ref="D72:E79" si="15">SUM(F72,H72,J72,L72,N72,P72,R72,T72,V72,X72,Z72,AB72,AD72)</f>
        <v>0</v>
      </c>
      <c r="E72" s="30">
        <f t="shared" si="15"/>
        <v>-415043.06</v>
      </c>
      <c r="F72" s="41">
        <v>0</v>
      </c>
      <c r="G72" s="30">
        <v>0</v>
      </c>
      <c r="H72" s="41">
        <v>0</v>
      </c>
      <c r="I72" s="30">
        <v>0</v>
      </c>
      <c r="J72" s="41">
        <v>0</v>
      </c>
      <c r="K72" s="30">
        <v>-415043.06</v>
      </c>
      <c r="L72" s="41">
        <v>0</v>
      </c>
      <c r="M72" s="30">
        <v>0</v>
      </c>
      <c r="N72" s="58">
        <v>0</v>
      </c>
      <c r="O72" s="59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">
      <c r="A73" s="9">
        <v>34</v>
      </c>
      <c r="B73" s="3"/>
      <c r="C73" s="67" t="s">
        <v>72</v>
      </c>
      <c r="D73" s="41">
        <f t="shared" si="15"/>
        <v>-10741983</v>
      </c>
      <c r="E73" s="30">
        <f t="shared" si="15"/>
        <v>-71296</v>
      </c>
      <c r="F73" s="41">
        <v>0</v>
      </c>
      <c r="G73" s="30">
        <v>204127</v>
      </c>
      <c r="H73" s="41">
        <v>-11256947</v>
      </c>
      <c r="I73" s="30">
        <v>-278268</v>
      </c>
      <c r="J73" s="41">
        <f>-77717-11281</f>
        <v>-88998</v>
      </c>
      <c r="K73" s="30">
        <f>30171-26398</f>
        <v>3773</v>
      </c>
      <c r="L73" s="41">
        <v>603962</v>
      </c>
      <c r="M73" s="30">
        <v>-928</v>
      </c>
      <c r="N73" s="58">
        <v>0</v>
      </c>
      <c r="O73" s="59">
        <v>0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">
      <c r="A74" s="9">
        <v>35</v>
      </c>
      <c r="B74" s="3"/>
      <c r="C74" s="67" t="s">
        <v>73</v>
      </c>
      <c r="D74" s="41">
        <f t="shared" si="15"/>
        <v>0</v>
      </c>
      <c r="E74" s="30">
        <f t="shared" si="15"/>
        <v>-340950</v>
      </c>
      <c r="F74" s="41">
        <v>0</v>
      </c>
      <c r="G74" s="30">
        <v>0</v>
      </c>
      <c r="H74" s="41">
        <v>0</v>
      </c>
      <c r="I74" s="30">
        <v>0</v>
      </c>
      <c r="J74" s="41">
        <v>0</v>
      </c>
      <c r="K74" s="30">
        <v>-340950</v>
      </c>
      <c r="L74" s="41">
        <v>0</v>
      </c>
      <c r="M74" s="30">
        <v>0</v>
      </c>
      <c r="N74" s="58">
        <v>0</v>
      </c>
      <c r="O74" s="59">
        <v>0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57416</v>
      </c>
      <c r="F75" s="41">
        <v>0</v>
      </c>
      <c r="G75" s="45">
        <v>0</v>
      </c>
      <c r="H75" s="41">
        <v>0</v>
      </c>
      <c r="I75" s="45">
        <v>57416</v>
      </c>
      <c r="J75" s="41">
        <v>0</v>
      </c>
      <c r="K75" s="45">
        <v>0</v>
      </c>
      <c r="L75" s="41">
        <v>0</v>
      </c>
      <c r="M75" s="45">
        <v>0</v>
      </c>
      <c r="N75" s="58">
        <v>0</v>
      </c>
      <c r="O75" s="59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45">
        <v>0</v>
      </c>
      <c r="H76" s="41">
        <v>0</v>
      </c>
      <c r="I76" s="45">
        <v>0</v>
      </c>
      <c r="J76" s="41">
        <v>0</v>
      </c>
      <c r="K76" s="45">
        <v>0</v>
      </c>
      <c r="L76" s="41">
        <v>0</v>
      </c>
      <c r="M76" s="45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41">
        <v>0</v>
      </c>
      <c r="I77" s="30">
        <v>0</v>
      </c>
      <c r="J77" s="41">
        <v>0</v>
      </c>
      <c r="K77" s="30">
        <v>0</v>
      </c>
      <c r="L77" s="41">
        <v>0</v>
      </c>
      <c r="M77" s="30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41">
        <v>0</v>
      </c>
      <c r="I78" s="30">
        <v>0</v>
      </c>
      <c r="J78" s="41">
        <v>0</v>
      </c>
      <c r="K78" s="30">
        <v>0</v>
      </c>
      <c r="L78" s="41">
        <v>0</v>
      </c>
      <c r="M78" s="30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50">
        <v>0</v>
      </c>
      <c r="I79" s="29">
        <v>0</v>
      </c>
      <c r="J79" s="50">
        <v>0</v>
      </c>
      <c r="K79" s="51">
        <v>0</v>
      </c>
      <c r="L79" s="50">
        <v>0</v>
      </c>
      <c r="M79" s="51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2138923.94</v>
      </c>
      <c r="F80" s="68">
        <f>F16+F24+F29+F36+F43+F45+F47+F49</f>
        <v>0</v>
      </c>
      <c r="G80" s="66">
        <f>SUM(G69:G79)+G16+G24+G29+G36+G43+G45+G47+G49+G51+G56+G61+G66</f>
        <v>1569405</v>
      </c>
      <c r="H80" s="68">
        <f>H16+H24+H29+H36+H43+H45+H47+H49</f>
        <v>0</v>
      </c>
      <c r="I80" s="66">
        <f>SUM(I69:I79)+I16+I24+I29+I36+I43+I45+I47+I49+I51+I56+I61+I66</f>
        <v>431472</v>
      </c>
      <c r="J80" s="68">
        <f>J16+J24+J29+J36+J43+J45+J47+J49</f>
        <v>0</v>
      </c>
      <c r="K80" s="66">
        <f>SUM(K69:K79)+K16+K24+K29+K36+K43+K45+K47+K49+K51+K56+K61+K66</f>
        <v>-618096.06000000006</v>
      </c>
      <c r="L80" s="68">
        <f>L16+L24+L29+L36+L43+L45+L47+L49</f>
        <v>0</v>
      </c>
      <c r="M80" s="66">
        <f>SUM(M71:M79)+M16+M24+M29+M36+M43+M45+M47+M49+M51+M56+M61+M66</f>
        <v>-1634</v>
      </c>
      <c r="N80" s="54">
        <f>N16+N24+N29+N36+N43+N45+N47+N49</f>
        <v>0</v>
      </c>
      <c r="O80" s="55">
        <f>SUM(O71:O79)+O16+O24+O29+O36+O43+O45+O47+O49+O51+O56+O61+O66</f>
        <v>0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abSelected="1" topLeftCell="A52" zoomScale="75" workbookViewId="0">
      <selection activeCell="I73" sqref="I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23" customWidth="1"/>
    <col min="6" max="15" width="15.42578125" customWidth="1"/>
  </cols>
  <sheetData>
    <row r="1" spans="1:22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</row>
    <row r="4" spans="1:22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">
      <c r="A5" s="5" t="s">
        <v>122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">
      <c r="A69" s="9">
        <v>30</v>
      </c>
      <c r="B69" s="4"/>
      <c r="C69" s="3" t="s">
        <v>68</v>
      </c>
      <c r="D69" s="41">
        <f>'TX-HPLC-FLSH'!L69</f>
        <v>0</v>
      </c>
      <c r="E69" s="30">
        <f>'TX-HPLC-FLSH'!M69</f>
        <v>734000</v>
      </c>
      <c r="F69" s="41">
        <f>'TX-HPLC-GL'!D69</f>
        <v>0</v>
      </c>
      <c r="G69" s="30">
        <f>'TX-HPLC-GL'!E69</f>
        <v>734000</v>
      </c>
      <c r="H69" s="41">
        <f>F69-D69</f>
        <v>0</v>
      </c>
      <c r="I69" s="30">
        <f>G69-E69</f>
        <v>0</v>
      </c>
    </row>
    <row r="70" spans="1:63" x14ac:dyDescent="0.2">
      <c r="A70" s="9">
        <v>31</v>
      </c>
      <c r="B70" s="4"/>
      <c r="C70" s="3" t="s">
        <v>69</v>
      </c>
      <c r="D70" s="41">
        <f>'TX-HPLC-FLSH'!L70</f>
        <v>0</v>
      </c>
      <c r="E70" s="30">
        <f>'TX-HPLC-FLSH'!M70</f>
        <v>1481000</v>
      </c>
      <c r="F70" s="41">
        <f>'TX-HPLC-GL'!D70</f>
        <v>10145678</v>
      </c>
      <c r="G70" s="30">
        <f>'TX-HPLC-GL'!E70</f>
        <v>1598148</v>
      </c>
      <c r="H70" s="41">
        <f>F70-D70</f>
        <v>10145678</v>
      </c>
      <c r="I70" s="30">
        <f t="shared" ref="I70:I75" si="13">G70-E70</f>
        <v>117148</v>
      </c>
    </row>
    <row r="71" spans="1:63" x14ac:dyDescent="0.2">
      <c r="A71" s="9">
        <v>32</v>
      </c>
      <c r="B71" s="3"/>
      <c r="C71" s="67" t="s">
        <v>70</v>
      </c>
      <c r="D71" s="41">
        <f>'TX-HPLC-FLSH'!L71</f>
        <v>0</v>
      </c>
      <c r="E71" s="30">
        <f>'TX-HPLC-FLSH'!M71</f>
        <v>626000</v>
      </c>
      <c r="F71" s="41">
        <f>'TX-HPLC-GL'!D71</f>
        <v>47317847</v>
      </c>
      <c r="G71" s="30">
        <f>'TX-HPLC-GL'!E71</f>
        <v>576649</v>
      </c>
      <c r="H71" s="41">
        <f>F71-D71</f>
        <v>47317847</v>
      </c>
      <c r="I71" s="30">
        <f t="shared" si="13"/>
        <v>-49351</v>
      </c>
    </row>
    <row r="72" spans="1:63" x14ac:dyDescent="0.2">
      <c r="A72" s="9">
        <v>33</v>
      </c>
      <c r="B72" s="3"/>
      <c r="C72" s="67" t="s">
        <v>71</v>
      </c>
      <c r="D72" s="41">
        <f>'TX-HPLC-FLSH'!L72</f>
        <v>0</v>
      </c>
      <c r="E72" s="30">
        <f>'TX-HPLC-FLSH'!M72</f>
        <v>-277000</v>
      </c>
      <c r="F72" s="41">
        <f>'TX-HPLC-GL'!D72</f>
        <v>0</v>
      </c>
      <c r="G72" s="30">
        <f>'TX-HPLC-GL'!E72</f>
        <v>-415043.06</v>
      </c>
      <c r="H72" s="41">
        <f>F72-D72</f>
        <v>0</v>
      </c>
      <c r="I72" s="30">
        <f t="shared" si="13"/>
        <v>-138043.06</v>
      </c>
    </row>
    <row r="73" spans="1:63" x14ac:dyDescent="0.2">
      <c r="A73" s="9">
        <v>34</v>
      </c>
      <c r="B73" s="3"/>
      <c r="C73" s="67" t="s">
        <v>72</v>
      </c>
      <c r="D73" s="41">
        <f>'TX-HPLC-FLSH'!L73</f>
        <v>0</v>
      </c>
      <c r="E73" s="30">
        <f>'TX-HPLC-FLSH'!M73</f>
        <v>-26038</v>
      </c>
      <c r="F73" s="41">
        <f>'TX-HPLC-GL'!D73</f>
        <v>-10741983</v>
      </c>
      <c r="G73" s="30">
        <f>'TX-HPLC-GL'!E73</f>
        <v>-71296</v>
      </c>
      <c r="H73" s="41">
        <f t="shared" ref="H73:I78" si="14">F73-D73</f>
        <v>-10741983</v>
      </c>
      <c r="I73" s="30">
        <f t="shared" si="13"/>
        <v>-45258</v>
      </c>
    </row>
    <row r="74" spans="1:63" x14ac:dyDescent="0.2">
      <c r="A74" s="9">
        <v>35</v>
      </c>
      <c r="B74" s="3"/>
      <c r="C74" s="67" t="s">
        <v>73</v>
      </c>
      <c r="D74" s="41">
        <f>'TX-HPLC-FLSH'!L74</f>
        <v>0</v>
      </c>
      <c r="E74" s="30">
        <f>'TX-HPLC-FLSH'!M74</f>
        <v>-307050</v>
      </c>
      <c r="F74" s="41">
        <f>'TX-HPLC-GL'!D74</f>
        <v>0</v>
      </c>
      <c r="G74" s="30">
        <f>'TX-HPLC-GL'!E74</f>
        <v>-340950</v>
      </c>
      <c r="H74" s="41">
        <f t="shared" si="14"/>
        <v>0</v>
      </c>
      <c r="I74" s="30">
        <f t="shared" si="13"/>
        <v>-33900</v>
      </c>
    </row>
    <row r="75" spans="1:63" x14ac:dyDescent="0.2">
      <c r="A75" s="9">
        <v>36</v>
      </c>
      <c r="B75" s="3"/>
      <c r="C75" s="67" t="s">
        <v>48</v>
      </c>
      <c r="D75" s="41">
        <f>'TX-HPLC-FLSH'!L75</f>
        <v>0</v>
      </c>
      <c r="E75" s="45">
        <f>'TX-HPLC-FLSH'!M75</f>
        <v>57000</v>
      </c>
      <c r="F75" s="41">
        <f>'TX-HPLC-GL'!D75</f>
        <v>0</v>
      </c>
      <c r="G75" s="45">
        <f>'TX-HPLC-GL'!E75</f>
        <v>57416</v>
      </c>
      <c r="H75" s="41">
        <f t="shared" si="14"/>
        <v>0</v>
      </c>
      <c r="I75" s="30">
        <f t="shared" si="13"/>
        <v>416</v>
      </c>
    </row>
    <row r="76" spans="1:63" x14ac:dyDescent="0.2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2138923.94</v>
      </c>
      <c r="H80" s="68">
        <f>H16+H24+H29+H36+H43+H45+H47+H49</f>
        <v>0</v>
      </c>
      <c r="I80" s="66">
        <f>SUM(I69:I79)+I16+I24+I29+I36+I43+I45+I47+I49+I51+I56+I61+I66</f>
        <v>-148988.06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5" thickTop="1" x14ac:dyDescent="0.2">
      <c r="A81" s="4"/>
      <c r="B81" s="3"/>
    </row>
    <row r="82" spans="1:7" x14ac:dyDescent="0.2">
      <c r="A82" s="4"/>
      <c r="B82" s="3"/>
      <c r="G82" s="83"/>
    </row>
    <row r="83" spans="1:7" x14ac:dyDescent="0.2">
      <c r="A83" s="4"/>
      <c r="B83" s="3"/>
    </row>
    <row r="84" spans="1:7" x14ac:dyDescent="0.2">
      <c r="A84" s="4"/>
      <c r="B84" s="3"/>
    </row>
    <row r="85" spans="1:7" x14ac:dyDescent="0.2">
      <c r="A85" s="4"/>
      <c r="B85" s="3"/>
    </row>
    <row r="86" spans="1:7" x14ac:dyDescent="0.2">
      <c r="A86" s="4"/>
      <c r="B86" s="3"/>
    </row>
    <row r="87" spans="1:7" x14ac:dyDescent="0.2">
      <c r="A87" s="4"/>
      <c r="B87" s="3"/>
    </row>
    <row r="88" spans="1:7" x14ac:dyDescent="0.2">
      <c r="A88" s="4"/>
      <c r="B88" s="3"/>
    </row>
    <row r="89" spans="1:7" x14ac:dyDescent="0.2">
      <c r="A89" s="4"/>
      <c r="B89" s="3"/>
    </row>
    <row r="90" spans="1:7" x14ac:dyDescent="0.2">
      <c r="A90" s="4"/>
      <c r="B90" s="3"/>
    </row>
    <row r="91" spans="1:7" x14ac:dyDescent="0.2">
      <c r="A91" s="4"/>
      <c r="B91" s="3"/>
    </row>
    <row r="92" spans="1:7" x14ac:dyDescent="0.2">
      <c r="A92" s="4"/>
      <c r="B92" s="3"/>
    </row>
    <row r="93" spans="1:7" x14ac:dyDescent="0.2">
      <c r="A93" s="4"/>
      <c r="B93" s="3"/>
    </row>
    <row r="94" spans="1:7" x14ac:dyDescent="0.2">
      <c r="A94" s="4"/>
      <c r="B94" s="3"/>
    </row>
    <row r="95" spans="1:7" x14ac:dyDescent="0.2">
      <c r="A95" s="4"/>
      <c r="B95" s="3"/>
    </row>
    <row r="96" spans="1: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workbookViewId="0">
      <selection activeCell="B8" sqref="B8"/>
    </sheetView>
  </sheetViews>
  <sheetFormatPr defaultRowHeight="12.75" x14ac:dyDescent="0.2"/>
  <cols>
    <col min="1" max="1" width="29.7109375" customWidth="1"/>
    <col min="2" max="2" width="11.7109375" style="12" customWidth="1"/>
    <col min="3" max="3" width="11.7109375" style="71" customWidth="1"/>
    <col min="4" max="4" width="11.7109375" style="12" customWidth="1"/>
    <col min="5" max="5" width="11.7109375" style="71" customWidth="1"/>
    <col min="6" max="7" width="11.7109375" customWidth="1"/>
  </cols>
  <sheetData>
    <row r="1" spans="1:7" x14ac:dyDescent="0.2">
      <c r="A1" t="s">
        <v>123</v>
      </c>
    </row>
    <row r="2" spans="1:7" x14ac:dyDescent="0.2">
      <c r="A2" s="82" t="s">
        <v>124</v>
      </c>
    </row>
    <row r="3" spans="1:7" x14ac:dyDescent="0.2">
      <c r="A3" s="82"/>
    </row>
    <row r="4" spans="1:7" x14ac:dyDescent="0.2">
      <c r="B4" s="84" t="s">
        <v>66</v>
      </c>
      <c r="C4" s="84"/>
      <c r="D4" s="84" t="s">
        <v>67</v>
      </c>
      <c r="E4" s="84"/>
      <c r="F4" s="84" t="s">
        <v>52</v>
      </c>
      <c r="G4" s="84"/>
    </row>
    <row r="5" spans="1:7" s="69" customFormat="1" x14ac:dyDescent="0.2">
      <c r="B5" s="72" t="s">
        <v>75</v>
      </c>
      <c r="C5" s="70" t="s">
        <v>64</v>
      </c>
      <c r="D5" s="72" t="s">
        <v>75</v>
      </c>
      <c r="E5" s="70" t="s">
        <v>64</v>
      </c>
      <c r="F5" s="72" t="s">
        <v>75</v>
      </c>
      <c r="G5" s="70" t="s">
        <v>64</v>
      </c>
    </row>
    <row r="6" spans="1:7" x14ac:dyDescent="0.2">
      <c r="A6" s="3" t="s">
        <v>68</v>
      </c>
      <c r="B6" s="12">
        <v>0</v>
      </c>
      <c r="C6" s="71">
        <v>0</v>
      </c>
      <c r="D6" s="12">
        <v>0</v>
      </c>
      <c r="E6" s="71">
        <v>0</v>
      </c>
      <c r="F6" s="12">
        <f>+B6+D6</f>
        <v>0</v>
      </c>
      <c r="G6" s="12">
        <f>+C6+E6</f>
        <v>0</v>
      </c>
    </row>
    <row r="7" spans="1:7" x14ac:dyDescent="0.2">
      <c r="A7" s="3" t="s">
        <v>69</v>
      </c>
      <c r="B7" s="12">
        <v>0</v>
      </c>
      <c r="C7" s="71">
        <v>0</v>
      </c>
      <c r="D7" s="12">
        <v>0</v>
      </c>
      <c r="E7" s="71">
        <v>0</v>
      </c>
      <c r="F7" s="12">
        <f t="shared" ref="F7:G12" si="0">+B7+D7</f>
        <v>0</v>
      </c>
      <c r="G7" s="12">
        <f t="shared" si="0"/>
        <v>0</v>
      </c>
    </row>
    <row r="8" spans="1:7" x14ac:dyDescent="0.2">
      <c r="A8" s="67" t="s">
        <v>70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 t="shared" si="0"/>
        <v>1364406</v>
      </c>
      <c r="G8" s="12">
        <f t="shared" si="0"/>
        <v>37092</v>
      </c>
    </row>
    <row r="9" spans="1:7" x14ac:dyDescent="0.2">
      <c r="A9" s="67" t="s">
        <v>71</v>
      </c>
      <c r="B9" s="12">
        <v>0</v>
      </c>
      <c r="C9" s="71">
        <v>-238267</v>
      </c>
      <c r="D9" s="12">
        <v>0</v>
      </c>
      <c r="E9" s="71">
        <v>-935406.78</v>
      </c>
      <c r="F9" s="12">
        <f t="shared" si="0"/>
        <v>0</v>
      </c>
      <c r="G9" s="12">
        <f t="shared" si="0"/>
        <v>-1173673.78</v>
      </c>
    </row>
    <row r="10" spans="1:7" x14ac:dyDescent="0.2">
      <c r="A10" s="67" t="s">
        <v>72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 t="shared" si="0"/>
        <v>-5964069</v>
      </c>
      <c r="G10" s="12">
        <f t="shared" si="0"/>
        <v>-23443</v>
      </c>
    </row>
    <row r="11" spans="1:7" x14ac:dyDescent="0.2">
      <c r="A11" s="67" t="s">
        <v>73</v>
      </c>
      <c r="B11" s="12">
        <v>0</v>
      </c>
      <c r="C11" s="71">
        <v>-307050</v>
      </c>
      <c r="D11" s="12">
        <v>0</v>
      </c>
      <c r="E11" s="71">
        <v>0</v>
      </c>
      <c r="F11" s="12">
        <f t="shared" si="0"/>
        <v>0</v>
      </c>
      <c r="G11" s="12">
        <f t="shared" si="0"/>
        <v>-307050</v>
      </c>
    </row>
    <row r="12" spans="1:7" x14ac:dyDescent="0.2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f t="shared" si="0"/>
        <v>0</v>
      </c>
      <c r="G12" s="12">
        <f t="shared" si="0"/>
        <v>0</v>
      </c>
    </row>
    <row r="13" spans="1:7" ht="13.5" thickBot="1" x14ac:dyDescent="0.25">
      <c r="B13" s="73">
        <f t="shared" ref="B13:G13" si="1">SUM(B6:B12)</f>
        <v>-909405</v>
      </c>
      <c r="C13" s="73">
        <f t="shared" si="1"/>
        <v>-610608</v>
      </c>
      <c r="D13" s="73">
        <f t="shared" si="1"/>
        <v>-3690258</v>
      </c>
      <c r="E13" s="73">
        <f t="shared" si="1"/>
        <v>-856466.78</v>
      </c>
      <c r="F13" s="73">
        <f t="shared" si="1"/>
        <v>-4599663</v>
      </c>
      <c r="G13" s="73">
        <f t="shared" si="1"/>
        <v>-1467074.78</v>
      </c>
    </row>
    <row r="14" spans="1:7" ht="13.5" thickTop="1" x14ac:dyDescent="0.2"/>
  </sheetData>
  <mergeCells count="3">
    <mergeCell ref="B4:C4"/>
    <mergeCell ref="D4:E4"/>
    <mergeCell ref="F4:G4"/>
  </mergeCells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28"/>
  <sheetViews>
    <sheetView topLeftCell="A19" workbookViewId="0">
      <selection activeCell="K5" sqref="K5"/>
    </sheetView>
  </sheetViews>
  <sheetFormatPr defaultRowHeight="12.75" x14ac:dyDescent="0.2"/>
  <cols>
    <col min="11" max="11" width="16.42578125" customWidth="1"/>
  </cols>
  <sheetData>
    <row r="4" spans="1:11" x14ac:dyDescent="0.2">
      <c r="A4" s="74" t="s">
        <v>76</v>
      </c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4" t="s">
        <v>83</v>
      </c>
      <c r="I4" s="74" t="s">
        <v>84</v>
      </c>
      <c r="J4" s="74" t="s">
        <v>85</v>
      </c>
      <c r="K4" s="74" t="s">
        <v>86</v>
      </c>
    </row>
    <row r="5" spans="1:11" ht="25.5" x14ac:dyDescent="0.2">
      <c r="A5" s="75" t="s">
        <v>87</v>
      </c>
      <c r="B5" s="75" t="s">
        <v>88</v>
      </c>
      <c r="C5" s="75" t="s">
        <v>89</v>
      </c>
      <c r="D5" s="75" t="s">
        <v>90</v>
      </c>
      <c r="E5" s="75" t="s">
        <v>91</v>
      </c>
      <c r="F5" s="75" t="s">
        <v>92</v>
      </c>
      <c r="G5" s="75" t="s">
        <v>93</v>
      </c>
      <c r="H5" s="75" t="s">
        <v>0</v>
      </c>
      <c r="I5" s="75" t="s">
        <v>94</v>
      </c>
      <c r="J5" s="75" t="s">
        <v>95</v>
      </c>
      <c r="K5" s="76">
        <v>130.29</v>
      </c>
    </row>
    <row r="6" spans="1:11" ht="25.5" x14ac:dyDescent="0.2">
      <c r="A6" s="75" t="s">
        <v>87</v>
      </c>
      <c r="B6" s="75" t="s">
        <v>88</v>
      </c>
      <c r="C6" s="75" t="s">
        <v>89</v>
      </c>
      <c r="D6" s="75" t="s">
        <v>90</v>
      </c>
      <c r="E6" s="75" t="s">
        <v>91</v>
      </c>
      <c r="F6" s="75" t="s">
        <v>92</v>
      </c>
      <c r="G6" s="75" t="s">
        <v>93</v>
      </c>
      <c r="H6" s="75" t="s">
        <v>0</v>
      </c>
      <c r="I6" s="75" t="s">
        <v>96</v>
      </c>
      <c r="J6" s="75" t="s">
        <v>95</v>
      </c>
      <c r="K6" s="76">
        <v>251355.86</v>
      </c>
    </row>
    <row r="7" spans="1:11" ht="25.5" x14ac:dyDescent="0.2">
      <c r="A7" s="75" t="s">
        <v>87</v>
      </c>
      <c r="B7" s="75" t="s">
        <v>88</v>
      </c>
      <c r="C7" s="75" t="s">
        <v>89</v>
      </c>
      <c r="D7" s="75" t="s">
        <v>90</v>
      </c>
      <c r="E7" s="75" t="s">
        <v>91</v>
      </c>
      <c r="F7" s="75" t="s">
        <v>92</v>
      </c>
      <c r="G7" s="75" t="s">
        <v>93</v>
      </c>
      <c r="H7" s="75" t="s">
        <v>0</v>
      </c>
      <c r="I7" s="75" t="s">
        <v>115</v>
      </c>
      <c r="J7" s="75" t="s">
        <v>116</v>
      </c>
      <c r="K7" s="76">
        <v>-13219.15</v>
      </c>
    </row>
    <row r="8" spans="1:11" ht="25.5" x14ac:dyDescent="0.2">
      <c r="A8" s="75" t="s">
        <v>87</v>
      </c>
      <c r="B8" s="75" t="s">
        <v>97</v>
      </c>
      <c r="C8" s="75" t="s">
        <v>89</v>
      </c>
      <c r="D8" s="75" t="s">
        <v>90</v>
      </c>
      <c r="E8" s="75" t="s">
        <v>91</v>
      </c>
      <c r="F8" s="75" t="s">
        <v>92</v>
      </c>
      <c r="G8" s="75" t="s">
        <v>93</v>
      </c>
      <c r="H8" s="75" t="s">
        <v>0</v>
      </c>
      <c r="I8" s="75" t="s">
        <v>114</v>
      </c>
      <c r="J8" s="75" t="s">
        <v>95</v>
      </c>
      <c r="K8" s="78">
        <v>429411.06</v>
      </c>
    </row>
    <row r="9" spans="1:11" ht="25.5" x14ac:dyDescent="0.2">
      <c r="A9" s="75" t="s">
        <v>87</v>
      </c>
      <c r="B9" s="75" t="s">
        <v>97</v>
      </c>
      <c r="C9" s="75" t="s">
        <v>89</v>
      </c>
      <c r="D9" s="75" t="s">
        <v>90</v>
      </c>
      <c r="E9" s="75" t="s">
        <v>91</v>
      </c>
      <c r="F9" s="75" t="s">
        <v>92</v>
      </c>
      <c r="G9" s="75" t="s">
        <v>93</v>
      </c>
      <c r="H9" s="75" t="s">
        <v>0</v>
      </c>
      <c r="I9" s="75" t="s">
        <v>117</v>
      </c>
      <c r="J9" s="75" t="s">
        <v>116</v>
      </c>
      <c r="K9" s="78">
        <v>-14367.6</v>
      </c>
    </row>
    <row r="10" spans="1:11" ht="25.5" x14ac:dyDescent="0.2">
      <c r="A10" s="75" t="s">
        <v>87</v>
      </c>
      <c r="B10" s="75" t="s">
        <v>97</v>
      </c>
      <c r="C10" s="75" t="s">
        <v>89</v>
      </c>
      <c r="D10" s="75" t="s">
        <v>90</v>
      </c>
      <c r="E10" s="75" t="s">
        <v>91</v>
      </c>
      <c r="F10" s="75" t="s">
        <v>92</v>
      </c>
      <c r="G10" s="75" t="s">
        <v>93</v>
      </c>
      <c r="H10" s="75" t="s">
        <v>0</v>
      </c>
      <c r="I10" s="75" t="s">
        <v>98</v>
      </c>
      <c r="J10" s="75" t="s">
        <v>95</v>
      </c>
      <c r="K10" s="76">
        <v>335.58</v>
      </c>
    </row>
    <row r="11" spans="1:11" ht="25.5" x14ac:dyDescent="0.2">
      <c r="A11" s="75" t="s">
        <v>87</v>
      </c>
      <c r="B11" s="75" t="s">
        <v>97</v>
      </c>
      <c r="C11" s="75" t="s">
        <v>89</v>
      </c>
      <c r="D11" s="75" t="s">
        <v>90</v>
      </c>
      <c r="E11" s="75" t="s">
        <v>91</v>
      </c>
      <c r="F11" s="75" t="s">
        <v>92</v>
      </c>
      <c r="G11" s="75" t="s">
        <v>93</v>
      </c>
      <c r="H11" s="75" t="s">
        <v>0</v>
      </c>
      <c r="I11" s="75" t="s">
        <v>100</v>
      </c>
      <c r="J11" s="75" t="s">
        <v>95</v>
      </c>
      <c r="K11" s="76">
        <v>24474.52</v>
      </c>
    </row>
    <row r="12" spans="1:11" ht="25.5" x14ac:dyDescent="0.2">
      <c r="A12" s="75" t="s">
        <v>87</v>
      </c>
      <c r="B12" s="75" t="s">
        <v>97</v>
      </c>
      <c r="C12" s="75" t="s">
        <v>89</v>
      </c>
      <c r="D12" s="75" t="s">
        <v>90</v>
      </c>
      <c r="E12" s="75" t="s">
        <v>91</v>
      </c>
      <c r="F12" s="75" t="s">
        <v>92</v>
      </c>
      <c r="G12" s="75" t="s">
        <v>93</v>
      </c>
      <c r="H12" s="75" t="s">
        <v>0</v>
      </c>
      <c r="I12" s="75" t="s">
        <v>99</v>
      </c>
      <c r="J12" s="75" t="s">
        <v>95</v>
      </c>
      <c r="K12" s="76">
        <v>23756.26</v>
      </c>
    </row>
    <row r="13" spans="1:11" ht="25.5" x14ac:dyDescent="0.2">
      <c r="A13" s="75" t="s">
        <v>87</v>
      </c>
      <c r="B13" s="75" t="s">
        <v>97</v>
      </c>
      <c r="C13" s="75" t="s">
        <v>89</v>
      </c>
      <c r="D13" s="75" t="s">
        <v>90</v>
      </c>
      <c r="E13" s="75" t="s">
        <v>91</v>
      </c>
      <c r="F13" s="75" t="s">
        <v>92</v>
      </c>
      <c r="G13" s="75" t="s">
        <v>93</v>
      </c>
      <c r="H13" s="75" t="s">
        <v>0</v>
      </c>
      <c r="I13" s="75" t="s">
        <v>106</v>
      </c>
      <c r="J13" s="75" t="s">
        <v>95</v>
      </c>
      <c r="K13" s="76">
        <v>44066.04</v>
      </c>
    </row>
    <row r="14" spans="1:11" ht="25.5" x14ac:dyDescent="0.2">
      <c r="A14" s="75" t="s">
        <v>87</v>
      </c>
      <c r="B14" s="75" t="s">
        <v>97</v>
      </c>
      <c r="C14" s="75" t="s">
        <v>89</v>
      </c>
      <c r="D14" s="75" t="s">
        <v>90</v>
      </c>
      <c r="E14" s="75" t="s">
        <v>91</v>
      </c>
      <c r="F14" s="75" t="s">
        <v>92</v>
      </c>
      <c r="G14" s="75" t="s">
        <v>93</v>
      </c>
      <c r="H14" s="75" t="s">
        <v>0</v>
      </c>
      <c r="I14" s="75" t="s">
        <v>105</v>
      </c>
      <c r="J14" s="75" t="s">
        <v>95</v>
      </c>
      <c r="K14" s="76">
        <v>42625.8</v>
      </c>
    </row>
    <row r="15" spans="1:11" ht="25.5" x14ac:dyDescent="0.2">
      <c r="A15" s="75" t="s">
        <v>87</v>
      </c>
      <c r="B15" s="75" t="s">
        <v>97</v>
      </c>
      <c r="C15" s="75" t="s">
        <v>89</v>
      </c>
      <c r="D15" s="75" t="s">
        <v>90</v>
      </c>
      <c r="E15" s="75" t="s">
        <v>91</v>
      </c>
      <c r="F15" s="75" t="s">
        <v>92</v>
      </c>
      <c r="G15" s="75" t="s">
        <v>93</v>
      </c>
      <c r="H15" s="75" t="s">
        <v>0</v>
      </c>
      <c r="I15" s="75" t="s">
        <v>104</v>
      </c>
      <c r="J15" s="75" t="s">
        <v>95</v>
      </c>
      <c r="K15" s="76">
        <v>40874.080000000002</v>
      </c>
    </row>
    <row r="16" spans="1:11" ht="25.5" x14ac:dyDescent="0.2">
      <c r="A16" s="75" t="s">
        <v>87</v>
      </c>
      <c r="B16" s="75" t="s">
        <v>97</v>
      </c>
      <c r="C16" s="75" t="s">
        <v>89</v>
      </c>
      <c r="D16" s="75" t="s">
        <v>90</v>
      </c>
      <c r="E16" s="75" t="s">
        <v>91</v>
      </c>
      <c r="F16" s="75" t="s">
        <v>92</v>
      </c>
      <c r="G16" s="75" t="s">
        <v>93</v>
      </c>
      <c r="H16" s="75" t="s">
        <v>0</v>
      </c>
      <c r="I16" s="75" t="s">
        <v>103</v>
      </c>
      <c r="J16" s="75" t="s">
        <v>95</v>
      </c>
      <c r="K16" s="76">
        <v>37951.379999999997</v>
      </c>
    </row>
    <row r="17" spans="1:11" ht="25.5" x14ac:dyDescent="0.2">
      <c r="A17" s="75" t="s">
        <v>87</v>
      </c>
      <c r="B17" s="75" t="s">
        <v>97</v>
      </c>
      <c r="C17" s="75" t="s">
        <v>89</v>
      </c>
      <c r="D17" s="75" t="s">
        <v>90</v>
      </c>
      <c r="E17" s="75" t="s">
        <v>91</v>
      </c>
      <c r="F17" s="75" t="s">
        <v>92</v>
      </c>
      <c r="G17" s="75" t="s">
        <v>93</v>
      </c>
      <c r="H17" s="75" t="s">
        <v>0</v>
      </c>
      <c r="I17" s="75" t="s">
        <v>102</v>
      </c>
      <c r="J17" s="75" t="s">
        <v>95</v>
      </c>
      <c r="K17" s="76">
        <v>37161.06</v>
      </c>
    </row>
    <row r="18" spans="1:11" ht="25.5" x14ac:dyDescent="0.2">
      <c r="A18" s="75" t="s">
        <v>87</v>
      </c>
      <c r="B18" s="75" t="s">
        <v>97</v>
      </c>
      <c r="C18" s="75" t="s">
        <v>89</v>
      </c>
      <c r="D18" s="75" t="s">
        <v>90</v>
      </c>
      <c r="E18" s="75" t="s">
        <v>91</v>
      </c>
      <c r="F18" s="75" t="s">
        <v>92</v>
      </c>
      <c r="G18" s="75" t="s">
        <v>93</v>
      </c>
      <c r="H18" s="75" t="s">
        <v>0</v>
      </c>
      <c r="I18" s="75" t="s">
        <v>101</v>
      </c>
      <c r="J18" s="75" t="s">
        <v>95</v>
      </c>
      <c r="K18" s="76">
        <v>36732.300000000003</v>
      </c>
    </row>
    <row r="19" spans="1:11" ht="25.5" x14ac:dyDescent="0.2">
      <c r="A19" s="75" t="s">
        <v>87</v>
      </c>
      <c r="B19" s="75" t="s">
        <v>97</v>
      </c>
      <c r="C19" s="75" t="s">
        <v>89</v>
      </c>
      <c r="D19" s="75" t="s">
        <v>90</v>
      </c>
      <c r="E19" s="75" t="s">
        <v>91</v>
      </c>
      <c r="F19" s="75" t="s">
        <v>92</v>
      </c>
      <c r="G19" s="75" t="s">
        <v>93</v>
      </c>
      <c r="H19" s="75" t="s">
        <v>0</v>
      </c>
      <c r="I19" s="75" t="s">
        <v>110</v>
      </c>
      <c r="J19" s="75" t="s">
        <v>95</v>
      </c>
      <c r="K19" s="76">
        <v>57358.68</v>
      </c>
    </row>
    <row r="20" spans="1:11" ht="25.5" x14ac:dyDescent="0.2">
      <c r="A20" s="75" t="s">
        <v>87</v>
      </c>
      <c r="B20" s="75" t="s">
        <v>97</v>
      </c>
      <c r="C20" s="75" t="s">
        <v>89</v>
      </c>
      <c r="D20" s="75" t="s">
        <v>90</v>
      </c>
      <c r="E20" s="75" t="s">
        <v>91</v>
      </c>
      <c r="F20" s="75" t="s">
        <v>92</v>
      </c>
      <c r="G20" s="75" t="s">
        <v>93</v>
      </c>
      <c r="H20" s="75" t="s">
        <v>0</v>
      </c>
      <c r="I20" s="75" t="s">
        <v>112</v>
      </c>
      <c r="J20" s="75" t="s">
        <v>95</v>
      </c>
      <c r="K20" s="76">
        <v>79707.3</v>
      </c>
    </row>
    <row r="21" spans="1:11" ht="25.5" x14ac:dyDescent="0.2">
      <c r="A21" s="75" t="s">
        <v>87</v>
      </c>
      <c r="B21" s="75" t="s">
        <v>97</v>
      </c>
      <c r="C21" s="75" t="s">
        <v>89</v>
      </c>
      <c r="D21" s="75" t="s">
        <v>90</v>
      </c>
      <c r="E21" s="75" t="s">
        <v>91</v>
      </c>
      <c r="F21" s="75" t="s">
        <v>92</v>
      </c>
      <c r="G21" s="75" t="s">
        <v>93</v>
      </c>
      <c r="H21" s="75" t="s">
        <v>0</v>
      </c>
      <c r="I21" s="75" t="s">
        <v>108</v>
      </c>
      <c r="J21" s="75" t="s">
        <v>95</v>
      </c>
      <c r="K21" s="76">
        <v>52100.160000000003</v>
      </c>
    </row>
    <row r="22" spans="1:11" ht="25.5" x14ac:dyDescent="0.2">
      <c r="A22" s="75" t="s">
        <v>87</v>
      </c>
      <c r="B22" s="75" t="s">
        <v>97</v>
      </c>
      <c r="C22" s="75" t="s">
        <v>89</v>
      </c>
      <c r="D22" s="75" t="s">
        <v>90</v>
      </c>
      <c r="E22" s="75" t="s">
        <v>91</v>
      </c>
      <c r="F22" s="75" t="s">
        <v>92</v>
      </c>
      <c r="G22" s="75" t="s">
        <v>93</v>
      </c>
      <c r="H22" s="75" t="s">
        <v>0</v>
      </c>
      <c r="I22" s="75" t="s">
        <v>107</v>
      </c>
      <c r="J22" s="75" t="s">
        <v>95</v>
      </c>
      <c r="K22" s="76">
        <v>51174.63</v>
      </c>
    </row>
    <row r="23" spans="1:11" ht="25.5" x14ac:dyDescent="0.2">
      <c r="A23" s="75" t="s">
        <v>87</v>
      </c>
      <c r="B23" s="75" t="s">
        <v>97</v>
      </c>
      <c r="C23" s="75" t="s">
        <v>89</v>
      </c>
      <c r="D23" s="75" t="s">
        <v>90</v>
      </c>
      <c r="E23" s="75" t="s">
        <v>91</v>
      </c>
      <c r="F23" s="75" t="s">
        <v>92</v>
      </c>
      <c r="G23" s="75" t="s">
        <v>93</v>
      </c>
      <c r="H23" s="75" t="s">
        <v>0</v>
      </c>
      <c r="I23" s="75" t="s">
        <v>109</v>
      </c>
      <c r="J23" s="75" t="s">
        <v>95</v>
      </c>
      <c r="K23" s="76">
        <v>56940.46</v>
      </c>
    </row>
    <row r="24" spans="1:11" ht="25.5" x14ac:dyDescent="0.2">
      <c r="A24" s="75" t="s">
        <v>87</v>
      </c>
      <c r="B24" s="75" t="s">
        <v>97</v>
      </c>
      <c r="C24" s="75" t="s">
        <v>89</v>
      </c>
      <c r="D24" s="75" t="s">
        <v>90</v>
      </c>
      <c r="E24" s="75" t="s">
        <v>91</v>
      </c>
      <c r="F24" s="75" t="s">
        <v>92</v>
      </c>
      <c r="G24" s="75" t="s">
        <v>93</v>
      </c>
      <c r="H24" s="75" t="s">
        <v>0</v>
      </c>
      <c r="I24" s="75" t="s">
        <v>113</v>
      </c>
      <c r="J24" s="75" t="s">
        <v>95</v>
      </c>
      <c r="K24" s="76">
        <v>86345.52</v>
      </c>
    </row>
    <row r="25" spans="1:11" ht="25.5" x14ac:dyDescent="0.2">
      <c r="A25" s="75" t="s">
        <v>87</v>
      </c>
      <c r="B25" s="75" t="s">
        <v>97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93</v>
      </c>
      <c r="H25" s="75" t="s">
        <v>0</v>
      </c>
      <c r="I25" s="75" t="s">
        <v>111</v>
      </c>
      <c r="J25" s="75" t="s">
        <v>95</v>
      </c>
      <c r="K25" s="76">
        <v>71180.960000000006</v>
      </c>
    </row>
    <row r="26" spans="1:11" ht="25.5" x14ac:dyDescent="0.2">
      <c r="A26" s="75" t="s">
        <v>87</v>
      </c>
      <c r="B26" s="75" t="s">
        <v>97</v>
      </c>
      <c r="C26" s="75" t="s">
        <v>89</v>
      </c>
      <c r="D26" s="75" t="s">
        <v>90</v>
      </c>
      <c r="E26" s="75" t="s">
        <v>91</v>
      </c>
      <c r="F26" s="75" t="s">
        <v>92</v>
      </c>
      <c r="G26" s="75" t="s">
        <v>93</v>
      </c>
      <c r="H26" s="75" t="s">
        <v>0</v>
      </c>
      <c r="I26" s="75" t="s">
        <v>94</v>
      </c>
      <c r="J26" s="75" t="s">
        <v>95</v>
      </c>
      <c r="K26" s="76">
        <v>111097.98</v>
      </c>
    </row>
    <row r="27" spans="1:11" ht="25.5" x14ac:dyDescent="0.2">
      <c r="A27" s="75" t="s">
        <v>87</v>
      </c>
      <c r="B27" s="75" t="s">
        <v>97</v>
      </c>
      <c r="C27" s="75" t="s">
        <v>89</v>
      </c>
      <c r="D27" s="75" t="s">
        <v>90</v>
      </c>
      <c r="E27" s="75" t="s">
        <v>91</v>
      </c>
      <c r="F27" s="75" t="s">
        <v>92</v>
      </c>
      <c r="G27" s="75" t="s">
        <v>93</v>
      </c>
      <c r="H27" s="75" t="s">
        <v>0</v>
      </c>
      <c r="I27" s="75" t="s">
        <v>96</v>
      </c>
      <c r="J27" s="75" t="s">
        <v>95</v>
      </c>
      <c r="K27" s="76">
        <v>81524.070000000007</v>
      </c>
    </row>
    <row r="28" spans="1:11" x14ac:dyDescent="0.2">
      <c r="K28" s="77">
        <f>SUM(K5:K27)</f>
        <v>1588717.24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"/>
  <sheetViews>
    <sheetView workbookViewId="0">
      <selection activeCell="K5" sqref="K5"/>
    </sheetView>
  </sheetViews>
  <sheetFormatPr defaultRowHeight="12.75" x14ac:dyDescent="0.2"/>
  <cols>
    <col min="11" max="11" width="10.85546875" bestFit="1" customWidth="1"/>
  </cols>
  <sheetData>
    <row r="3" spans="1:11" x14ac:dyDescent="0.2">
      <c r="A3" s="79" t="s">
        <v>76</v>
      </c>
      <c r="B3" s="79" t="s">
        <v>77</v>
      </c>
      <c r="C3" s="79" t="s">
        <v>78</v>
      </c>
      <c r="D3" s="79" t="s">
        <v>79</v>
      </c>
      <c r="E3" s="79" t="s">
        <v>80</v>
      </c>
      <c r="F3" s="79" t="s">
        <v>81</v>
      </c>
      <c r="G3" s="79" t="s">
        <v>82</v>
      </c>
      <c r="H3" s="79" t="s">
        <v>83</v>
      </c>
      <c r="I3" s="79" t="s">
        <v>84</v>
      </c>
      <c r="J3" s="79" t="s">
        <v>85</v>
      </c>
      <c r="K3" s="79" t="s">
        <v>86</v>
      </c>
    </row>
    <row r="4" spans="1:11" ht="25.5" x14ac:dyDescent="0.2">
      <c r="A4" s="80" t="s">
        <v>87</v>
      </c>
      <c r="B4" s="80" t="s">
        <v>97</v>
      </c>
      <c r="C4" s="80" t="s">
        <v>118</v>
      </c>
      <c r="D4" s="80" t="s">
        <v>119</v>
      </c>
      <c r="E4" s="80" t="s">
        <v>91</v>
      </c>
      <c r="F4" s="80" t="s">
        <v>92</v>
      </c>
      <c r="G4" s="80" t="s">
        <v>93</v>
      </c>
      <c r="H4" s="80" t="s">
        <v>0</v>
      </c>
      <c r="I4" s="80" t="s">
        <v>120</v>
      </c>
      <c r="J4" s="80" t="s">
        <v>63</v>
      </c>
      <c r="K4" s="81">
        <v>340950</v>
      </c>
    </row>
    <row r="5" spans="1:11" ht="25.5" x14ac:dyDescent="0.2">
      <c r="A5" s="80" t="s">
        <v>87</v>
      </c>
      <c r="B5" s="80" t="s">
        <v>88</v>
      </c>
      <c r="C5" s="80" t="s">
        <v>118</v>
      </c>
      <c r="D5" s="80" t="s">
        <v>119</v>
      </c>
      <c r="E5" s="80" t="s">
        <v>91</v>
      </c>
      <c r="F5" s="80" t="s">
        <v>92</v>
      </c>
      <c r="G5" s="80" t="s">
        <v>93</v>
      </c>
      <c r="H5" s="80" t="s">
        <v>0</v>
      </c>
      <c r="I5" s="80" t="s">
        <v>121</v>
      </c>
      <c r="J5" s="80" t="s">
        <v>0</v>
      </c>
      <c r="K5" s="81">
        <v>307050</v>
      </c>
    </row>
    <row r="6" spans="1:11" x14ac:dyDescent="0.2">
      <c r="K6" s="77">
        <f>SUM(K4:K5)</f>
        <v>648000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2000-03-22T13:42:32Z</cp:lastPrinted>
  <dcterms:created xsi:type="dcterms:W3CDTF">1997-07-11T21:57:33Z</dcterms:created>
  <dcterms:modified xsi:type="dcterms:W3CDTF">2014-09-04T18:05:26Z</dcterms:modified>
</cp:coreProperties>
</file>