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Sheet1" sheetId="1" r:id="rId1"/>
    <sheet name="Sheet2" sheetId="2" r:id="rId2"/>
    <sheet name="Sheet3" sheetId="3" r:id="rId3"/>
  </sheets>
  <calcPr calcId="152511" calcMode="manual"/>
</workbook>
</file>

<file path=xl/calcChain.xml><?xml version="1.0" encoding="utf-8"?>
<calcChain xmlns="http://schemas.openxmlformats.org/spreadsheetml/2006/main">
  <c r="U11" i="1" l="1"/>
  <c r="U10" i="1" s="1"/>
  <c r="V11" i="1"/>
  <c r="V10" i="1" s="1"/>
  <c r="U12" i="1"/>
  <c r="V12" i="1"/>
  <c r="U14" i="1"/>
  <c r="U13" i="1" s="1"/>
  <c r="V14" i="1"/>
  <c r="V13" i="1" s="1"/>
  <c r="U15" i="1"/>
  <c r="V15" i="1"/>
  <c r="U16" i="1"/>
  <c r="V16" i="1"/>
  <c r="U17" i="1"/>
  <c r="V17" i="1"/>
  <c r="U28" i="1"/>
  <c r="U27" i="1" s="1"/>
  <c r="V28" i="1"/>
  <c r="V27" i="1" s="1"/>
  <c r="U29" i="1"/>
  <c r="V29" i="1"/>
  <c r="O34" i="1"/>
  <c r="T34" i="1"/>
  <c r="U36" i="1"/>
  <c r="V9" i="1" l="1"/>
  <c r="U9" i="1"/>
  <c r="U34" i="1" s="1"/>
</calcChain>
</file>

<file path=xl/comments1.xml><?xml version="1.0" encoding="utf-8"?>
<comments xmlns="http://schemas.openxmlformats.org/spreadsheetml/2006/main">
  <authors>
    <author>kthibode</author>
  </authors>
  <commentList>
    <comment ref="O11" authorId="0" shapeId="0">
      <text>
        <r>
          <rPr>
            <b/>
            <sz val="10"/>
            <color indexed="81"/>
            <rFont val="Tahoma"/>
            <family val="2"/>
          </rPr>
          <t xml:space="preserve">US GAS + ORIG: GAS </t>
        </r>
      </text>
    </comment>
    <comment ref="O12" authorId="0" shapeId="0">
      <text>
        <r>
          <rPr>
            <b/>
            <sz val="10"/>
            <color indexed="81"/>
            <rFont val="Tahoma"/>
            <family val="2"/>
          </rPr>
          <t xml:space="preserve">CANADA GAS + ORIG: CANADA
</t>
        </r>
      </text>
    </comment>
  </commentList>
</comments>
</file>

<file path=xl/sharedStrings.xml><?xml version="1.0" encoding="utf-8"?>
<sst xmlns="http://schemas.openxmlformats.org/spreadsheetml/2006/main" count="64" uniqueCount="57">
  <si>
    <t>DAILY POSITION REPORT</t>
  </si>
  <si>
    <t>by BUSINESS UNIT - DESK</t>
  </si>
  <si>
    <t>AS OF 9/14/01</t>
  </si>
  <si>
    <t>PRELIMINARY</t>
  </si>
  <si>
    <t xml:space="preserve"> </t>
  </si>
  <si>
    <t>Net Open Position</t>
  </si>
  <si>
    <t>Maturity Gap Risk</t>
  </si>
  <si>
    <t xml:space="preserve">Value At Risk </t>
  </si>
  <si>
    <t>Profit &amp; Loss</t>
  </si>
  <si>
    <t>Overall</t>
  </si>
  <si>
    <t>Limit</t>
  </si>
  <si>
    <t>Sensitivity</t>
  </si>
  <si>
    <t>One Day</t>
  </si>
  <si>
    <t>Daily</t>
  </si>
  <si>
    <t>5 Day</t>
  </si>
  <si>
    <t>MTD</t>
  </si>
  <si>
    <t>QTD</t>
  </si>
  <si>
    <t>YTD</t>
  </si>
  <si>
    <t>ENRON AMERICA</t>
  </si>
  <si>
    <t>N America Natural Gas</t>
  </si>
  <si>
    <t>500 BCF</t>
  </si>
  <si>
    <t>200 BCF</t>
  </si>
  <si>
    <t>U.S.</t>
  </si>
  <si>
    <t>Canada</t>
  </si>
  <si>
    <t>N America Electricity</t>
  </si>
  <si>
    <t>90 TWH</t>
  </si>
  <si>
    <t>25 TWH</t>
  </si>
  <si>
    <t>East</t>
  </si>
  <si>
    <t>West</t>
  </si>
  <si>
    <t>Cross Commodity</t>
  </si>
  <si>
    <t>N. America Gas</t>
  </si>
  <si>
    <t>Power - East</t>
  </si>
  <si>
    <t>Power - West</t>
  </si>
  <si>
    <t>Power - Canada</t>
  </si>
  <si>
    <t>Global Products</t>
  </si>
  <si>
    <t>Coal</t>
  </si>
  <si>
    <t>MPR &amp; Other</t>
  </si>
  <si>
    <t>Drift</t>
  </si>
  <si>
    <t xml:space="preserve">EES WHOLESALE </t>
  </si>
  <si>
    <t>EES Natural Gas</t>
  </si>
  <si>
    <t>BCF</t>
  </si>
  <si>
    <t xml:space="preserve"> BCF</t>
  </si>
  <si>
    <t>EES Power</t>
  </si>
  <si>
    <t>TWH</t>
  </si>
  <si>
    <t xml:space="preserve"> TWH</t>
  </si>
  <si>
    <t>EES Tariff Management</t>
  </si>
  <si>
    <t>EES Drift</t>
  </si>
  <si>
    <t>EES Other</t>
  </si>
  <si>
    <t xml:space="preserve">Release of </t>
  </si>
  <si>
    <t>Prudency</t>
  </si>
  <si>
    <t>Daily P&amp;L</t>
  </si>
  <si>
    <t>less Prud.</t>
  </si>
  <si>
    <t>5-Day P&amp;L</t>
  </si>
  <si>
    <t>Loss Notification</t>
  </si>
  <si>
    <t>EES &amp; ENA</t>
  </si>
  <si>
    <t xml:space="preserve">Total Trading </t>
  </si>
  <si>
    <t>Loss Notification if limit = 100,000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</si>
</sst>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m/d/yy\ h:mm\ AM/PM"/>
  </numFmts>
  <fonts count="18" x14ac:knownFonts="1">
    <font>
      <sz val="10"/>
      <name val="Arial"/>
    </font>
    <font>
      <sz val="10"/>
      <name val="Arial"/>
    </font>
    <font>
      <b/>
      <sz val="12"/>
      <name val="Franklin Gothic Medium Cond"/>
      <family val="2"/>
    </font>
    <font>
      <sz val="12"/>
      <name val="Franklin Gothic Medium Cond"/>
      <family val="2"/>
    </font>
    <font>
      <sz val="10"/>
      <name val="Franklin Gothic Medium Cond"/>
      <family val="2"/>
    </font>
    <font>
      <sz val="7"/>
      <name val="Franklin Gothic Medium Cond"/>
      <family val="2"/>
    </font>
    <font>
      <b/>
      <u/>
      <sz val="12"/>
      <name val="Franklin Gothic Medium Cond"/>
      <family val="2"/>
    </font>
    <font>
      <b/>
      <sz val="14"/>
      <color indexed="10"/>
      <name val="Franklin Gothic Medium Cond"/>
      <family val="2"/>
    </font>
    <font>
      <sz val="14"/>
      <name val="Franklin Gothic Medium Cond"/>
      <family val="2"/>
    </font>
    <font>
      <b/>
      <sz val="10"/>
      <name val="Franklin Gothic Medium Cond"/>
      <family val="2"/>
    </font>
    <font>
      <sz val="11"/>
      <name val="Franklin Gothic Medium Cond"/>
      <family val="2"/>
    </font>
    <font>
      <sz val="12"/>
      <color indexed="10"/>
      <name val="Franklin Gothic Medium Cond"/>
      <family val="2"/>
    </font>
    <font>
      <b/>
      <sz val="9"/>
      <name val="Franklin Gothic Medium Cond"/>
      <family val="2"/>
    </font>
    <font>
      <sz val="9"/>
      <name val="Franklin Gothic Medium Cond"/>
      <family val="2"/>
    </font>
    <font>
      <b/>
      <sz val="8"/>
      <name val="Franklin Gothic Medium Cond"/>
      <family val="2"/>
    </font>
    <font>
      <sz val="8"/>
      <name val="Franklin Gothic Medium Cond"/>
      <family val="2"/>
    </font>
    <font>
      <b/>
      <sz val="10"/>
      <name val="Arial"/>
      <family val="2"/>
    </font>
    <font>
      <b/>
      <sz val="10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right"/>
    </xf>
    <xf numFmtId="165" fontId="5" fillId="0" borderId="0" xfId="1" applyNumberFormat="1" applyFont="1" applyAlignment="1">
      <alignment horizontal="center"/>
    </xf>
    <xf numFmtId="0" fontId="6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0" borderId="0" xfId="0" applyFont="1" applyFill="1"/>
    <xf numFmtId="0" fontId="3" fillId="0" borderId="1" xfId="0" applyFont="1" applyBorder="1"/>
    <xf numFmtId="0" fontId="7" fillId="0" borderId="0" xfId="0" applyFont="1"/>
    <xf numFmtId="0" fontId="8" fillId="0" borderId="0" xfId="0" applyFont="1"/>
    <xf numFmtId="0" fontId="8" fillId="0" borderId="1" xfId="0" applyFont="1" applyBorder="1"/>
    <xf numFmtId="0" fontId="8" fillId="0" borderId="0" xfId="0" applyFont="1" applyAlignment="1">
      <alignment horizontal="center"/>
    </xf>
    <xf numFmtId="164" fontId="8" fillId="0" borderId="0" xfId="1" applyNumberFormat="1" applyFont="1" applyAlignment="1">
      <alignment horizontal="right"/>
    </xf>
    <xf numFmtId="0" fontId="9" fillId="0" borderId="0" xfId="0" applyFont="1"/>
    <xf numFmtId="0" fontId="10" fillId="0" borderId="0" xfId="0" applyFont="1"/>
    <xf numFmtId="0" fontId="4" fillId="0" borderId="1" xfId="0" applyFont="1" applyBorder="1"/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horizontal="right"/>
    </xf>
    <xf numFmtId="0" fontId="9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4" fontId="4" fillId="0" borderId="5" xfId="1" applyNumberFormat="1" applyFont="1" applyBorder="1" applyAlignment="1">
      <alignment horizontal="center"/>
    </xf>
    <xf numFmtId="164" fontId="4" fillId="0" borderId="4" xfId="1" applyNumberFormat="1" applyFont="1" applyBorder="1" applyAlignment="1">
      <alignment horizontal="center"/>
    </xf>
    <xf numFmtId="164" fontId="4" fillId="0" borderId="5" xfId="1" applyNumberFormat="1" applyFont="1" applyFill="1" applyBorder="1" applyAlignment="1">
      <alignment horizontal="center"/>
    </xf>
    <xf numFmtId="164" fontId="4" fillId="0" borderId="6" xfId="1" applyNumberFormat="1" applyFont="1" applyFill="1" applyBorder="1" applyAlignment="1">
      <alignment horizontal="center"/>
    </xf>
    <xf numFmtId="164" fontId="4" fillId="0" borderId="4" xfId="1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4" fillId="0" borderId="0" xfId="1" applyNumberFormat="1" applyFont="1" applyBorder="1" applyAlignment="1">
      <alignment horizontal="right"/>
    </xf>
    <xf numFmtId="164" fontId="4" fillId="0" borderId="0" xfId="1" applyNumberFormat="1" applyFont="1" applyFill="1" applyBorder="1" applyAlignment="1">
      <alignment horizontal="right"/>
    </xf>
    <xf numFmtId="164" fontId="9" fillId="0" borderId="7" xfId="1" applyNumberFormat="1" applyFont="1" applyBorder="1" applyAlignment="1">
      <alignment horizontal="right"/>
    </xf>
    <xf numFmtId="164" fontId="9" fillId="3" borderId="7" xfId="1" applyNumberFormat="1" applyFont="1" applyFill="1" applyBorder="1" applyAlignment="1">
      <alignment horizontal="right"/>
    </xf>
    <xf numFmtId="0" fontId="12" fillId="0" borderId="0" xfId="0" applyFont="1"/>
    <xf numFmtId="0" fontId="13" fillId="0" borderId="0" xfId="0" applyFont="1"/>
    <xf numFmtId="0" fontId="13" fillId="0" borderId="1" xfId="0" applyFont="1" applyBorder="1"/>
    <xf numFmtId="43" fontId="13" fillId="0" borderId="8" xfId="0" applyNumberFormat="1" applyFont="1" applyFill="1" applyBorder="1" applyAlignment="1">
      <alignment horizontal="center"/>
    </xf>
    <xf numFmtId="43" fontId="13" fillId="0" borderId="9" xfId="0" applyNumberFormat="1" applyFont="1" applyBorder="1" applyAlignment="1">
      <alignment horizontal="center"/>
    </xf>
    <xf numFmtId="164" fontId="13" fillId="0" borderId="9" xfId="1" applyNumberFormat="1" applyFont="1" applyBorder="1" applyAlignment="1">
      <alignment horizontal="right"/>
    </xf>
    <xf numFmtId="164" fontId="13" fillId="4" borderId="9" xfId="1" applyNumberFormat="1" applyFont="1" applyFill="1" applyBorder="1" applyAlignment="1">
      <alignment horizontal="right"/>
    </xf>
    <xf numFmtId="164" fontId="13" fillId="5" borderId="9" xfId="1" applyNumberFormat="1" applyFont="1" applyFill="1" applyBorder="1" applyAlignment="1">
      <alignment horizontal="right"/>
    </xf>
    <xf numFmtId="0" fontId="14" fillId="0" borderId="0" xfId="0" applyFont="1"/>
    <xf numFmtId="0" fontId="15" fillId="0" borderId="0" xfId="0" applyFont="1"/>
    <xf numFmtId="0" fontId="15" fillId="0" borderId="1" xfId="0" applyFont="1" applyBorder="1"/>
    <xf numFmtId="43" fontId="15" fillId="0" borderId="8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164" fontId="15" fillId="0" borderId="9" xfId="1" applyNumberFormat="1" applyFont="1" applyBorder="1" applyAlignment="1">
      <alignment horizontal="right"/>
    </xf>
    <xf numFmtId="0" fontId="15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164" fontId="13" fillId="6" borderId="9" xfId="1" applyNumberFormat="1" applyFont="1" applyFill="1" applyBorder="1" applyAlignment="1">
      <alignment horizontal="right"/>
    </xf>
    <xf numFmtId="164" fontId="15" fillId="0" borderId="10" xfId="1" applyNumberFormat="1" applyFont="1" applyBorder="1" applyAlignment="1">
      <alignment horizontal="right"/>
    </xf>
    <xf numFmtId="0" fontId="13" fillId="0" borderId="0" xfId="0" applyFont="1" applyBorder="1"/>
    <xf numFmtId="0" fontId="13" fillId="0" borderId="0" xfId="0" applyFont="1" applyBorder="1" applyAlignment="1">
      <alignment horizontal="right"/>
    </xf>
    <xf numFmtId="164" fontId="15" fillId="0" borderId="0" xfId="1" applyNumberFormat="1" applyFont="1" applyAlignment="1">
      <alignment horizontal="right"/>
    </xf>
    <xf numFmtId="164" fontId="4" fillId="0" borderId="0" xfId="1" applyNumberFormat="1" applyFont="1" applyAlignment="1">
      <alignment horizontal="center"/>
    </xf>
    <xf numFmtId="164" fontId="9" fillId="0" borderId="0" xfId="1" applyNumberFormat="1" applyFont="1" applyBorder="1" applyAlignment="1">
      <alignment horizontal="right"/>
    </xf>
    <xf numFmtId="43" fontId="13" fillId="0" borderId="8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164" fontId="13" fillId="0" borderId="9" xfId="0" applyNumberFormat="1" applyFont="1" applyBorder="1" applyAlignment="1">
      <alignment horizontal="right"/>
    </xf>
    <xf numFmtId="164" fontId="13" fillId="0" borderId="0" xfId="1" applyNumberFormat="1" applyFont="1" applyAlignment="1">
      <alignment horizontal="center"/>
    </xf>
    <xf numFmtId="164" fontId="13" fillId="0" borderId="0" xfId="1" applyNumberFormat="1" applyFont="1" applyAlignment="1">
      <alignment horizontal="right"/>
    </xf>
    <xf numFmtId="164" fontId="4" fillId="0" borderId="11" xfId="1" applyNumberFormat="1" applyFont="1" applyFill="1" applyBorder="1" applyAlignment="1">
      <alignment horizontal="center"/>
    </xf>
    <xf numFmtId="164" fontId="15" fillId="4" borderId="11" xfId="1" applyNumberFormat="1" applyFont="1" applyFill="1" applyBorder="1" applyAlignment="1">
      <alignment horizontal="right"/>
    </xf>
    <xf numFmtId="164" fontId="13" fillId="4" borderId="11" xfId="1" applyNumberFormat="1" applyFont="1" applyFill="1" applyBorder="1" applyAlignment="1">
      <alignment horizontal="right"/>
    </xf>
    <xf numFmtId="0" fontId="16" fillId="0" borderId="0" xfId="0" applyFont="1"/>
    <xf numFmtId="37" fontId="0" fillId="0" borderId="0" xfId="0" applyNumberFormat="1"/>
    <xf numFmtId="37" fontId="16" fillId="0" borderId="0" xfId="0" applyNumberFormat="1" applyFont="1"/>
    <xf numFmtId="164" fontId="11" fillId="0" borderId="3" xfId="1" applyNumberFormat="1" applyFont="1" applyBorder="1" applyAlignment="1">
      <alignment horizontal="left"/>
    </xf>
    <xf numFmtId="0" fontId="9" fillId="6" borderId="12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164" fontId="9" fillId="0" borderId="12" xfId="1" applyNumberFormat="1" applyFont="1" applyBorder="1" applyAlignment="1">
      <alignment horizontal="center"/>
    </xf>
    <xf numFmtId="164" fontId="9" fillId="0" borderId="2" xfId="1" applyNumberFormat="1" applyFont="1" applyBorder="1" applyAlignment="1">
      <alignment horizontal="center"/>
    </xf>
    <xf numFmtId="164" fontId="9" fillId="0" borderId="13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7"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36"/>
  <sheetViews>
    <sheetView tabSelected="1" topLeftCell="A11" workbookViewId="0">
      <selection activeCell="J29" sqref="J29"/>
    </sheetView>
  </sheetViews>
  <sheetFormatPr defaultRowHeight="12.75" x14ac:dyDescent="0.2"/>
  <cols>
    <col min="1" max="1" width="3.140625" customWidth="1"/>
    <col min="3" max="3" width="6.85546875" customWidth="1"/>
    <col min="4" max="4" width="0.5703125" customWidth="1"/>
    <col min="5" max="5" width="7.42578125" customWidth="1"/>
    <col min="6" max="6" width="7.5703125" customWidth="1"/>
    <col min="7" max="7" width="6.7109375" customWidth="1"/>
    <col min="8" max="8" width="1" customWidth="1"/>
    <col min="11" max="11" width="1.140625" customWidth="1"/>
    <col min="14" max="14" width="1.42578125" customWidth="1"/>
    <col min="15" max="15" width="9.7109375" customWidth="1"/>
    <col min="16" max="18" width="9.5703125" bestFit="1" customWidth="1"/>
    <col min="19" max="19" width="11" customWidth="1"/>
    <col min="20" max="20" width="11.28515625" bestFit="1" customWidth="1"/>
    <col min="21" max="21" width="10.140625" bestFit="1" customWidth="1"/>
    <col min="22" max="22" width="10.7109375" customWidth="1"/>
  </cols>
  <sheetData>
    <row r="1" spans="1:23" ht="16.5" x14ac:dyDescent="0.3">
      <c r="A1" s="1" t="s">
        <v>0</v>
      </c>
      <c r="B1" s="2"/>
      <c r="C1" s="3"/>
      <c r="D1" s="3"/>
      <c r="E1" s="3"/>
      <c r="F1" s="3"/>
      <c r="G1" s="4"/>
      <c r="H1" s="2"/>
      <c r="I1" s="4"/>
      <c r="J1" s="4"/>
      <c r="K1" s="2"/>
      <c r="L1" s="5"/>
      <c r="M1" s="5"/>
      <c r="N1" s="2"/>
      <c r="O1" s="5"/>
      <c r="P1" s="5"/>
      <c r="Q1" s="5"/>
      <c r="R1" s="6"/>
      <c r="S1" s="6"/>
    </row>
    <row r="2" spans="1:23" ht="16.5" x14ac:dyDescent="0.3">
      <c r="A2" s="7" t="s">
        <v>1</v>
      </c>
      <c r="B2" s="8"/>
      <c r="C2" s="9"/>
      <c r="D2" s="9"/>
      <c r="E2" s="10"/>
      <c r="F2" s="3"/>
      <c r="G2" s="4"/>
      <c r="H2" s="2"/>
      <c r="I2" s="4"/>
      <c r="J2" s="4"/>
      <c r="K2" s="2"/>
      <c r="L2" s="5"/>
      <c r="M2" s="5"/>
      <c r="N2" s="2"/>
      <c r="O2" s="5"/>
      <c r="P2" s="5"/>
      <c r="Q2" s="5"/>
      <c r="R2" s="5"/>
      <c r="S2" s="5"/>
    </row>
    <row r="3" spans="1:23" ht="16.5" x14ac:dyDescent="0.3">
      <c r="A3" s="1" t="s">
        <v>2</v>
      </c>
      <c r="B3" s="2"/>
      <c r="C3" s="2"/>
      <c r="D3" s="11"/>
      <c r="E3" s="4"/>
      <c r="F3" s="4"/>
      <c r="G3" s="4"/>
      <c r="H3" s="2"/>
      <c r="I3" s="4"/>
      <c r="J3" s="4"/>
      <c r="K3" s="2"/>
      <c r="L3" s="5"/>
      <c r="M3" s="5"/>
      <c r="N3" s="2"/>
      <c r="O3" s="5"/>
      <c r="P3" s="5"/>
      <c r="Q3" s="5"/>
      <c r="R3" s="5"/>
      <c r="S3" s="5"/>
    </row>
    <row r="4" spans="1:23" ht="19.5" x14ac:dyDescent="0.35">
      <c r="A4" s="12" t="s">
        <v>3</v>
      </c>
      <c r="B4" s="13"/>
      <c r="C4" s="13"/>
      <c r="D4" s="14"/>
      <c r="E4" s="15"/>
      <c r="F4" s="15"/>
      <c r="G4" s="15"/>
      <c r="H4" s="13"/>
      <c r="I4" s="15"/>
      <c r="J4" s="15"/>
      <c r="K4" s="13"/>
      <c r="L4" s="16"/>
      <c r="M4" s="16"/>
      <c r="N4" s="13"/>
      <c r="O4" s="16"/>
      <c r="P4" s="16"/>
      <c r="Q4" s="16"/>
      <c r="R4" s="16"/>
      <c r="S4" s="16"/>
    </row>
    <row r="5" spans="1:23" ht="16.5" x14ac:dyDescent="0.3">
      <c r="A5" s="17"/>
      <c r="B5" s="18"/>
      <c r="C5" s="3"/>
      <c r="D5" s="19"/>
      <c r="E5" s="20"/>
      <c r="F5" s="20"/>
      <c r="G5" s="20"/>
      <c r="H5" s="3"/>
      <c r="I5" s="20"/>
      <c r="J5" s="20"/>
      <c r="K5" s="3"/>
      <c r="L5" s="21"/>
      <c r="M5" s="21"/>
      <c r="N5" s="3"/>
      <c r="O5" s="71" t="s">
        <v>4</v>
      </c>
      <c r="P5" s="71"/>
      <c r="Q5" s="71"/>
      <c r="R5" s="71"/>
      <c r="S5" s="71"/>
    </row>
    <row r="6" spans="1:23" ht="16.5" thickBot="1" x14ac:dyDescent="0.35">
      <c r="A6" s="17"/>
      <c r="B6" s="18"/>
      <c r="C6" s="3"/>
      <c r="D6" s="19"/>
      <c r="E6" s="72" t="s">
        <v>5</v>
      </c>
      <c r="F6" s="73"/>
      <c r="G6" s="22"/>
      <c r="H6" s="3"/>
      <c r="I6" s="74" t="s">
        <v>6</v>
      </c>
      <c r="J6" s="75"/>
      <c r="K6" s="3"/>
      <c r="L6" s="76" t="s">
        <v>7</v>
      </c>
      <c r="M6" s="77"/>
      <c r="N6" s="3"/>
      <c r="O6" s="76" t="s">
        <v>8</v>
      </c>
      <c r="P6" s="78"/>
      <c r="Q6" s="78"/>
      <c r="R6" s="78"/>
      <c r="S6" s="77"/>
      <c r="T6" t="s">
        <v>48</v>
      </c>
      <c r="U6" t="s">
        <v>50</v>
      </c>
      <c r="V6" t="s">
        <v>52</v>
      </c>
    </row>
    <row r="7" spans="1:23" ht="16.5" thickTop="1" x14ac:dyDescent="0.3">
      <c r="A7" s="17"/>
      <c r="B7" s="18"/>
      <c r="C7" s="3"/>
      <c r="D7" s="19"/>
      <c r="E7" s="23" t="s">
        <v>9</v>
      </c>
      <c r="F7" s="24" t="s">
        <v>10</v>
      </c>
      <c r="G7" s="24" t="s">
        <v>10</v>
      </c>
      <c r="H7" s="20"/>
      <c r="I7" s="25" t="s">
        <v>11</v>
      </c>
      <c r="J7" s="24" t="s">
        <v>10</v>
      </c>
      <c r="K7" s="20"/>
      <c r="L7" s="26" t="s">
        <v>12</v>
      </c>
      <c r="M7" s="27" t="s">
        <v>10</v>
      </c>
      <c r="N7" s="3"/>
      <c r="O7" s="28" t="s">
        <v>13</v>
      </c>
      <c r="P7" s="29" t="s">
        <v>14</v>
      </c>
      <c r="Q7" s="29" t="s">
        <v>15</v>
      </c>
      <c r="R7" s="29" t="s">
        <v>16</v>
      </c>
      <c r="S7" s="30" t="s">
        <v>17</v>
      </c>
      <c r="T7" s="65" t="s">
        <v>49</v>
      </c>
      <c r="U7" s="65" t="s">
        <v>51</v>
      </c>
      <c r="V7" s="65" t="s">
        <v>51</v>
      </c>
    </row>
    <row r="8" spans="1:23" ht="16.5" thickBot="1" x14ac:dyDescent="0.35">
      <c r="A8" s="17"/>
      <c r="B8" s="18"/>
      <c r="C8" s="3"/>
      <c r="D8" s="19"/>
      <c r="E8" s="31"/>
      <c r="F8" s="31"/>
      <c r="G8" s="31"/>
      <c r="H8" s="20"/>
      <c r="I8" s="31"/>
      <c r="J8" s="31"/>
      <c r="K8" s="20"/>
      <c r="L8" s="32"/>
      <c r="M8" s="32"/>
      <c r="N8" s="3"/>
      <c r="O8" s="33"/>
      <c r="P8" s="33"/>
      <c r="Q8" s="33"/>
      <c r="R8" s="33"/>
      <c r="S8" s="33"/>
    </row>
    <row r="9" spans="1:23" ht="14.25" thickBot="1" x14ac:dyDescent="0.3">
      <c r="A9" s="17" t="s">
        <v>18</v>
      </c>
      <c r="B9" s="3"/>
      <c r="C9" s="3"/>
      <c r="D9" s="19"/>
      <c r="E9" s="20"/>
      <c r="F9" s="20"/>
      <c r="G9" s="20"/>
      <c r="H9" s="3"/>
      <c r="I9" s="20"/>
      <c r="J9" s="20"/>
      <c r="K9" s="3"/>
      <c r="L9" s="34">
        <v>57334.82402</v>
      </c>
      <c r="M9" s="34">
        <v>82000</v>
      </c>
      <c r="N9" s="3"/>
      <c r="O9" s="35">
        <v>531657.74466999993</v>
      </c>
      <c r="P9" s="35">
        <v>460940.65532999998</v>
      </c>
      <c r="Q9" s="35">
        <v>457201.49534000008</v>
      </c>
      <c r="R9" s="35">
        <v>628290.07351000002</v>
      </c>
      <c r="S9" s="35">
        <v>3441093.02532</v>
      </c>
      <c r="U9" s="35">
        <f>+U10+U13+U17</f>
        <v>-63342.255330000022</v>
      </c>
      <c r="V9" s="35">
        <f>+V10+V13+V27+V17</f>
        <v>-206637.03935999997</v>
      </c>
      <c r="W9" s="68" t="s">
        <v>53</v>
      </c>
    </row>
    <row r="10" spans="1:23" ht="13.5" x14ac:dyDescent="0.25">
      <c r="A10" s="36"/>
      <c r="B10" s="37" t="s">
        <v>19</v>
      </c>
      <c r="C10" s="37"/>
      <c r="D10" s="38"/>
      <c r="E10" s="39">
        <v>-389.51</v>
      </c>
      <c r="F10" s="40" t="s">
        <v>20</v>
      </c>
      <c r="G10" s="40">
        <v>500</v>
      </c>
      <c r="H10" s="37"/>
      <c r="I10" s="39">
        <v>-386.56</v>
      </c>
      <c r="J10" s="40" t="s">
        <v>21</v>
      </c>
      <c r="K10" s="37"/>
      <c r="L10" s="41">
        <v>43099.630850000001</v>
      </c>
      <c r="M10" s="41">
        <v>61000</v>
      </c>
      <c r="N10" s="37"/>
      <c r="O10" s="42">
        <v>437951.36382999999</v>
      </c>
      <c r="P10" s="43">
        <v>394617.84770000004</v>
      </c>
      <c r="Q10" s="43">
        <v>384341.14379000006</v>
      </c>
      <c r="R10" s="43">
        <v>372688.72317999997</v>
      </c>
      <c r="S10" s="43">
        <v>1037977.3655899999</v>
      </c>
      <c r="U10" s="43">
        <f>SUM(U11:U12)</f>
        <v>-62048.636170000012</v>
      </c>
      <c r="V10" s="43">
        <f>SUM(V11:V12)</f>
        <v>-105382.15229999996</v>
      </c>
      <c r="W10" s="68" t="s">
        <v>53</v>
      </c>
    </row>
    <row r="11" spans="1:23" ht="13.5" x14ac:dyDescent="0.25">
      <c r="A11" s="44"/>
      <c r="B11" s="45"/>
      <c r="C11" s="45" t="s">
        <v>22</v>
      </c>
      <c r="D11" s="46"/>
      <c r="E11" s="47">
        <v>-270.01</v>
      </c>
      <c r="F11" s="48"/>
      <c r="G11" s="48"/>
      <c r="H11" s="45"/>
      <c r="I11" s="48"/>
      <c r="J11" s="48"/>
      <c r="K11" s="45"/>
      <c r="L11" s="49">
        <v>35861.987759999996</v>
      </c>
      <c r="M11" s="50"/>
      <c r="N11" s="45"/>
      <c r="O11" s="49">
        <v>440131.84250999999</v>
      </c>
      <c r="P11" s="49">
        <v>397001.72010000004</v>
      </c>
      <c r="Q11" s="49">
        <v>387207.34222000005</v>
      </c>
      <c r="R11" s="49">
        <v>374403.26121999999</v>
      </c>
      <c r="S11" s="49">
        <v>1046772.91649</v>
      </c>
      <c r="T11" s="66">
        <v>500000</v>
      </c>
      <c r="U11" s="49">
        <f>+O11-T11</f>
        <v>-59868.157490000012</v>
      </c>
      <c r="V11" s="49">
        <f>+P11-T11</f>
        <v>-102998.27989999996</v>
      </c>
    </row>
    <row r="12" spans="1:23" ht="13.5" x14ac:dyDescent="0.25">
      <c r="A12" s="44"/>
      <c r="B12" s="45"/>
      <c r="C12" s="45" t="s">
        <v>23</v>
      </c>
      <c r="D12" s="46"/>
      <c r="E12" s="47">
        <v>-248.6</v>
      </c>
      <c r="F12" s="48"/>
      <c r="G12" s="48"/>
      <c r="H12" s="45"/>
      <c r="I12" s="48"/>
      <c r="J12" s="48"/>
      <c r="K12" s="45"/>
      <c r="L12" s="49">
        <v>7231.9176900000002</v>
      </c>
      <c r="M12" s="50"/>
      <c r="N12" s="45"/>
      <c r="O12" s="49">
        <v>-2180.4786800000002</v>
      </c>
      <c r="P12" s="49">
        <v>-2383.8723999999997</v>
      </c>
      <c r="Q12" s="49">
        <v>-2866.1984300000004</v>
      </c>
      <c r="R12" s="49">
        <v>-1714.5380400000001</v>
      </c>
      <c r="S12" s="49">
        <v>-8795.5509000000002</v>
      </c>
      <c r="U12" s="49">
        <f>+O12</f>
        <v>-2180.4786800000002</v>
      </c>
      <c r="V12" s="49">
        <f>+P12</f>
        <v>-2383.8723999999997</v>
      </c>
    </row>
    <row r="13" spans="1:23" ht="13.5" x14ac:dyDescent="0.25">
      <c r="A13" s="36"/>
      <c r="B13" s="37" t="s">
        <v>24</v>
      </c>
      <c r="C13" s="37"/>
      <c r="D13" s="38"/>
      <c r="E13" s="39">
        <v>21.765695280000003</v>
      </c>
      <c r="F13" s="40" t="s">
        <v>25</v>
      </c>
      <c r="G13" s="40">
        <v>90</v>
      </c>
      <c r="H13" s="37"/>
      <c r="I13" s="39">
        <v>-12.790463730000001</v>
      </c>
      <c r="J13" s="40" t="s">
        <v>26</v>
      </c>
      <c r="K13" s="37"/>
      <c r="L13" s="41">
        <v>36585.921920000001</v>
      </c>
      <c r="M13" s="41">
        <v>54000</v>
      </c>
      <c r="N13" s="37"/>
      <c r="O13" s="43">
        <v>96463.254359999992</v>
      </c>
      <c r="P13" s="43">
        <v>69604.318579999992</v>
      </c>
      <c r="Q13" s="43">
        <v>78017.767439999996</v>
      </c>
      <c r="R13" s="43">
        <v>230469.49164999998</v>
      </c>
      <c r="S13" s="43">
        <v>1475213.3625699999</v>
      </c>
      <c r="U13" s="43">
        <f>SUM(U14:U16)</f>
        <v>1463.2543599999881</v>
      </c>
      <c r="V13" s="43">
        <f>SUM(V14:V16)</f>
        <v>-25395.681420000001</v>
      </c>
    </row>
    <row r="14" spans="1:23" ht="13.5" x14ac:dyDescent="0.25">
      <c r="A14" s="44"/>
      <c r="B14" s="45"/>
      <c r="C14" s="45" t="s">
        <v>27</v>
      </c>
      <c r="D14" s="46"/>
      <c r="E14" s="47">
        <v>2.3996872900000001</v>
      </c>
      <c r="F14" s="48"/>
      <c r="G14" s="48"/>
      <c r="H14" s="45"/>
      <c r="I14" s="48"/>
      <c r="J14" s="48"/>
      <c r="K14" s="45"/>
      <c r="L14" s="49">
        <v>19427.766869999999</v>
      </c>
      <c r="M14" s="50"/>
      <c r="N14" s="45"/>
      <c r="O14" s="49">
        <v>10288.47478</v>
      </c>
      <c r="P14" s="49">
        <v>-15077.119049999999</v>
      </c>
      <c r="Q14" s="49">
        <v>-10646.90943</v>
      </c>
      <c r="R14" s="49">
        <v>1324.2817600000017</v>
      </c>
      <c r="S14" s="49">
        <v>425014.18240999995</v>
      </c>
      <c r="U14" s="49">
        <f>+O14</f>
        <v>10288.47478</v>
      </c>
      <c r="V14" s="49">
        <f>+P14</f>
        <v>-15077.119049999999</v>
      </c>
    </row>
    <row r="15" spans="1:23" ht="13.5" x14ac:dyDescent="0.25">
      <c r="A15" s="44"/>
      <c r="B15" s="45"/>
      <c r="C15" s="45" t="s">
        <v>28</v>
      </c>
      <c r="D15" s="46"/>
      <c r="E15" s="47">
        <v>-11.628094970000001</v>
      </c>
      <c r="F15" s="48"/>
      <c r="G15" s="48"/>
      <c r="H15" s="45"/>
      <c r="I15" s="48"/>
      <c r="J15" s="48"/>
      <c r="K15" s="45"/>
      <c r="L15" s="49">
        <v>20083.563719999998</v>
      </c>
      <c r="M15" s="50"/>
      <c r="N15" s="45"/>
      <c r="O15" s="49">
        <v>-8989.0448800000013</v>
      </c>
      <c r="P15" s="49">
        <v>-13019.41115</v>
      </c>
      <c r="Q15" s="49">
        <v>-9235.9182899999996</v>
      </c>
      <c r="R15" s="49">
        <v>114442.50249</v>
      </c>
      <c r="S15" s="49">
        <v>736576.6685899999</v>
      </c>
      <c r="U15" s="49">
        <f>+O15</f>
        <v>-8989.0448800000013</v>
      </c>
      <c r="V15" s="49">
        <f>+P15</f>
        <v>-13019.41115</v>
      </c>
    </row>
    <row r="16" spans="1:23" ht="13.5" x14ac:dyDescent="0.25">
      <c r="A16" s="44"/>
      <c r="B16" s="45"/>
      <c r="C16" s="45" t="s">
        <v>23</v>
      </c>
      <c r="D16" s="46"/>
      <c r="E16" s="47">
        <v>48.948385569999999</v>
      </c>
      <c r="F16" s="48"/>
      <c r="G16" s="48"/>
      <c r="H16" s="45"/>
      <c r="I16" s="48"/>
      <c r="J16" s="48"/>
      <c r="K16" s="45"/>
      <c r="L16" s="49">
        <v>18704.58898</v>
      </c>
      <c r="M16" s="50"/>
      <c r="N16" s="45"/>
      <c r="O16" s="49">
        <v>95163.824459999989</v>
      </c>
      <c r="P16" s="49">
        <v>97700.84878</v>
      </c>
      <c r="Q16" s="49">
        <v>97900.595159999997</v>
      </c>
      <c r="R16" s="49">
        <v>114702.7074</v>
      </c>
      <c r="S16" s="49">
        <v>313622.51156999997</v>
      </c>
      <c r="T16" s="66">
        <v>95000</v>
      </c>
      <c r="U16" s="49">
        <f>+O16-T16</f>
        <v>163.8244599999889</v>
      </c>
      <c r="V16" s="49">
        <f>+P16-T16</f>
        <v>2700.8487800000003</v>
      </c>
    </row>
    <row r="17" spans="1:22" ht="13.5" x14ac:dyDescent="0.25">
      <c r="A17" s="36"/>
      <c r="B17" s="37" t="s">
        <v>29</v>
      </c>
      <c r="C17" s="37"/>
      <c r="D17" s="38"/>
      <c r="E17" s="51"/>
      <c r="F17" s="51"/>
      <c r="G17" s="51"/>
      <c r="H17" s="37"/>
      <c r="I17" s="51"/>
      <c r="J17" s="51"/>
      <c r="K17" s="37"/>
      <c r="L17" s="49">
        <v>9.1051399999999987</v>
      </c>
      <c r="M17" s="52"/>
      <c r="N17" s="37"/>
      <c r="O17" s="53">
        <v>-2756.8735200000001</v>
      </c>
      <c r="P17" s="53">
        <v>-3281.5109500000008</v>
      </c>
      <c r="Q17" s="53">
        <v>-5157.4158900000002</v>
      </c>
      <c r="R17" s="53">
        <v>20736.227180000005</v>
      </c>
      <c r="S17" s="53">
        <v>60714.902659999992</v>
      </c>
      <c r="U17" s="53">
        <f>+O17</f>
        <v>-2756.8735200000001</v>
      </c>
      <c r="V17" s="53">
        <f>+P17</f>
        <v>-3281.5109500000008</v>
      </c>
    </row>
    <row r="18" spans="1:22" ht="13.5" hidden="1" x14ac:dyDescent="0.25">
      <c r="A18" s="44"/>
      <c r="B18" s="45"/>
      <c r="C18" s="45" t="s">
        <v>30</v>
      </c>
      <c r="D18" s="46"/>
      <c r="E18" s="48"/>
      <c r="F18" s="48"/>
      <c r="G18" s="48"/>
      <c r="H18" s="45"/>
      <c r="I18" s="48"/>
      <c r="J18" s="48"/>
      <c r="K18" s="45"/>
      <c r="L18" s="49">
        <v>1567.3865900000001</v>
      </c>
      <c r="M18" s="50"/>
      <c r="N18" s="45"/>
      <c r="O18" s="49">
        <v>-1588.3236499999998</v>
      </c>
      <c r="P18" s="49">
        <v>-2118.1033500000003</v>
      </c>
      <c r="Q18" s="49">
        <v>-3092.4669199999998</v>
      </c>
      <c r="R18" s="49">
        <v>23533.573660000002</v>
      </c>
      <c r="S18" s="49">
        <v>41433.975659999996</v>
      </c>
      <c r="U18" s="49"/>
      <c r="V18" s="49"/>
    </row>
    <row r="19" spans="1:22" ht="13.5" hidden="1" x14ac:dyDescent="0.25">
      <c r="A19" s="44"/>
      <c r="B19" s="45"/>
      <c r="C19" s="45" t="s">
        <v>31</v>
      </c>
      <c r="D19" s="46"/>
      <c r="E19" s="48"/>
      <c r="F19" s="48"/>
      <c r="G19" s="48"/>
      <c r="H19" s="45"/>
      <c r="I19" s="48"/>
      <c r="J19" s="48"/>
      <c r="K19" s="45"/>
      <c r="L19" s="49">
        <v>0</v>
      </c>
      <c r="M19" s="50"/>
      <c r="N19" s="45"/>
      <c r="O19" s="49">
        <v>-82.894000000000005</v>
      </c>
      <c r="P19" s="49">
        <v>-269.27800000000002</v>
      </c>
      <c r="Q19" s="49">
        <v>-676.85500000000002</v>
      </c>
      <c r="R19" s="49">
        <v>95.988</v>
      </c>
      <c r="S19" s="49">
        <v>2259.7539999999999</v>
      </c>
      <c r="U19" s="49"/>
      <c r="V19" s="49"/>
    </row>
    <row r="20" spans="1:22" ht="13.5" hidden="1" x14ac:dyDescent="0.25">
      <c r="A20" s="44"/>
      <c r="B20" s="45"/>
      <c r="C20" s="45" t="s">
        <v>32</v>
      </c>
      <c r="D20" s="46"/>
      <c r="E20" s="48"/>
      <c r="F20" s="48"/>
      <c r="G20" s="48"/>
      <c r="H20" s="45"/>
      <c r="I20" s="48"/>
      <c r="J20" s="48"/>
      <c r="K20" s="45"/>
      <c r="L20" s="49">
        <v>0</v>
      </c>
      <c r="M20" s="50"/>
      <c r="N20" s="45"/>
      <c r="O20" s="49">
        <v>151.44800000000001</v>
      </c>
      <c r="P20" s="49">
        <v>152.09399999999999</v>
      </c>
      <c r="Q20" s="49">
        <v>158.59399999999999</v>
      </c>
      <c r="R20" s="49">
        <v>752.66399999999999</v>
      </c>
      <c r="S20" s="49">
        <v>25527.741000000002</v>
      </c>
      <c r="U20" s="49"/>
      <c r="V20" s="49"/>
    </row>
    <row r="21" spans="1:22" ht="13.5" hidden="1" x14ac:dyDescent="0.25">
      <c r="A21" s="44"/>
      <c r="B21" s="45"/>
      <c r="C21" s="45" t="s">
        <v>33</v>
      </c>
      <c r="D21" s="46"/>
      <c r="E21" s="48"/>
      <c r="F21" s="48"/>
      <c r="G21" s="48"/>
      <c r="H21" s="45"/>
      <c r="I21" s="48"/>
      <c r="J21" s="48"/>
      <c r="K21" s="45"/>
      <c r="L21" s="49">
        <v>0</v>
      </c>
      <c r="M21" s="50"/>
      <c r="N21" s="45"/>
      <c r="O21" s="49">
        <v>271.82299999999998</v>
      </c>
      <c r="P21" s="49">
        <v>668.13400000000001</v>
      </c>
      <c r="Q21" s="49">
        <v>696.39499999999998</v>
      </c>
      <c r="R21" s="49">
        <v>265.33999999999997</v>
      </c>
      <c r="S21" s="49">
        <v>-6437.5910000000003</v>
      </c>
      <c r="U21" s="49"/>
      <c r="V21" s="49"/>
    </row>
    <row r="22" spans="1:22" ht="13.5" hidden="1" x14ac:dyDescent="0.25">
      <c r="A22" s="44"/>
      <c r="B22" s="45"/>
      <c r="C22" s="45" t="s">
        <v>34</v>
      </c>
      <c r="D22" s="46"/>
      <c r="E22" s="48"/>
      <c r="F22" s="48"/>
      <c r="G22" s="48"/>
      <c r="H22" s="45"/>
      <c r="I22" s="48"/>
      <c r="J22" s="48"/>
      <c r="K22" s="45"/>
      <c r="L22" s="49">
        <v>1567.3865900000001</v>
      </c>
      <c r="M22" s="50"/>
      <c r="N22" s="45"/>
      <c r="O22" s="49">
        <v>-1508.92687</v>
      </c>
      <c r="P22" s="49">
        <v>-1714.3576</v>
      </c>
      <c r="Q22" s="49">
        <v>-2243.0829700000004</v>
      </c>
      <c r="R22" s="49">
        <v>-3911.3384799999999</v>
      </c>
      <c r="S22" s="49">
        <v>-2078.68118</v>
      </c>
      <c r="U22" s="49"/>
      <c r="V22" s="49"/>
    </row>
    <row r="23" spans="1:22" ht="13.5" hidden="1" x14ac:dyDescent="0.25">
      <c r="A23" s="44"/>
      <c r="B23" s="45"/>
      <c r="C23" s="45" t="s">
        <v>35</v>
      </c>
      <c r="D23" s="46"/>
      <c r="E23" s="48"/>
      <c r="F23" s="48"/>
      <c r="G23" s="48"/>
      <c r="H23" s="45"/>
      <c r="I23" s="48"/>
      <c r="J23" s="48"/>
      <c r="K23" s="45"/>
      <c r="L23" s="54" t="e">
        <v>#REF!</v>
      </c>
      <c r="M23" s="50"/>
      <c r="N23" s="45"/>
      <c r="O23" s="49">
        <v>0</v>
      </c>
      <c r="P23" s="49">
        <v>0</v>
      </c>
      <c r="Q23" s="49">
        <v>0</v>
      </c>
      <c r="R23" s="49">
        <v>0</v>
      </c>
      <c r="S23" s="49">
        <v>9.7041800000000009</v>
      </c>
      <c r="U23" s="49"/>
      <c r="V23" s="49"/>
    </row>
    <row r="24" spans="1:22" ht="13.5" x14ac:dyDescent="0.25">
      <c r="A24" s="36"/>
      <c r="B24" s="37" t="s">
        <v>36</v>
      </c>
      <c r="C24" s="37"/>
      <c r="D24" s="38"/>
      <c r="E24" s="51"/>
      <c r="F24" s="51"/>
      <c r="G24" s="51"/>
      <c r="H24" s="37"/>
      <c r="I24" s="51"/>
      <c r="J24" s="51"/>
      <c r="K24" s="37"/>
      <c r="L24" s="55"/>
      <c r="M24" s="52"/>
      <c r="N24" s="37"/>
      <c r="O24" s="41">
        <v>0</v>
      </c>
      <c r="P24" s="41">
        <v>0</v>
      </c>
      <c r="Q24" s="41">
        <v>0</v>
      </c>
      <c r="R24" s="41">
        <v>-18808</v>
      </c>
      <c r="S24" s="41">
        <v>754359</v>
      </c>
      <c r="U24" s="41"/>
      <c r="V24" s="41"/>
    </row>
    <row r="25" spans="1:22" ht="13.5" x14ac:dyDescent="0.25">
      <c r="A25" s="36"/>
      <c r="B25" s="37" t="s">
        <v>37</v>
      </c>
      <c r="C25" s="37"/>
      <c r="D25" s="38"/>
      <c r="E25" s="51"/>
      <c r="F25" s="51"/>
      <c r="G25" s="51"/>
      <c r="H25" s="37"/>
      <c r="I25" s="51"/>
      <c r="J25" s="51"/>
      <c r="K25" s="37"/>
      <c r="L25" s="56"/>
      <c r="M25" s="52"/>
      <c r="N25" s="37"/>
      <c r="O25" s="41">
        <v>0</v>
      </c>
      <c r="P25" s="41">
        <v>0</v>
      </c>
      <c r="Q25" s="41">
        <v>0</v>
      </c>
      <c r="R25" s="41">
        <v>23203.6315</v>
      </c>
      <c r="S25" s="41">
        <v>112828.39449999999</v>
      </c>
      <c r="U25" s="41"/>
      <c r="V25" s="41"/>
    </row>
    <row r="26" spans="1:22" ht="16.5" thickBot="1" x14ac:dyDescent="0.35">
      <c r="A26" s="44"/>
      <c r="B26" s="18"/>
      <c r="C26" s="3"/>
      <c r="D26" s="46"/>
      <c r="E26" s="48"/>
      <c r="F26" s="48"/>
      <c r="G26" s="48"/>
      <c r="H26" s="45"/>
      <c r="I26" s="48"/>
      <c r="J26" s="48"/>
      <c r="K26" s="45"/>
      <c r="L26" s="57"/>
      <c r="M26" s="57"/>
      <c r="N26" s="45"/>
      <c r="O26" s="57"/>
      <c r="P26" s="57"/>
      <c r="Q26" s="57"/>
      <c r="R26" s="57"/>
      <c r="S26" s="57"/>
      <c r="U26" s="57"/>
      <c r="V26" s="57"/>
    </row>
    <row r="27" spans="1:22" ht="14.25" thickBot="1" x14ac:dyDescent="0.3">
      <c r="A27" s="17" t="s">
        <v>38</v>
      </c>
      <c r="B27" s="3"/>
      <c r="C27" s="3"/>
      <c r="D27" s="19"/>
      <c r="E27" s="20"/>
      <c r="F27" s="58"/>
      <c r="G27" s="58"/>
      <c r="H27" s="3"/>
      <c r="I27" s="20"/>
      <c r="J27" s="31"/>
      <c r="K27" s="31"/>
      <c r="L27" s="59"/>
      <c r="M27" s="59"/>
      <c r="N27" s="3"/>
      <c r="O27" s="35">
        <v>162056.552</v>
      </c>
      <c r="P27" s="35">
        <v>104713.17130999998</v>
      </c>
      <c r="Q27" s="35">
        <v>90289.52231</v>
      </c>
      <c r="R27" s="35">
        <v>160300.48167000001</v>
      </c>
      <c r="S27" s="35">
        <v>-559256.52552000002</v>
      </c>
      <c r="U27" s="35">
        <f>SUM(U28:U29)</f>
        <v>-48311.593000000008</v>
      </c>
      <c r="V27" s="35">
        <f>SUM(V28:V29)</f>
        <v>-72577.694690000004</v>
      </c>
    </row>
    <row r="28" spans="1:22" ht="13.5" x14ac:dyDescent="0.25">
      <c r="A28" s="36"/>
      <c r="B28" s="37" t="s">
        <v>39</v>
      </c>
      <c r="C28" s="37"/>
      <c r="D28" s="38"/>
      <c r="E28" s="60">
        <v>-2.2000000000000002</v>
      </c>
      <c r="F28" s="40" t="s">
        <v>40</v>
      </c>
      <c r="G28" s="40" t="s">
        <v>41</v>
      </c>
      <c r="H28" s="51"/>
      <c r="I28" s="40">
        <v>-1.71</v>
      </c>
      <c r="J28" s="60" t="s">
        <v>40</v>
      </c>
      <c r="K28" s="51"/>
      <c r="L28" s="49">
        <v>585.37063000000001</v>
      </c>
      <c r="M28" s="52"/>
      <c r="N28" s="37"/>
      <c r="O28" s="41">
        <v>-603.81899999999996</v>
      </c>
      <c r="P28" s="41">
        <v>221.07300000000001</v>
      </c>
      <c r="Q28" s="41">
        <v>463.28500000000003</v>
      </c>
      <c r="R28" s="41">
        <v>-1506.4230400000001</v>
      </c>
      <c r="S28" s="41">
        <v>-12100.55804</v>
      </c>
      <c r="U28" s="41">
        <f>+O28</f>
        <v>-603.81899999999996</v>
      </c>
      <c r="V28" s="41">
        <f>+P28</f>
        <v>221.07300000000001</v>
      </c>
    </row>
    <row r="29" spans="1:22" ht="13.5" x14ac:dyDescent="0.25">
      <c r="A29" s="36"/>
      <c r="B29" s="37" t="s">
        <v>42</v>
      </c>
      <c r="C29" s="37"/>
      <c r="D29" s="38"/>
      <c r="E29" s="60">
        <v>-18.282768620000002</v>
      </c>
      <c r="F29" s="40" t="s">
        <v>43</v>
      </c>
      <c r="G29" s="40" t="s">
        <v>44</v>
      </c>
      <c r="H29" s="51"/>
      <c r="I29" s="61"/>
      <c r="J29" s="61"/>
      <c r="K29" s="51"/>
      <c r="L29" s="62">
        <v>18018.178359999998</v>
      </c>
      <c r="M29" s="52"/>
      <c r="N29" s="37"/>
      <c r="O29" s="41">
        <v>160892.226</v>
      </c>
      <c r="P29" s="41">
        <v>135801.23230999999</v>
      </c>
      <c r="Q29" s="41">
        <v>120768.44331</v>
      </c>
      <c r="R29" s="41">
        <v>167327.11496000001</v>
      </c>
      <c r="S29" s="41">
        <v>-163131.71565999999</v>
      </c>
      <c r="T29" s="67">
        <v>208600</v>
      </c>
      <c r="U29" s="41">
        <f>+O29-T29</f>
        <v>-47707.774000000005</v>
      </c>
      <c r="V29" s="41">
        <f>+P29-T29</f>
        <v>-72798.767690000008</v>
      </c>
    </row>
    <row r="30" spans="1:22" ht="13.5" x14ac:dyDescent="0.25">
      <c r="A30" s="36"/>
      <c r="B30" s="37" t="s">
        <v>45</v>
      </c>
      <c r="C30" s="37"/>
      <c r="D30" s="38"/>
      <c r="E30" s="51"/>
      <c r="F30" s="51"/>
      <c r="G30" s="51"/>
      <c r="H30" s="37"/>
      <c r="I30" s="51"/>
      <c r="J30" s="51"/>
      <c r="K30" s="51"/>
      <c r="L30" s="52"/>
      <c r="M30" s="52"/>
      <c r="N30" s="37"/>
      <c r="O30" s="41">
        <v>1768.145</v>
      </c>
      <c r="P30" s="41">
        <v>1751.61</v>
      </c>
      <c r="Q30" s="41">
        <v>2118.538</v>
      </c>
      <c r="R30" s="41">
        <v>18973.088250000001</v>
      </c>
      <c r="S30" s="41">
        <v>-373465.45429000002</v>
      </c>
      <c r="U30" s="41"/>
      <c r="V30" s="41"/>
    </row>
    <row r="31" spans="1:22" ht="13.5" x14ac:dyDescent="0.25">
      <c r="A31" s="36"/>
      <c r="B31" s="37" t="s">
        <v>46</v>
      </c>
      <c r="C31" s="37"/>
      <c r="D31" s="38"/>
      <c r="E31" s="51"/>
      <c r="F31" s="63"/>
      <c r="G31" s="63"/>
      <c r="H31" s="51"/>
      <c r="I31" s="51"/>
      <c r="J31" s="51"/>
      <c r="K31" s="51"/>
      <c r="L31" s="64"/>
      <c r="M31" s="64"/>
      <c r="N31" s="37"/>
      <c r="O31" s="41">
        <v>0</v>
      </c>
      <c r="P31" s="41">
        <v>0</v>
      </c>
      <c r="Q31" s="41">
        <v>0</v>
      </c>
      <c r="R31" s="41">
        <v>8567.4454999999998</v>
      </c>
      <c r="S31" s="41">
        <v>22501.946469999999</v>
      </c>
      <c r="U31" s="41"/>
      <c r="V31" s="41"/>
    </row>
    <row r="32" spans="1:22" ht="13.5" x14ac:dyDescent="0.25">
      <c r="A32" s="36"/>
      <c r="B32" s="37" t="s">
        <v>47</v>
      </c>
      <c r="C32" s="37"/>
      <c r="D32" s="38"/>
      <c r="E32" s="51"/>
      <c r="F32" s="63"/>
      <c r="G32" s="63"/>
      <c r="H32" s="51"/>
      <c r="I32" s="51"/>
      <c r="J32" s="51"/>
      <c r="K32" s="51"/>
      <c r="L32" s="64"/>
      <c r="M32" s="64"/>
      <c r="N32" s="37"/>
      <c r="O32" s="41">
        <v>0</v>
      </c>
      <c r="P32" s="41">
        <v>-33060.743999999999</v>
      </c>
      <c r="Q32" s="41">
        <v>-33060.743999999999</v>
      </c>
      <c r="R32" s="41">
        <v>-33060.743999999999</v>
      </c>
      <c r="S32" s="41">
        <v>-33060.743999999999</v>
      </c>
      <c r="U32" s="41"/>
      <c r="V32" s="41"/>
    </row>
    <row r="34" spans="12:23" x14ac:dyDescent="0.2">
      <c r="L34" s="68" t="s">
        <v>54</v>
      </c>
      <c r="O34" s="69">
        <f>+O9+O27</f>
        <v>693714.29666999995</v>
      </c>
      <c r="P34" s="69"/>
      <c r="Q34" s="69"/>
      <c r="R34" s="69"/>
      <c r="S34" s="69"/>
      <c r="T34" s="69">
        <f>SUM(T11:T29)</f>
        <v>803600</v>
      </c>
      <c r="U34" s="69">
        <f>+U9+U27</f>
        <v>-111653.84833000004</v>
      </c>
    </row>
    <row r="35" spans="12:23" x14ac:dyDescent="0.2">
      <c r="O35" s="69"/>
      <c r="P35" s="69"/>
      <c r="Q35" s="69"/>
      <c r="R35" s="69"/>
      <c r="S35" s="69"/>
      <c r="T35" s="69"/>
      <c r="U35" s="69"/>
    </row>
    <row r="36" spans="12:23" x14ac:dyDescent="0.2">
      <c r="L36" s="68" t="s">
        <v>55</v>
      </c>
      <c r="O36" s="69">
        <v>672583</v>
      </c>
      <c r="P36" s="69"/>
      <c r="Q36" s="69"/>
      <c r="R36" s="69"/>
      <c r="S36" s="69"/>
      <c r="T36" s="69">
        <v>803600</v>
      </c>
      <c r="U36" s="70">
        <f>+O36-T36</f>
        <v>-131017</v>
      </c>
      <c r="W36" s="68" t="s">
        <v>56</v>
      </c>
    </row>
  </sheetData>
  <mergeCells count="5">
    <mergeCell ref="O5:S5"/>
    <mergeCell ref="E6:F6"/>
    <mergeCell ref="I6:J6"/>
    <mergeCell ref="L6:M6"/>
    <mergeCell ref="O6:S6"/>
  </mergeCells>
  <phoneticPr fontId="0" type="noConversion"/>
  <conditionalFormatting sqref="E10">
    <cfRule type="expression" dxfId="6" priority="1" stopIfTrue="1">
      <formula>ABS($E$10)&gt;$BA$10</formula>
    </cfRule>
  </conditionalFormatting>
  <conditionalFormatting sqref="E13">
    <cfRule type="expression" dxfId="5" priority="2" stopIfTrue="1">
      <formula>ABS($E$13)&gt;$BA$13</formula>
    </cfRule>
  </conditionalFormatting>
  <conditionalFormatting sqref="L9">
    <cfRule type="expression" dxfId="4" priority="3" stopIfTrue="1">
      <formula>$L9&gt;$BE9</formula>
    </cfRule>
  </conditionalFormatting>
  <conditionalFormatting sqref="I13">
    <cfRule type="expression" dxfId="3" priority="4" stopIfTrue="1">
      <formula>ABS($I$13)&gt;$BC$13</formula>
    </cfRule>
  </conditionalFormatting>
  <conditionalFormatting sqref="L13">
    <cfRule type="expression" dxfId="2" priority="5" stopIfTrue="1">
      <formula>$L$13&gt;$BE$13</formula>
    </cfRule>
  </conditionalFormatting>
  <conditionalFormatting sqref="L10">
    <cfRule type="expression" dxfId="1" priority="6" stopIfTrue="1">
      <formula>$L$10&gt;$BE$10</formula>
    </cfRule>
  </conditionalFormatting>
  <conditionalFormatting sqref="I10">
    <cfRule type="expression" dxfId="0" priority="7" stopIfTrue="1">
      <formula>ABS($I$10)&gt;$BC$10</formula>
    </cfRule>
  </conditionalFormatting>
  <pageMargins left="0.75" right="0.75" top="1" bottom="1" header="0.5" footer="0.5"/>
  <pageSetup scale="61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cabel</dc:creator>
  <cp:lastModifiedBy>Felienne</cp:lastModifiedBy>
  <cp:lastPrinted>2001-09-17T16:54:23Z</cp:lastPrinted>
  <dcterms:created xsi:type="dcterms:W3CDTF">2001-09-17T15:47:02Z</dcterms:created>
  <dcterms:modified xsi:type="dcterms:W3CDTF">2014-09-04T08:04:55Z</dcterms:modified>
</cp:coreProperties>
</file>