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740" tabRatio="793" activeTab="1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50 NP" sheetId="4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152511" calcOnSave="0"/>
</workbook>
</file>

<file path=xl/calcChain.xml><?xml version="1.0" encoding="utf-8"?>
<calcChain xmlns="http://schemas.openxmlformats.org/spreadsheetml/2006/main">
  <c r="F1" i="5" l="1"/>
  <c r="F2" i="5"/>
  <c r="F3" i="5" s="1"/>
  <c r="B3" i="5"/>
  <c r="B4" i="5"/>
  <c r="H8" i="5"/>
  <c r="F1" i="4"/>
  <c r="J1" i="4"/>
  <c r="F2" i="4"/>
  <c r="B3" i="4"/>
  <c r="B4" i="4"/>
  <c r="B5" i="4" s="1"/>
  <c r="B8" i="4"/>
  <c r="F8" i="4" s="1"/>
  <c r="B9" i="4" s="1"/>
  <c r="H8" i="4"/>
  <c r="D9" i="4"/>
  <c r="F1" i="3"/>
  <c r="B3" i="3"/>
  <c r="C3" i="3"/>
  <c r="B4" i="3"/>
  <c r="C4" i="3"/>
  <c r="B5" i="3"/>
  <c r="B8" i="3"/>
  <c r="I8" i="3"/>
  <c r="H1" i="8"/>
  <c r="H2" i="8"/>
  <c r="E2" i="8" s="1"/>
  <c r="B3" i="8"/>
  <c r="B8" i="8" s="1"/>
  <c r="H8" i="8" s="1"/>
  <c r="B9" i="8" s="1"/>
  <c r="K3" i="8"/>
  <c r="K8" i="8" s="1"/>
  <c r="O8" i="8" s="1"/>
  <c r="K9" i="8" s="1"/>
  <c r="L9" i="8" s="1"/>
  <c r="M9" i="8" s="1"/>
  <c r="B4" i="8"/>
  <c r="K4" i="8"/>
  <c r="C5" i="8"/>
  <c r="C26" i="8" s="1"/>
  <c r="A8" i="8"/>
  <c r="J8" i="8" s="1"/>
  <c r="N8" i="8"/>
  <c r="D9" i="8"/>
  <c r="E9" i="8" s="1"/>
  <c r="F9" i="8"/>
  <c r="G9" i="8" s="1"/>
  <c r="J9" i="8"/>
  <c r="C10" i="8"/>
  <c r="J10" i="8"/>
  <c r="J11" i="8"/>
  <c r="J12" i="8"/>
  <c r="J13" i="8"/>
  <c r="J14" i="8"/>
  <c r="D15" i="8"/>
  <c r="J15" i="8"/>
  <c r="D16" i="8"/>
  <c r="J16" i="8"/>
  <c r="D17" i="8"/>
  <c r="J17" i="8"/>
  <c r="D18" i="8"/>
  <c r="J18" i="8"/>
  <c r="D19" i="8"/>
  <c r="J19" i="8"/>
  <c r="D20" i="8"/>
  <c r="J20" i="8"/>
  <c r="D21" i="8"/>
  <c r="J21" i="8"/>
  <c r="D22" i="8"/>
  <c r="J22" i="8"/>
  <c r="D23" i="8"/>
  <c r="J23" i="8"/>
  <c r="D24" i="8"/>
  <c r="J24" i="8"/>
  <c r="D25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A3" i="12"/>
  <c r="B3" i="12"/>
  <c r="C3" i="12"/>
  <c r="D3" i="12"/>
  <c r="E3" i="12"/>
  <c r="F3" i="12"/>
  <c r="G3" i="12"/>
  <c r="H3" i="12"/>
  <c r="A4" i="12"/>
  <c r="B4" i="12"/>
  <c r="C4" i="12"/>
  <c r="E4" i="12"/>
  <c r="F4" i="12"/>
  <c r="H1" i="9"/>
  <c r="H2" i="9" s="1"/>
  <c r="B3" i="9"/>
  <c r="K3" i="9"/>
  <c r="K8" i="9" s="1"/>
  <c r="B4" i="9"/>
  <c r="A8" i="9" s="1"/>
  <c r="K4" i="9"/>
  <c r="C5" i="9"/>
  <c r="C20" i="9" s="1"/>
  <c r="D20" i="9" s="1"/>
  <c r="B8" i="9"/>
  <c r="H8" i="9" s="1"/>
  <c r="B9" i="9" s="1"/>
  <c r="J8" i="9"/>
  <c r="N8" i="9"/>
  <c r="D9" i="9"/>
  <c r="E9" i="9"/>
  <c r="F9" i="9"/>
  <c r="G9" i="9" s="1"/>
  <c r="J9" i="9"/>
  <c r="D10" i="9"/>
  <c r="J10" i="9"/>
  <c r="D11" i="9"/>
  <c r="J11" i="9"/>
  <c r="D12" i="9"/>
  <c r="J12" i="9"/>
  <c r="D13" i="9"/>
  <c r="J13" i="9"/>
  <c r="D14" i="9"/>
  <c r="J14" i="9"/>
  <c r="D15" i="9"/>
  <c r="J15" i="9"/>
  <c r="D16" i="9"/>
  <c r="J16" i="9"/>
  <c r="D17" i="9"/>
  <c r="J17" i="9"/>
  <c r="D18" i="9"/>
  <c r="J18" i="9"/>
  <c r="D19" i="9"/>
  <c r="J19" i="9"/>
  <c r="J20" i="9"/>
  <c r="J21" i="9"/>
  <c r="J22" i="9"/>
  <c r="J23" i="9"/>
  <c r="J24" i="9"/>
  <c r="J25" i="9"/>
  <c r="J26" i="9"/>
  <c r="J27" i="9"/>
  <c r="K5" i="9" s="1"/>
  <c r="K6" i="9" s="1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A3" i="10"/>
  <c r="B3" i="10"/>
  <c r="C3" i="10"/>
  <c r="D3" i="10"/>
  <c r="E3" i="10"/>
  <c r="F3" i="10"/>
  <c r="G3" i="10"/>
  <c r="H3" i="10"/>
  <c r="A4" i="10"/>
  <c r="B4" i="10"/>
  <c r="C4" i="10"/>
  <c r="E4" i="10"/>
  <c r="F4" i="10"/>
  <c r="B7" i="10"/>
  <c r="F14" i="10" s="1"/>
  <c r="H1" i="7"/>
  <c r="B3" i="7"/>
  <c r="K3" i="7"/>
  <c r="B4" i="7"/>
  <c r="A8" i="7" s="1"/>
  <c r="J8" i="7" s="1"/>
  <c r="K4" i="7"/>
  <c r="C5" i="7"/>
  <c r="B8" i="7"/>
  <c r="H8" i="7" s="1"/>
  <c r="K8" i="7"/>
  <c r="N8" i="7"/>
  <c r="B9" i="7"/>
  <c r="D9" i="7"/>
  <c r="J9" i="7"/>
  <c r="D10" i="7"/>
  <c r="J10" i="7"/>
  <c r="D11" i="7"/>
  <c r="J11" i="7"/>
  <c r="D12" i="7"/>
  <c r="J12" i="7"/>
  <c r="D13" i="7"/>
  <c r="J13" i="7"/>
  <c r="D14" i="7"/>
  <c r="J14" i="7"/>
  <c r="D15" i="7"/>
  <c r="J15" i="7"/>
  <c r="D16" i="7"/>
  <c r="J16" i="7"/>
  <c r="D17" i="7"/>
  <c r="J17" i="7"/>
  <c r="D18" i="7"/>
  <c r="J18" i="7"/>
  <c r="D19" i="7"/>
  <c r="J19" i="7"/>
  <c r="D20" i="7"/>
  <c r="J20" i="7"/>
  <c r="C21" i="7"/>
  <c r="D21" i="7"/>
  <c r="J21" i="7"/>
  <c r="C22" i="7"/>
  <c r="C23" i="7" s="1"/>
  <c r="D23" i="7" s="1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A3" i="11"/>
  <c r="B3" i="11"/>
  <c r="C3" i="11"/>
  <c r="D3" i="11"/>
  <c r="E3" i="11"/>
  <c r="F3" i="11"/>
  <c r="G3" i="11"/>
  <c r="H3" i="11"/>
  <c r="A4" i="11"/>
  <c r="B4" i="11"/>
  <c r="C10" i="11" s="1"/>
  <c r="C4" i="11"/>
  <c r="E4" i="11"/>
  <c r="F4" i="11"/>
  <c r="B6" i="11"/>
  <c r="B7" i="11"/>
  <c r="F13" i="11"/>
  <c r="C11" i="2"/>
  <c r="B14" i="2"/>
  <c r="E16" i="2"/>
  <c r="C23" i="2"/>
  <c r="C26" i="2"/>
  <c r="C32" i="2"/>
  <c r="C39" i="2"/>
  <c r="C46" i="2"/>
  <c r="C54" i="2"/>
  <c r="B2" i="6"/>
  <c r="E5" i="6"/>
  <c r="J5" i="6"/>
  <c r="G4" i="12" s="1"/>
  <c r="D6" i="6"/>
  <c r="E6" i="6"/>
  <c r="J6" i="6"/>
  <c r="G4" i="10" s="1"/>
  <c r="D7" i="6"/>
  <c r="E7" i="6"/>
  <c r="J7" i="6"/>
  <c r="G4" i="11" s="1"/>
  <c r="C8" i="6"/>
  <c r="F8" i="6"/>
  <c r="H8" i="6"/>
  <c r="B10" i="6"/>
  <c r="B7" i="12" s="1"/>
  <c r="B11" i="6"/>
  <c r="D5" i="1"/>
  <c r="D6" i="1"/>
  <c r="C7" i="1"/>
  <c r="E52" i="1" s="1"/>
  <c r="D9" i="1"/>
  <c r="C14" i="1"/>
  <c r="F14" i="1"/>
  <c r="F15" i="1"/>
  <c r="F16" i="1"/>
  <c r="J35" i="1" s="1"/>
  <c r="E24" i="1"/>
  <c r="E28" i="1"/>
  <c r="C36" i="1"/>
  <c r="F36" i="1"/>
  <c r="C37" i="1"/>
  <c r="C8" i="3" s="1"/>
  <c r="F38" i="1"/>
  <c r="E44" i="1"/>
  <c r="E47" i="1"/>
  <c r="C49" i="2" s="1"/>
  <c r="C5" i="13"/>
  <c r="E5" i="13"/>
  <c r="E12" i="13"/>
  <c r="D13" i="13"/>
  <c r="F37" i="1" l="1"/>
  <c r="J36" i="1"/>
  <c r="J38" i="1" s="1"/>
  <c r="K5" i="7"/>
  <c r="K6" i="7" s="1"/>
  <c r="C19" i="1"/>
  <c r="E22" i="1" s="1"/>
  <c r="E25" i="1" s="1"/>
  <c r="E27" i="1" s="1"/>
  <c r="E29" i="1" s="1"/>
  <c r="E30" i="1" s="1"/>
  <c r="C35" i="1"/>
  <c r="J37" i="1"/>
  <c r="B6" i="12"/>
  <c r="B6" i="10"/>
  <c r="B10" i="11" s="1"/>
  <c r="C24" i="7"/>
  <c r="D22" i="7"/>
  <c r="H2" i="7"/>
  <c r="E2" i="7" s="1"/>
  <c r="F19" i="1"/>
  <c r="F35" i="1"/>
  <c r="G10" i="11"/>
  <c r="F14" i="11"/>
  <c r="G15" i="11" s="1"/>
  <c r="E9" i="7"/>
  <c r="F9" i="7" s="1"/>
  <c r="G9" i="7" s="1"/>
  <c r="H9" i="7" s="1"/>
  <c r="B10" i="7" s="1"/>
  <c r="E8" i="6"/>
  <c r="B10" i="10"/>
  <c r="C15" i="11"/>
  <c r="O8" i="7"/>
  <c r="K9" i="7" s="1"/>
  <c r="E8" i="3"/>
  <c r="F8" i="3" s="1"/>
  <c r="C2" i="3"/>
  <c r="H8" i="3"/>
  <c r="C40" i="2"/>
  <c r="F14" i="12"/>
  <c r="C10" i="12"/>
  <c r="C15" i="12" s="1"/>
  <c r="F4" i="4"/>
  <c r="J2" i="4" s="1"/>
  <c r="J4" i="4" s="1"/>
  <c r="E9" i="4"/>
  <c r="F9" i="4" s="1"/>
  <c r="B10" i="4" s="1"/>
  <c r="H9" i="4"/>
  <c r="C10" i="10"/>
  <c r="C15" i="10" s="1"/>
  <c r="C21" i="9"/>
  <c r="D10" i="8"/>
  <c r="C11" i="8"/>
  <c r="H9" i="9"/>
  <c r="B10" i="9" s="1"/>
  <c r="K5" i="8"/>
  <c r="K6" i="8" s="1"/>
  <c r="O8" i="9"/>
  <c r="K9" i="9" s="1"/>
  <c r="C27" i="8"/>
  <c r="D26" i="8"/>
  <c r="E2" i="9"/>
  <c r="M10" i="8"/>
  <c r="N9" i="8"/>
  <c r="O9" i="8" s="1"/>
  <c r="K10" i="8" s="1"/>
  <c r="H9" i="8"/>
  <c r="B10" i="8" s="1"/>
  <c r="C5" i="3"/>
  <c r="C9" i="3" s="1"/>
  <c r="F3" i="4"/>
  <c r="F2" i="3"/>
  <c r="F3" i="3" s="1"/>
  <c r="E10" i="7" l="1"/>
  <c r="F10" i="7" s="1"/>
  <c r="G10" i="7" s="1"/>
  <c r="H10" i="7" s="1"/>
  <c r="B11" i="7" s="1"/>
  <c r="B9" i="3"/>
  <c r="K1" i="3"/>
  <c r="C40" i="1"/>
  <c r="F39" i="1" s="1"/>
  <c r="C22" i="2" s="1"/>
  <c r="C25" i="2" s="1"/>
  <c r="B13" i="2"/>
  <c r="M11" i="8"/>
  <c r="E10" i="9"/>
  <c r="F10" i="9" s="1"/>
  <c r="G10" i="9" s="1"/>
  <c r="H10" i="9" s="1"/>
  <c r="B11" i="9" s="1"/>
  <c r="B18" i="12"/>
  <c r="D10" i="4"/>
  <c r="E10" i="4" s="1"/>
  <c r="F10" i="4" s="1"/>
  <c r="B11" i="4" s="1"/>
  <c r="B18" i="11"/>
  <c r="C12" i="8"/>
  <c r="D11" i="8"/>
  <c r="D24" i="7"/>
  <c r="C25" i="7"/>
  <c r="H10" i="4"/>
  <c r="J3" i="4"/>
  <c r="E14" i="2" s="1"/>
  <c r="C22" i="9"/>
  <c r="D21" i="9"/>
  <c r="H9" i="3"/>
  <c r="H10" i="3" s="1"/>
  <c r="B10" i="12"/>
  <c r="G10" i="10"/>
  <c r="F13" i="10"/>
  <c r="G15" i="10" s="1"/>
  <c r="E45" i="1"/>
  <c r="E49" i="1"/>
  <c r="C24" i="2"/>
  <c r="L9" i="9"/>
  <c r="M9" i="9" s="1"/>
  <c r="E10" i="8"/>
  <c r="F10" i="8" s="1"/>
  <c r="G10" i="8" s="1"/>
  <c r="H10" i="8" s="1"/>
  <c r="B11" i="8" s="1"/>
  <c r="L9" i="7"/>
  <c r="M9" i="7" s="1"/>
  <c r="L10" i="8"/>
  <c r="N10" i="8" s="1"/>
  <c r="O10" i="8" s="1"/>
  <c r="K11" i="8" s="1"/>
  <c r="B2" i="5"/>
  <c r="F40" i="1"/>
  <c r="E43" i="1" s="1"/>
  <c r="E46" i="1" s="1"/>
  <c r="E48" i="1" s="1"/>
  <c r="C10" i="3"/>
  <c r="C28" i="8"/>
  <c r="D27" i="8"/>
  <c r="B18" i="10"/>
  <c r="F13" i="12"/>
  <c r="G15" i="12" s="1"/>
  <c r="G10" i="12"/>
  <c r="L11" i="8" l="1"/>
  <c r="E11" i="9"/>
  <c r="F11" i="9" s="1"/>
  <c r="G11" i="9" s="1"/>
  <c r="H11" i="9" s="1"/>
  <c r="B12" i="9" s="1"/>
  <c r="E11" i="8"/>
  <c r="F11" i="8" s="1"/>
  <c r="G11" i="8" s="1"/>
  <c r="H11" i="8" s="1"/>
  <c r="B12" i="8" s="1"/>
  <c r="D11" i="4"/>
  <c r="E11" i="4" s="1"/>
  <c r="F11" i="4"/>
  <c r="B12" i="4" s="1"/>
  <c r="E11" i="7"/>
  <c r="F11" i="7" s="1"/>
  <c r="G11" i="7" s="1"/>
  <c r="H11" i="7"/>
  <c r="B12" i="7" s="1"/>
  <c r="D22" i="9"/>
  <c r="C23" i="9"/>
  <c r="D9" i="3"/>
  <c r="D28" i="8"/>
  <c r="C29" i="8"/>
  <c r="E50" i="1"/>
  <c r="E51" i="1" s="1"/>
  <c r="E53" i="1" s="1"/>
  <c r="C38" i="2"/>
  <c r="B8" i="5"/>
  <c r="F8" i="5" s="1"/>
  <c r="B5" i="5"/>
  <c r="M10" i="9"/>
  <c r="N9" i="9"/>
  <c r="O9" i="9" s="1"/>
  <c r="K10" i="9" s="1"/>
  <c r="D12" i="8"/>
  <c r="C13" i="8"/>
  <c r="J39" i="1"/>
  <c r="C11" i="3"/>
  <c r="N11" i="8"/>
  <c r="O11" i="8" s="1"/>
  <c r="K12" i="8" s="1"/>
  <c r="M12" i="8"/>
  <c r="H11" i="3"/>
  <c r="N9" i="7"/>
  <c r="O9" i="7" s="1"/>
  <c r="K10" i="7" s="1"/>
  <c r="M10" i="7"/>
  <c r="C26" i="7"/>
  <c r="D25" i="7"/>
  <c r="L12" i="8" l="1"/>
  <c r="E12" i="8"/>
  <c r="F12" i="8" s="1"/>
  <c r="G12" i="8" s="1"/>
  <c r="H12" i="8"/>
  <c r="B13" i="8" s="1"/>
  <c r="E12" i="9"/>
  <c r="F12" i="9" s="1"/>
  <c r="G12" i="9" s="1"/>
  <c r="H12" i="9" s="1"/>
  <c r="L10" i="9"/>
  <c r="C30" i="8"/>
  <c r="D29" i="8"/>
  <c r="D12" i="4"/>
  <c r="E12" i="4" s="1"/>
  <c r="F12" i="4"/>
  <c r="B13" i="4" s="1"/>
  <c r="D23" i="9"/>
  <c r="C24" i="9"/>
  <c r="F4" i="3"/>
  <c r="K2" i="3" s="1"/>
  <c r="I9" i="3"/>
  <c r="E9" i="3"/>
  <c r="F9" i="3" s="1"/>
  <c r="B10" i="3" s="1"/>
  <c r="C12" i="3"/>
  <c r="N12" i="8"/>
  <c r="O12" i="8" s="1"/>
  <c r="K13" i="8" s="1"/>
  <c r="M13" i="8"/>
  <c r="B9" i="5"/>
  <c r="J1" i="5"/>
  <c r="M11" i="7"/>
  <c r="L10" i="7"/>
  <c r="N10" i="7" s="1"/>
  <c r="O10" i="7" s="1"/>
  <c r="K11" i="7" s="1"/>
  <c r="E12" i="7"/>
  <c r="F12" i="7" s="1"/>
  <c r="G12" i="7" s="1"/>
  <c r="H12" i="7" s="1"/>
  <c r="B13" i="7" s="1"/>
  <c r="H12" i="3"/>
  <c r="M11" i="9"/>
  <c r="N10" i="9"/>
  <c r="O10" i="9" s="1"/>
  <c r="K11" i="9" s="1"/>
  <c r="D26" i="7"/>
  <c r="C27" i="7"/>
  <c r="H11" i="4"/>
  <c r="H12" i="4" s="1"/>
  <c r="C14" i="8"/>
  <c r="D14" i="8" s="1"/>
  <c r="D13" i="8"/>
  <c r="L13" i="8" l="1"/>
  <c r="L11" i="7"/>
  <c r="N11" i="7" s="1"/>
  <c r="O11" i="7" s="1"/>
  <c r="K12" i="7" s="1"/>
  <c r="B13" i="9"/>
  <c r="E3" i="9"/>
  <c r="E13" i="7"/>
  <c r="F13" i="7" s="1"/>
  <c r="G13" i="7" s="1"/>
  <c r="H13" i="7"/>
  <c r="L11" i="9"/>
  <c r="M12" i="7"/>
  <c r="D9" i="5"/>
  <c r="N13" i="8"/>
  <c r="O13" i="8" s="1"/>
  <c r="K14" i="8" s="1"/>
  <c r="M14" i="8"/>
  <c r="H13" i="4"/>
  <c r="M12" i="9"/>
  <c r="N11" i="9"/>
  <c r="O11" i="9" s="1"/>
  <c r="K12" i="9" s="1"/>
  <c r="D24" i="9"/>
  <c r="C25" i="9"/>
  <c r="F13" i="4"/>
  <c r="B14" i="4" s="1"/>
  <c r="D13" i="4"/>
  <c r="E13" i="4" s="1"/>
  <c r="C28" i="7"/>
  <c r="D27" i="7"/>
  <c r="C13" i="3"/>
  <c r="K4" i="3"/>
  <c r="K3" i="3"/>
  <c r="B15" i="2" s="1"/>
  <c r="H13" i="3"/>
  <c r="E13" i="8"/>
  <c r="F13" i="8" s="1"/>
  <c r="G13" i="8" s="1"/>
  <c r="H13" i="8"/>
  <c r="B14" i="8" s="1"/>
  <c r="D10" i="3"/>
  <c r="E10" i="3" s="1"/>
  <c r="F10" i="3"/>
  <c r="B11" i="3" s="1"/>
  <c r="D30" i="8"/>
  <c r="C31" i="8"/>
  <c r="L12" i="9" l="1"/>
  <c r="L14" i="8"/>
  <c r="O14" i="8"/>
  <c r="K15" i="8" s="1"/>
  <c r="L12" i="7"/>
  <c r="O12" i="7"/>
  <c r="K13" i="7" s="1"/>
  <c r="D14" i="4"/>
  <c r="E14" i="4" s="1"/>
  <c r="F14" i="4"/>
  <c r="B15" i="4" s="1"/>
  <c r="B14" i="7"/>
  <c r="E3" i="7"/>
  <c r="D25" i="9"/>
  <c r="C26" i="9"/>
  <c r="H14" i="3"/>
  <c r="E13" i="9"/>
  <c r="C14" i="3"/>
  <c r="M13" i="7"/>
  <c r="N12" i="7"/>
  <c r="I10" i="3"/>
  <c r="I11" i="3" s="1"/>
  <c r="M15" i="8"/>
  <c r="N14" i="8"/>
  <c r="C32" i="8"/>
  <c r="D31" i="8"/>
  <c r="E9" i="5"/>
  <c r="F9" i="5" s="1"/>
  <c r="B10" i="5" s="1"/>
  <c r="H9" i="5"/>
  <c r="F4" i="5"/>
  <c r="J2" i="5" s="1"/>
  <c r="D11" i="3"/>
  <c r="E11" i="3" s="1"/>
  <c r="F11" i="3"/>
  <c r="B12" i="3" s="1"/>
  <c r="M13" i="9"/>
  <c r="N12" i="9"/>
  <c r="O12" i="9" s="1"/>
  <c r="E14" i="8"/>
  <c r="F14" i="8" s="1"/>
  <c r="G14" i="8" s="1"/>
  <c r="H14" i="8" s="1"/>
  <c r="B15" i="8" s="1"/>
  <c r="C29" i="7"/>
  <c r="D28" i="7"/>
  <c r="H14" i="4"/>
  <c r="E15" i="8" l="1"/>
  <c r="F15" i="8" s="1"/>
  <c r="G15" i="8" s="1"/>
  <c r="H15" i="8"/>
  <c r="B16" i="8" s="1"/>
  <c r="K13" i="9"/>
  <c r="N3" i="9"/>
  <c r="J4" i="5"/>
  <c r="C28" i="2" s="1"/>
  <c r="J3" i="5"/>
  <c r="D29" i="7"/>
  <c r="C30" i="7"/>
  <c r="D12" i="3"/>
  <c r="E12" i="3" s="1"/>
  <c r="F12" i="3"/>
  <c r="B13" i="3" s="1"/>
  <c r="D15" i="4"/>
  <c r="E15" i="4" s="1"/>
  <c r="F15" i="4"/>
  <c r="B16" i="4" s="1"/>
  <c r="H15" i="4"/>
  <c r="M16" i="8"/>
  <c r="L13" i="7"/>
  <c r="N13" i="7" s="1"/>
  <c r="O13" i="7" s="1"/>
  <c r="C27" i="9"/>
  <c r="D26" i="9"/>
  <c r="D10" i="5"/>
  <c r="E10" i="5" s="1"/>
  <c r="F10" i="5"/>
  <c r="B11" i="5" s="1"/>
  <c r="M14" i="7"/>
  <c r="L15" i="8"/>
  <c r="N15" i="8" s="1"/>
  <c r="O15" i="8" s="1"/>
  <c r="K16" i="8" s="1"/>
  <c r="C15" i="3"/>
  <c r="H15" i="3" s="1"/>
  <c r="M14" i="9"/>
  <c r="C33" i="8"/>
  <c r="D32" i="8"/>
  <c r="F4" i="9"/>
  <c r="E4" i="9" s="1"/>
  <c r="E5" i="9" s="1"/>
  <c r="G6" i="6" s="1"/>
  <c r="D4" i="10" s="1"/>
  <c r="F13" i="9"/>
  <c r="G13" i="9" s="1"/>
  <c r="H13" i="9" s="1"/>
  <c r="B14" i="9" s="1"/>
  <c r="E14" i="7"/>
  <c r="L16" i="8" l="1"/>
  <c r="K14" i="7"/>
  <c r="N3" i="7"/>
  <c r="M15" i="9"/>
  <c r="D11" i="5"/>
  <c r="E11" i="5" s="1"/>
  <c r="F11" i="5" s="1"/>
  <c r="B12" i="5" s="1"/>
  <c r="M17" i="8"/>
  <c r="N16" i="8"/>
  <c r="O16" i="8" s="1"/>
  <c r="K17" i="8" s="1"/>
  <c r="F4" i="7"/>
  <c r="E4" i="7" s="1"/>
  <c r="E5" i="7" s="1"/>
  <c r="G7" i="6" s="1"/>
  <c r="D4" i="11" s="1"/>
  <c r="F14" i="7"/>
  <c r="G14" i="7" s="1"/>
  <c r="H14" i="7" s="1"/>
  <c r="B15" i="7" s="1"/>
  <c r="C16" i="3"/>
  <c r="H14" i="9"/>
  <c r="B15" i="9" s="1"/>
  <c r="E14" i="9"/>
  <c r="F14" i="9" s="1"/>
  <c r="G14" i="9" s="1"/>
  <c r="B14" i="10"/>
  <c r="H10" i="5"/>
  <c r="H16" i="4"/>
  <c r="C28" i="9"/>
  <c r="D27" i="9"/>
  <c r="D16" i="4"/>
  <c r="E16" i="4" s="1"/>
  <c r="F16" i="4" s="1"/>
  <c r="B17" i="4" s="1"/>
  <c r="E16" i="8"/>
  <c r="F16" i="8" s="1"/>
  <c r="G16" i="8" s="1"/>
  <c r="H16" i="8" s="1"/>
  <c r="B17" i="8" s="1"/>
  <c r="D13" i="3"/>
  <c r="E13" i="3" s="1"/>
  <c r="F13" i="3"/>
  <c r="B14" i="3" s="1"/>
  <c r="L13" i="9"/>
  <c r="D33" i="8"/>
  <c r="C34" i="8"/>
  <c r="M15" i="7"/>
  <c r="I12" i="3"/>
  <c r="I13" i="3" s="1"/>
  <c r="C31" i="7"/>
  <c r="D30" i="7"/>
  <c r="D12" i="5" l="1"/>
  <c r="E12" i="5" s="1"/>
  <c r="F12" i="5" s="1"/>
  <c r="B13" i="5" s="1"/>
  <c r="D17" i="4"/>
  <c r="E17" i="4" s="1"/>
  <c r="F17" i="4" s="1"/>
  <c r="B18" i="4" s="1"/>
  <c r="L17" i="8"/>
  <c r="N17" i="8" s="1"/>
  <c r="O17" i="8" s="1"/>
  <c r="K18" i="8" s="1"/>
  <c r="E17" i="8"/>
  <c r="F17" i="8" s="1"/>
  <c r="G17" i="8" s="1"/>
  <c r="H17" i="8"/>
  <c r="B18" i="8" s="1"/>
  <c r="O4" i="9"/>
  <c r="N4" i="9" s="1"/>
  <c r="N5" i="9" s="1"/>
  <c r="K6" i="6" s="1"/>
  <c r="H4" i="10" s="1"/>
  <c r="N13" i="9"/>
  <c r="O13" i="9" s="1"/>
  <c r="K14" i="9" s="1"/>
  <c r="H15" i="9"/>
  <c r="B16" i="9" s="1"/>
  <c r="E15" i="9"/>
  <c r="F15" i="9" s="1"/>
  <c r="G15" i="9" s="1"/>
  <c r="D31" i="7"/>
  <c r="C32" i="7"/>
  <c r="H17" i="4"/>
  <c r="C17" i="3"/>
  <c r="M16" i="9"/>
  <c r="H11" i="5"/>
  <c r="H12" i="5" s="1"/>
  <c r="E15" i="7"/>
  <c r="F15" i="7" s="1"/>
  <c r="G15" i="7" s="1"/>
  <c r="H15" i="7"/>
  <c r="B16" i="7" s="1"/>
  <c r="M16" i="7"/>
  <c r="C14" i="10"/>
  <c r="C16" i="10" s="1"/>
  <c r="B14" i="11"/>
  <c r="L14" i="7"/>
  <c r="I14" i="3"/>
  <c r="M18" i="8"/>
  <c r="D28" i="9"/>
  <c r="C29" i="9"/>
  <c r="D14" i="3"/>
  <c r="E14" i="3" s="1"/>
  <c r="F14" i="3"/>
  <c r="B15" i="3" s="1"/>
  <c r="C35" i="8"/>
  <c r="D34" i="8"/>
  <c r="H16" i="3"/>
  <c r="D18" i="4" l="1"/>
  <c r="C18" i="4" s="1"/>
  <c r="E18" i="4" s="1"/>
  <c r="F18" i="4" s="1"/>
  <c r="L18" i="8"/>
  <c r="D13" i="5"/>
  <c r="E13" i="5" s="1"/>
  <c r="F13" i="5"/>
  <c r="B14" i="5" s="1"/>
  <c r="D35" i="8"/>
  <c r="C36" i="8"/>
  <c r="C14" i="11"/>
  <c r="C16" i="11" s="1"/>
  <c r="D32" i="7"/>
  <c r="C33" i="7"/>
  <c r="C30" i="9"/>
  <c r="D29" i="9"/>
  <c r="H18" i="8"/>
  <c r="E18" i="8"/>
  <c r="F18" i="8" s="1"/>
  <c r="G18" i="8" s="1"/>
  <c r="D15" i="3"/>
  <c r="E15" i="3" s="1"/>
  <c r="F15" i="3"/>
  <c r="B16" i="3" s="1"/>
  <c r="E16" i="7"/>
  <c r="F16" i="7" s="1"/>
  <c r="G16" i="7" s="1"/>
  <c r="H16" i="7" s="1"/>
  <c r="B17" i="7" s="1"/>
  <c r="H13" i="5"/>
  <c r="O4" i="7"/>
  <c r="N4" i="7" s="1"/>
  <c r="N5" i="7" s="1"/>
  <c r="K7" i="6" s="1"/>
  <c r="H4" i="11" s="1"/>
  <c r="N14" i="7"/>
  <c r="O14" i="7" s="1"/>
  <c r="K15" i="7" s="1"/>
  <c r="M19" i="8"/>
  <c r="N18" i="8"/>
  <c r="O18" i="8" s="1"/>
  <c r="E16" i="9"/>
  <c r="F16" i="9" s="1"/>
  <c r="G16" i="9" s="1"/>
  <c r="H16" i="9" s="1"/>
  <c r="B17" i="9" s="1"/>
  <c r="H17" i="3"/>
  <c r="H18" i="3" s="1"/>
  <c r="H16" i="10"/>
  <c r="I16" i="10" s="1"/>
  <c r="M17" i="9"/>
  <c r="L14" i="9"/>
  <c r="N14" i="9" s="1"/>
  <c r="O14" i="9" s="1"/>
  <c r="K15" i="9" s="1"/>
  <c r="M17" i="7"/>
  <c r="C18" i="3"/>
  <c r="G11" i="10"/>
  <c r="G12" i="10" s="1"/>
  <c r="G16" i="10" s="1"/>
  <c r="B11" i="10"/>
  <c r="K19" i="8" l="1"/>
  <c r="N3" i="8"/>
  <c r="E17" i="7"/>
  <c r="F17" i="7" s="1"/>
  <c r="G17" i="7" s="1"/>
  <c r="H17" i="7" s="1"/>
  <c r="B18" i="7" s="1"/>
  <c r="E17" i="9"/>
  <c r="F17" i="9" s="1"/>
  <c r="G17" i="9" s="1"/>
  <c r="H17" i="9" s="1"/>
  <c r="B18" i="9" s="1"/>
  <c r="L15" i="9"/>
  <c r="N15" i="9" s="1"/>
  <c r="O15" i="9"/>
  <c r="K16" i="9" s="1"/>
  <c r="D30" i="9"/>
  <c r="C31" i="9"/>
  <c r="C34" i="7"/>
  <c r="D33" i="7"/>
  <c r="D14" i="5"/>
  <c r="E14" i="5" s="1"/>
  <c r="F14" i="5" s="1"/>
  <c r="B15" i="5" s="1"/>
  <c r="M18" i="7"/>
  <c r="I15" i="3"/>
  <c r="H18" i="4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B11" i="11"/>
  <c r="G11" i="11"/>
  <c r="G12" i="11" s="1"/>
  <c r="G16" i="11" s="1"/>
  <c r="F16" i="3"/>
  <c r="B17" i="3" s="1"/>
  <c r="D16" i="3"/>
  <c r="E16" i="3" s="1"/>
  <c r="M20" i="8"/>
  <c r="H16" i="11"/>
  <c r="I16" i="11" s="1"/>
  <c r="M18" i="9"/>
  <c r="B19" i="8"/>
  <c r="E3" i="8"/>
  <c r="C11" i="10"/>
  <c r="B12" i="10"/>
  <c r="B15" i="10" s="1"/>
  <c r="L15" i="7"/>
  <c r="N15" i="7" s="1"/>
  <c r="O15" i="7" s="1"/>
  <c r="K16" i="7" s="1"/>
  <c r="D36" i="8"/>
  <c r="C37" i="8"/>
  <c r="E18" i="9" l="1"/>
  <c r="F18" i="9" s="1"/>
  <c r="G18" i="9" s="1"/>
  <c r="H18" i="9" s="1"/>
  <c r="B19" i="9" s="1"/>
  <c r="F15" i="5"/>
  <c r="B16" i="5" s="1"/>
  <c r="D15" i="5"/>
  <c r="E15" i="5" s="1"/>
  <c r="E18" i="7"/>
  <c r="F18" i="7" s="1"/>
  <c r="G18" i="7" s="1"/>
  <c r="H18" i="7" s="1"/>
  <c r="B19" i="7" s="1"/>
  <c r="L16" i="7"/>
  <c r="N16" i="7" s="1"/>
  <c r="O16" i="7"/>
  <c r="K17" i="7" s="1"/>
  <c r="O16" i="9"/>
  <c r="K17" i="9" s="1"/>
  <c r="L16" i="9"/>
  <c r="N16" i="9" s="1"/>
  <c r="E19" i="8"/>
  <c r="D17" i="3"/>
  <c r="E17" i="3" s="1"/>
  <c r="F17" i="3" s="1"/>
  <c r="B18" i="3" s="1"/>
  <c r="D37" i="8"/>
  <c r="C38" i="8"/>
  <c r="H14" i="5"/>
  <c r="H15" i="5" s="1"/>
  <c r="M19" i="9"/>
  <c r="C11" i="11"/>
  <c r="B12" i="11"/>
  <c r="B15" i="11" s="1"/>
  <c r="I16" i="3"/>
  <c r="I17" i="3" s="1"/>
  <c r="D31" i="9"/>
  <c r="C32" i="9"/>
  <c r="D34" i="7"/>
  <c r="C35" i="7"/>
  <c r="B19" i="10"/>
  <c r="B16" i="6" s="1"/>
  <c r="B16" i="10"/>
  <c r="B20" i="10"/>
  <c r="C16" i="6" s="1"/>
  <c r="M21" i="8"/>
  <c r="M19" i="7"/>
  <c r="L19" i="8"/>
  <c r="E19" i="7" l="1"/>
  <c r="F19" i="7" s="1"/>
  <c r="G19" i="7" s="1"/>
  <c r="H19" i="7"/>
  <c r="B20" i="7" s="1"/>
  <c r="F18" i="3"/>
  <c r="D18" i="3"/>
  <c r="E18" i="3" s="1"/>
  <c r="E19" i="9"/>
  <c r="F19" i="9" s="1"/>
  <c r="G19" i="9" s="1"/>
  <c r="H19" i="9" s="1"/>
  <c r="B20" i="9" s="1"/>
  <c r="I18" i="3"/>
  <c r="B21" i="10"/>
  <c r="B22" i="10" s="1"/>
  <c r="L17" i="7"/>
  <c r="N17" i="7" s="1"/>
  <c r="O17" i="7" s="1"/>
  <c r="K18" i="7" s="1"/>
  <c r="O4" i="8"/>
  <c r="N4" i="8" s="1"/>
  <c r="N5" i="8" s="1"/>
  <c r="K5" i="6" s="1"/>
  <c r="N19" i="8"/>
  <c r="O19" i="8" s="1"/>
  <c r="K20" i="8" s="1"/>
  <c r="C36" i="7"/>
  <c r="D35" i="7"/>
  <c r="F4" i="8"/>
  <c r="E4" i="8" s="1"/>
  <c r="E5" i="8" s="1"/>
  <c r="G5" i="6" s="1"/>
  <c r="F19" i="8"/>
  <c r="G19" i="8" s="1"/>
  <c r="H19" i="8" s="1"/>
  <c r="B20" i="8" s="1"/>
  <c r="B19" i="11"/>
  <c r="B17" i="6" s="1"/>
  <c r="B16" i="11"/>
  <c r="B20" i="11"/>
  <c r="C17" i="6" s="1"/>
  <c r="M20" i="7"/>
  <c r="M20" i="9"/>
  <c r="D16" i="5"/>
  <c r="E16" i="5" s="1"/>
  <c r="F16" i="5" s="1"/>
  <c r="B17" i="5" s="1"/>
  <c r="H16" i="5"/>
  <c r="L17" i="9"/>
  <c r="N17" i="9" s="1"/>
  <c r="O17" i="9"/>
  <c r="K18" i="9" s="1"/>
  <c r="M22" i="8"/>
  <c r="D32" i="9"/>
  <c r="C33" i="9"/>
  <c r="D38" i="8"/>
  <c r="C39" i="8"/>
  <c r="L18" i="7" l="1"/>
  <c r="N18" i="7" s="1"/>
  <c r="O18" i="7"/>
  <c r="K19" i="7" s="1"/>
  <c r="D17" i="5"/>
  <c r="E17" i="5" s="1"/>
  <c r="F17" i="5" s="1"/>
  <c r="B18" i="5" s="1"/>
  <c r="E20" i="9"/>
  <c r="F20" i="9" s="1"/>
  <c r="G20" i="9" s="1"/>
  <c r="H20" i="9"/>
  <c r="B21" i="9" s="1"/>
  <c r="D4" i="12"/>
  <c r="G8" i="6"/>
  <c r="M21" i="7"/>
  <c r="H20" i="8"/>
  <c r="B21" i="8" s="1"/>
  <c r="E20" i="8"/>
  <c r="F20" i="8" s="1"/>
  <c r="G20" i="8" s="1"/>
  <c r="M23" i="8"/>
  <c r="M21" i="9"/>
  <c r="L18" i="9"/>
  <c r="N18" i="9" s="1"/>
  <c r="O18" i="9" s="1"/>
  <c r="K19" i="9" s="1"/>
  <c r="C37" i="7"/>
  <c r="D36" i="7"/>
  <c r="B21" i="11"/>
  <c r="B22" i="11" s="1"/>
  <c r="L20" i="8"/>
  <c r="N20" i="8" s="1"/>
  <c r="O20" i="8" s="1"/>
  <c r="K21" i="8" s="1"/>
  <c r="D39" i="8"/>
  <c r="C40" i="8"/>
  <c r="H20" i="7"/>
  <c r="B21" i="7" s="1"/>
  <c r="E20" i="7"/>
  <c r="F20" i="7" s="1"/>
  <c r="G20" i="7" s="1"/>
  <c r="H4" i="12"/>
  <c r="K8" i="6"/>
  <c r="D33" i="9"/>
  <c r="C34" i="9"/>
  <c r="L19" i="9" l="1"/>
  <c r="N19" i="9" s="1"/>
  <c r="O19" i="9"/>
  <c r="K20" i="9" s="1"/>
  <c r="D18" i="5"/>
  <c r="C18" i="5"/>
  <c r="E18" i="5" s="1"/>
  <c r="F18" i="5" s="1"/>
  <c r="L21" i="8"/>
  <c r="N21" i="8" s="1"/>
  <c r="O21" i="8"/>
  <c r="K22" i="8" s="1"/>
  <c r="C35" i="9"/>
  <c r="D34" i="9"/>
  <c r="M22" i="9"/>
  <c r="B11" i="12"/>
  <c r="G11" i="12"/>
  <c r="G12" i="12" s="1"/>
  <c r="G16" i="12" s="1"/>
  <c r="B14" i="12"/>
  <c r="C14" i="12" s="1"/>
  <c r="C16" i="12" s="1"/>
  <c r="H16" i="12" s="1"/>
  <c r="I16" i="12" s="1"/>
  <c r="M24" i="8"/>
  <c r="E21" i="7"/>
  <c r="F21" i="7" s="1"/>
  <c r="G21" i="7" s="1"/>
  <c r="H21" i="7"/>
  <c r="B22" i="7" s="1"/>
  <c r="E21" i="8"/>
  <c r="F21" i="8" s="1"/>
  <c r="G21" i="8" s="1"/>
  <c r="H21" i="8" s="1"/>
  <c r="B22" i="8" s="1"/>
  <c r="L19" i="7"/>
  <c r="N19" i="7" s="1"/>
  <c r="O19" i="7" s="1"/>
  <c r="K20" i="7" s="1"/>
  <c r="E21" i="9"/>
  <c r="F21" i="9" s="1"/>
  <c r="G21" i="9" s="1"/>
  <c r="H21" i="9" s="1"/>
  <c r="B22" i="9" s="1"/>
  <c r="D37" i="7"/>
  <c r="C38" i="7"/>
  <c r="H17" i="5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D40" i="8"/>
  <c r="C41" i="8"/>
  <c r="M22" i="7"/>
  <c r="E22" i="9" l="1"/>
  <c r="F22" i="9" s="1"/>
  <c r="G22" i="9" s="1"/>
  <c r="H22" i="9" s="1"/>
  <c r="B23" i="9" s="1"/>
  <c r="E22" i="8"/>
  <c r="F22" i="8" s="1"/>
  <c r="G22" i="8" s="1"/>
  <c r="H22" i="8" s="1"/>
  <c r="B23" i="8" s="1"/>
  <c r="L20" i="7"/>
  <c r="N20" i="7" s="1"/>
  <c r="O20" i="7"/>
  <c r="K21" i="7" s="1"/>
  <c r="D38" i="7"/>
  <c r="C39" i="7"/>
  <c r="M23" i="9"/>
  <c r="E22" i="7"/>
  <c r="F22" i="7" s="1"/>
  <c r="G22" i="7" s="1"/>
  <c r="H22" i="7" s="1"/>
  <c r="B23" i="7" s="1"/>
  <c r="M25" i="8"/>
  <c r="C36" i="9"/>
  <c r="D35" i="9"/>
  <c r="M23" i="7"/>
  <c r="L22" i="8"/>
  <c r="N22" i="8" s="1"/>
  <c r="O22" i="8"/>
  <c r="K23" i="8" s="1"/>
  <c r="C42" i="8"/>
  <c r="D41" i="8"/>
  <c r="C11" i="12"/>
  <c r="B12" i="12"/>
  <c r="B15" i="12" s="1"/>
  <c r="L20" i="9"/>
  <c r="N20" i="9" s="1"/>
  <c r="O20" i="9"/>
  <c r="K21" i="9" s="1"/>
  <c r="E23" i="8" l="1"/>
  <c r="F23" i="8" s="1"/>
  <c r="G23" i="8" s="1"/>
  <c r="H23" i="8"/>
  <c r="B24" i="8" s="1"/>
  <c r="H23" i="7"/>
  <c r="B24" i="7" s="1"/>
  <c r="E23" i="7"/>
  <c r="F23" i="7" s="1"/>
  <c r="G23" i="7" s="1"/>
  <c r="E23" i="9"/>
  <c r="F23" i="9" s="1"/>
  <c r="G23" i="9" s="1"/>
  <c r="H23" i="9" s="1"/>
  <c r="B24" i="9" s="1"/>
  <c r="D39" i="7"/>
  <c r="C40" i="7"/>
  <c r="C43" i="8"/>
  <c r="D42" i="8"/>
  <c r="O23" i="8"/>
  <c r="K24" i="8" s="1"/>
  <c r="L23" i="8"/>
  <c r="N23" i="8" s="1"/>
  <c r="L21" i="7"/>
  <c r="N21" i="7" s="1"/>
  <c r="O21" i="7"/>
  <c r="K22" i="7" s="1"/>
  <c r="B16" i="12"/>
  <c r="B19" i="12"/>
  <c r="B15" i="6" s="1"/>
  <c r="B18" i="6" s="1"/>
  <c r="B16" i="2" s="1"/>
  <c r="B20" i="12"/>
  <c r="C15" i="6" s="1"/>
  <c r="C18" i="6" s="1"/>
  <c r="E15" i="2" s="1"/>
  <c r="D36" i="9"/>
  <c r="C37" i="9"/>
  <c r="M26" i="8"/>
  <c r="L21" i="9"/>
  <c r="N21" i="9" s="1"/>
  <c r="O21" i="9" s="1"/>
  <c r="K22" i="9" s="1"/>
  <c r="M24" i="7"/>
  <c r="M24" i="9"/>
  <c r="E24" i="9" l="1"/>
  <c r="F24" i="9" s="1"/>
  <c r="G24" i="9" s="1"/>
  <c r="H24" i="9" s="1"/>
  <c r="B25" i="9" s="1"/>
  <c r="L22" i="9"/>
  <c r="N22" i="9" s="1"/>
  <c r="O22" i="9" s="1"/>
  <c r="K23" i="9" s="1"/>
  <c r="M25" i="9"/>
  <c r="E24" i="8"/>
  <c r="F24" i="8" s="1"/>
  <c r="G24" i="8" s="1"/>
  <c r="H24" i="8"/>
  <c r="B25" i="8" s="1"/>
  <c r="M25" i="7"/>
  <c r="C27" i="2"/>
  <c r="B19" i="2"/>
  <c r="B21" i="12"/>
  <c r="B22" i="12" s="1"/>
  <c r="L22" i="7"/>
  <c r="N22" i="7" s="1"/>
  <c r="O22" i="7" s="1"/>
  <c r="K23" i="7" s="1"/>
  <c r="M27" i="8"/>
  <c r="C41" i="2"/>
  <c r="D43" i="8"/>
  <c r="C44" i="8"/>
  <c r="D40" i="7"/>
  <c r="C41" i="7"/>
  <c r="D37" i="9"/>
  <c r="C38" i="9"/>
  <c r="L24" i="8"/>
  <c r="N24" i="8" s="1"/>
  <c r="O24" i="8" s="1"/>
  <c r="K25" i="8" s="1"/>
  <c r="E24" i="7"/>
  <c r="F24" i="7" s="1"/>
  <c r="G24" i="7" s="1"/>
  <c r="H24" i="7"/>
  <c r="B25" i="7" s="1"/>
  <c r="L25" i="8" l="1"/>
  <c r="N25" i="8" s="1"/>
  <c r="O25" i="8"/>
  <c r="K26" i="8" s="1"/>
  <c r="O23" i="9"/>
  <c r="K24" i="9" s="1"/>
  <c r="L23" i="9"/>
  <c r="N23" i="9" s="1"/>
  <c r="L23" i="7"/>
  <c r="N23" i="7" s="1"/>
  <c r="O23" i="7"/>
  <c r="K24" i="7" s="1"/>
  <c r="E25" i="9"/>
  <c r="F25" i="9" s="1"/>
  <c r="G25" i="9" s="1"/>
  <c r="H25" i="9"/>
  <c r="B26" i="9" s="1"/>
  <c r="M28" i="8"/>
  <c r="E25" i="8"/>
  <c r="F25" i="8" s="1"/>
  <c r="G25" i="8" s="1"/>
  <c r="H25" i="8" s="1"/>
  <c r="B26" i="8" s="1"/>
  <c r="M26" i="9"/>
  <c r="D38" i="9"/>
  <c r="C39" i="9"/>
  <c r="E25" i="7"/>
  <c r="F25" i="7" s="1"/>
  <c r="G25" i="7" s="1"/>
  <c r="H25" i="7" s="1"/>
  <c r="B26" i="7" s="1"/>
  <c r="C45" i="8"/>
  <c r="D44" i="8"/>
  <c r="C36" i="2"/>
  <c r="C42" i="2" s="1"/>
  <c r="C21" i="13" s="1"/>
  <c r="E21" i="2"/>
  <c r="E17" i="2" s="1"/>
  <c r="E18" i="2"/>
  <c r="C30" i="2" s="1"/>
  <c r="M26" i="7"/>
  <c r="D41" i="7"/>
  <c r="C42" i="7"/>
  <c r="C15" i="13"/>
  <c r="C29" i="2"/>
  <c r="E26" i="8" l="1"/>
  <c r="F26" i="8" s="1"/>
  <c r="G26" i="8" s="1"/>
  <c r="H26" i="8" s="1"/>
  <c r="B27" i="8" s="1"/>
  <c r="E26" i="7"/>
  <c r="F26" i="7" s="1"/>
  <c r="G26" i="7" s="1"/>
  <c r="H26" i="7"/>
  <c r="B27" i="7" s="1"/>
  <c r="D39" i="9"/>
  <c r="C40" i="9"/>
  <c r="C31" i="2"/>
  <c r="C33" i="2" s="1"/>
  <c r="D33" i="2" s="1"/>
  <c r="C47" i="2"/>
  <c r="C51" i="2" s="1"/>
  <c r="E19" i="2"/>
  <c r="C45" i="2" s="1"/>
  <c r="M29" i="8"/>
  <c r="M27" i="7"/>
  <c r="M27" i="9"/>
  <c r="O24" i="7"/>
  <c r="K25" i="7" s="1"/>
  <c r="L24" i="7"/>
  <c r="N24" i="7" s="1"/>
  <c r="E15" i="13"/>
  <c r="E13" i="13" s="1"/>
  <c r="C13" i="13"/>
  <c r="L26" i="8"/>
  <c r="N26" i="8" s="1"/>
  <c r="O26" i="8" s="1"/>
  <c r="K27" i="8" s="1"/>
  <c r="E26" i="9"/>
  <c r="F26" i="9" s="1"/>
  <c r="G26" i="9" s="1"/>
  <c r="H26" i="9"/>
  <c r="B27" i="9" s="1"/>
  <c r="C43" i="7"/>
  <c r="D42" i="7"/>
  <c r="D45" i="8"/>
  <c r="C46" i="8"/>
  <c r="L24" i="9"/>
  <c r="N24" i="9" s="1"/>
  <c r="O24" i="9"/>
  <c r="K25" i="9" s="1"/>
  <c r="L27" i="8" l="1"/>
  <c r="N27" i="8" s="1"/>
  <c r="O27" i="8"/>
  <c r="K28" i="8" s="1"/>
  <c r="H27" i="8"/>
  <c r="B28" i="8" s="1"/>
  <c r="E27" i="8"/>
  <c r="F27" i="8" s="1"/>
  <c r="G27" i="8" s="1"/>
  <c r="M28" i="9"/>
  <c r="L25" i="7"/>
  <c r="N25" i="7" s="1"/>
  <c r="O25" i="7" s="1"/>
  <c r="K26" i="7" s="1"/>
  <c r="D46" i="8"/>
  <c r="C47" i="8"/>
  <c r="E27" i="7"/>
  <c r="F27" i="7" s="1"/>
  <c r="G27" i="7" s="1"/>
  <c r="H27" i="7" s="1"/>
  <c r="B28" i="7" s="1"/>
  <c r="E27" i="9"/>
  <c r="F27" i="9" s="1"/>
  <c r="G27" i="9" s="1"/>
  <c r="H27" i="9" s="1"/>
  <c r="B28" i="9" s="1"/>
  <c r="D40" i="9"/>
  <c r="C41" i="9"/>
  <c r="O25" i="9"/>
  <c r="K26" i="9" s="1"/>
  <c r="L25" i="9"/>
  <c r="N25" i="9" s="1"/>
  <c r="M28" i="7"/>
  <c r="M30" i="8"/>
  <c r="C44" i="7"/>
  <c r="D43" i="7"/>
  <c r="C48" i="2"/>
  <c r="C50" i="2" s="1"/>
  <c r="C52" i="2" s="1"/>
  <c r="C53" i="2" s="1"/>
  <c r="C55" i="2" s="1"/>
  <c r="C18" i="13" s="1"/>
  <c r="E28" i="9" l="1"/>
  <c r="F28" i="9" s="1"/>
  <c r="G28" i="9" s="1"/>
  <c r="H28" i="9" s="1"/>
  <c r="B29" i="9" s="1"/>
  <c r="H28" i="7"/>
  <c r="B29" i="7" s="1"/>
  <c r="E28" i="7"/>
  <c r="F28" i="7" s="1"/>
  <c r="G28" i="7" s="1"/>
  <c r="L26" i="7"/>
  <c r="N26" i="7" s="1"/>
  <c r="O26" i="7"/>
  <c r="K27" i="7" s="1"/>
  <c r="C48" i="8"/>
  <c r="D47" i="8"/>
  <c r="C45" i="7"/>
  <c r="D44" i="7"/>
  <c r="M31" i="8"/>
  <c r="M29" i="7"/>
  <c r="M29" i="9"/>
  <c r="L26" i="9"/>
  <c r="N26" i="9" s="1"/>
  <c r="O26" i="9" s="1"/>
  <c r="K27" i="9" s="1"/>
  <c r="D41" i="9"/>
  <c r="C42" i="9"/>
  <c r="E28" i="8"/>
  <c r="F28" i="8" s="1"/>
  <c r="G28" i="8" s="1"/>
  <c r="H28" i="8"/>
  <c r="B29" i="8" s="1"/>
  <c r="L28" i="8"/>
  <c r="N28" i="8" s="1"/>
  <c r="O28" i="8" s="1"/>
  <c r="K29" i="8" s="1"/>
  <c r="E29" i="9" l="1"/>
  <c r="F29" i="9" s="1"/>
  <c r="G29" i="9" s="1"/>
  <c r="H29" i="9" s="1"/>
  <c r="B30" i="9" s="1"/>
  <c r="L29" i="8"/>
  <c r="N29" i="8" s="1"/>
  <c r="O29" i="8" s="1"/>
  <c r="K30" i="8" s="1"/>
  <c r="L27" i="9"/>
  <c r="N27" i="9" s="1"/>
  <c r="O27" i="9"/>
  <c r="K28" i="9" s="1"/>
  <c r="D45" i="7"/>
  <c r="C46" i="7"/>
  <c r="M30" i="9"/>
  <c r="D48" i="8"/>
  <c r="C49" i="8"/>
  <c r="E29" i="8"/>
  <c r="F29" i="8" s="1"/>
  <c r="G29" i="8" s="1"/>
  <c r="H29" i="8" s="1"/>
  <c r="B30" i="8" s="1"/>
  <c r="L27" i="7"/>
  <c r="N27" i="7" s="1"/>
  <c r="O27" i="7" s="1"/>
  <c r="K28" i="7" s="1"/>
  <c r="M30" i="7"/>
  <c r="D42" i="9"/>
  <c r="C43" i="9"/>
  <c r="M32" i="8"/>
  <c r="E29" i="7"/>
  <c r="F29" i="7" s="1"/>
  <c r="G29" i="7" s="1"/>
  <c r="H29" i="7" s="1"/>
  <c r="B30" i="7" s="1"/>
  <c r="E30" i="8" l="1"/>
  <c r="F30" i="8" s="1"/>
  <c r="G30" i="8" s="1"/>
  <c r="H30" i="8"/>
  <c r="B31" i="8" s="1"/>
  <c r="E30" i="9"/>
  <c r="F30" i="9" s="1"/>
  <c r="G30" i="9" s="1"/>
  <c r="H30" i="9" s="1"/>
  <c r="B31" i="9" s="1"/>
  <c r="L30" i="8"/>
  <c r="N30" i="8" s="1"/>
  <c r="O30" i="8" s="1"/>
  <c r="K31" i="8" s="1"/>
  <c r="E30" i="7"/>
  <c r="F30" i="7" s="1"/>
  <c r="G30" i="7" s="1"/>
  <c r="H30" i="7" s="1"/>
  <c r="B31" i="7" s="1"/>
  <c r="L28" i="7"/>
  <c r="N28" i="7" s="1"/>
  <c r="O28" i="7"/>
  <c r="K29" i="7" s="1"/>
  <c r="M31" i="9"/>
  <c r="C47" i="7"/>
  <c r="D46" i="7"/>
  <c r="M31" i="7"/>
  <c r="L28" i="9"/>
  <c r="N28" i="9" s="1"/>
  <c r="O28" i="9"/>
  <c r="K29" i="9" s="1"/>
  <c r="C44" i="9"/>
  <c r="D43" i="9"/>
  <c r="C50" i="8"/>
  <c r="D49" i="8"/>
  <c r="M33" i="8"/>
  <c r="E31" i="7" l="1"/>
  <c r="F31" i="7" s="1"/>
  <c r="G31" i="7" s="1"/>
  <c r="H31" i="7" s="1"/>
  <c r="B32" i="7" s="1"/>
  <c r="L31" i="8"/>
  <c r="N31" i="8" s="1"/>
  <c r="O31" i="8" s="1"/>
  <c r="K32" i="8" s="1"/>
  <c r="E31" i="9"/>
  <c r="F31" i="9" s="1"/>
  <c r="G31" i="9" s="1"/>
  <c r="H31" i="9" s="1"/>
  <c r="B32" i="9" s="1"/>
  <c r="L29" i="9"/>
  <c r="N29" i="9" s="1"/>
  <c r="O29" i="9" s="1"/>
  <c r="K30" i="9" s="1"/>
  <c r="E31" i="8"/>
  <c r="F31" i="8" s="1"/>
  <c r="G31" i="8" s="1"/>
  <c r="H31" i="8"/>
  <c r="B32" i="8" s="1"/>
  <c r="M34" i="8"/>
  <c r="C48" i="7"/>
  <c r="D48" i="7" s="1"/>
  <c r="D47" i="7"/>
  <c r="L29" i="7"/>
  <c r="N29" i="7" s="1"/>
  <c r="O29" i="7"/>
  <c r="K30" i="7" s="1"/>
  <c r="M32" i="7"/>
  <c r="C51" i="8"/>
  <c r="D50" i="8"/>
  <c r="D44" i="9"/>
  <c r="C45" i="9"/>
  <c r="M32" i="9"/>
  <c r="E32" i="7" l="1"/>
  <c r="F32" i="7" s="1"/>
  <c r="G32" i="7" s="1"/>
  <c r="H32" i="7" s="1"/>
  <c r="B33" i="7" s="1"/>
  <c r="O32" i="8"/>
  <c r="K33" i="8" s="1"/>
  <c r="L32" i="8"/>
  <c r="N32" i="8" s="1"/>
  <c r="L30" i="9"/>
  <c r="N30" i="9" s="1"/>
  <c r="O30" i="9"/>
  <c r="K31" i="9" s="1"/>
  <c r="E32" i="9"/>
  <c r="F32" i="9" s="1"/>
  <c r="G32" i="9" s="1"/>
  <c r="H32" i="9" s="1"/>
  <c r="B33" i="9" s="1"/>
  <c r="M33" i="9"/>
  <c r="O30" i="7"/>
  <c r="K31" i="7" s="1"/>
  <c r="L30" i="7"/>
  <c r="N30" i="7" s="1"/>
  <c r="C46" i="9"/>
  <c r="D45" i="9"/>
  <c r="M35" i="8"/>
  <c r="E32" i="8"/>
  <c r="F32" i="8" s="1"/>
  <c r="G32" i="8" s="1"/>
  <c r="H32" i="8"/>
  <c r="B33" i="8" s="1"/>
  <c r="M33" i="7"/>
  <c r="D51" i="8"/>
  <c r="C52" i="8"/>
  <c r="E33" i="7" l="1"/>
  <c r="F33" i="7" s="1"/>
  <c r="G33" i="7" s="1"/>
  <c r="H33" i="7"/>
  <c r="B34" i="7" s="1"/>
  <c r="E33" i="9"/>
  <c r="F33" i="9" s="1"/>
  <c r="G33" i="9" s="1"/>
  <c r="H33" i="9" s="1"/>
  <c r="B34" i="9" s="1"/>
  <c r="E33" i="8"/>
  <c r="F33" i="8" s="1"/>
  <c r="G33" i="8" s="1"/>
  <c r="H33" i="8"/>
  <c r="B34" i="8" s="1"/>
  <c r="M36" i="8"/>
  <c r="L31" i="9"/>
  <c r="N31" i="9" s="1"/>
  <c r="O31" i="9" s="1"/>
  <c r="K32" i="9" s="1"/>
  <c r="D46" i="9"/>
  <c r="C47" i="9"/>
  <c r="D47" i="9" s="1"/>
  <c r="M34" i="9"/>
  <c r="M34" i="7"/>
  <c r="C53" i="8"/>
  <c r="D53" i="8" s="1"/>
  <c r="D52" i="8"/>
  <c r="L31" i="7"/>
  <c r="N31" i="7" s="1"/>
  <c r="O31" i="7" s="1"/>
  <c r="K32" i="7" s="1"/>
  <c r="L33" i="8"/>
  <c r="N33" i="8" s="1"/>
  <c r="O33" i="8"/>
  <c r="K34" i="8" s="1"/>
  <c r="E34" i="9" l="1"/>
  <c r="F34" i="9" s="1"/>
  <c r="G34" i="9" s="1"/>
  <c r="H34" i="9"/>
  <c r="B35" i="9" s="1"/>
  <c r="L32" i="9"/>
  <c r="N32" i="9" s="1"/>
  <c r="O32" i="9" s="1"/>
  <c r="K33" i="9" s="1"/>
  <c r="L32" i="7"/>
  <c r="N32" i="7" s="1"/>
  <c r="O32" i="7" s="1"/>
  <c r="K33" i="7" s="1"/>
  <c r="E34" i="7"/>
  <c r="F34" i="7" s="1"/>
  <c r="G34" i="7" s="1"/>
  <c r="H34" i="7"/>
  <c r="B35" i="7" s="1"/>
  <c r="L34" i="8"/>
  <c r="N34" i="8" s="1"/>
  <c r="O34" i="8" s="1"/>
  <c r="K35" i="8" s="1"/>
  <c r="M37" i="8"/>
  <c r="M35" i="9"/>
  <c r="M35" i="7"/>
  <c r="E34" i="8"/>
  <c r="F34" i="8" s="1"/>
  <c r="G34" i="8" s="1"/>
  <c r="H34" i="8" s="1"/>
  <c r="B35" i="8" s="1"/>
  <c r="L35" i="8" l="1"/>
  <c r="N35" i="8" s="1"/>
  <c r="O35" i="8" s="1"/>
  <c r="K36" i="8" s="1"/>
  <c r="O33" i="7"/>
  <c r="K34" i="7" s="1"/>
  <c r="L33" i="7"/>
  <c r="N33" i="7" s="1"/>
  <c r="E35" i="8"/>
  <c r="F35" i="8" s="1"/>
  <c r="G35" i="8" s="1"/>
  <c r="H35" i="8" s="1"/>
  <c r="B36" i="8" s="1"/>
  <c r="L33" i="9"/>
  <c r="N33" i="9" s="1"/>
  <c r="O33" i="9" s="1"/>
  <c r="K34" i="9" s="1"/>
  <c r="M36" i="7"/>
  <c r="E35" i="7"/>
  <c r="F35" i="7" s="1"/>
  <c r="G35" i="7" s="1"/>
  <c r="H35" i="7" s="1"/>
  <c r="B36" i="7" s="1"/>
  <c r="M36" i="9"/>
  <c r="M38" i="8"/>
  <c r="H35" i="9"/>
  <c r="B36" i="9" s="1"/>
  <c r="E35" i="9"/>
  <c r="F35" i="9" s="1"/>
  <c r="G35" i="9" s="1"/>
  <c r="O36" i="8" l="1"/>
  <c r="K37" i="8" s="1"/>
  <c r="L36" i="8"/>
  <c r="N36" i="8" s="1"/>
  <c r="H36" i="7"/>
  <c r="B37" i="7" s="1"/>
  <c r="E36" i="7"/>
  <c r="F36" i="7" s="1"/>
  <c r="G36" i="7" s="1"/>
  <c r="L34" i="9"/>
  <c r="N34" i="9" s="1"/>
  <c r="O34" i="9" s="1"/>
  <c r="K35" i="9" s="1"/>
  <c r="E36" i="8"/>
  <c r="F36" i="8" s="1"/>
  <c r="G36" i="8" s="1"/>
  <c r="H36" i="8" s="1"/>
  <c r="B37" i="8" s="1"/>
  <c r="E36" i="9"/>
  <c r="F36" i="9" s="1"/>
  <c r="G36" i="9" s="1"/>
  <c r="H36" i="9" s="1"/>
  <c r="B37" i="9" s="1"/>
  <c r="M39" i="8"/>
  <c r="M37" i="9"/>
  <c r="L34" i="7"/>
  <c r="N34" i="7" s="1"/>
  <c r="O34" i="7" s="1"/>
  <c r="K35" i="7" s="1"/>
  <c r="M37" i="7"/>
  <c r="E37" i="8" l="1"/>
  <c r="F37" i="8" s="1"/>
  <c r="G37" i="8" s="1"/>
  <c r="H37" i="8" s="1"/>
  <c r="B38" i="8" s="1"/>
  <c r="O35" i="9"/>
  <c r="K36" i="9" s="1"/>
  <c r="L35" i="9"/>
  <c r="N35" i="9" s="1"/>
  <c r="E37" i="9"/>
  <c r="F37" i="9" s="1"/>
  <c r="G37" i="9" s="1"/>
  <c r="H37" i="9"/>
  <c r="B38" i="9" s="1"/>
  <c r="L35" i="7"/>
  <c r="N35" i="7" s="1"/>
  <c r="O35" i="7"/>
  <c r="K36" i="7" s="1"/>
  <c r="M40" i="8"/>
  <c r="M38" i="7"/>
  <c r="L37" i="8"/>
  <c r="N37" i="8" s="1"/>
  <c r="O37" i="8" s="1"/>
  <c r="K38" i="8" s="1"/>
  <c r="M38" i="9"/>
  <c r="E37" i="7"/>
  <c r="F37" i="7" s="1"/>
  <c r="G37" i="7" s="1"/>
  <c r="H37" i="7" s="1"/>
  <c r="B38" i="7" s="1"/>
  <c r="E38" i="8" l="1"/>
  <c r="F38" i="8" s="1"/>
  <c r="G38" i="8" s="1"/>
  <c r="H38" i="8" s="1"/>
  <c r="B39" i="8" s="1"/>
  <c r="E38" i="7"/>
  <c r="F38" i="7" s="1"/>
  <c r="G38" i="7" s="1"/>
  <c r="H38" i="7" s="1"/>
  <c r="B39" i="7" s="1"/>
  <c r="L38" i="8"/>
  <c r="N38" i="8" s="1"/>
  <c r="O38" i="8"/>
  <c r="K39" i="8" s="1"/>
  <c r="M39" i="7"/>
  <c r="M39" i="9"/>
  <c r="L36" i="9"/>
  <c r="N36" i="9" s="1"/>
  <c r="O36" i="9" s="1"/>
  <c r="K37" i="9" s="1"/>
  <c r="L36" i="7"/>
  <c r="N36" i="7" s="1"/>
  <c r="O36" i="7"/>
  <c r="K37" i="7" s="1"/>
  <c r="E38" i="9"/>
  <c r="F38" i="9" s="1"/>
  <c r="G38" i="9" s="1"/>
  <c r="H38" i="9" s="1"/>
  <c r="B39" i="9" s="1"/>
  <c r="M41" i="8"/>
  <c r="E39" i="8" l="1"/>
  <c r="F39" i="8" s="1"/>
  <c r="G39" i="8" s="1"/>
  <c r="H39" i="8" s="1"/>
  <c r="B40" i="8" s="1"/>
  <c r="O37" i="9"/>
  <c r="K38" i="9" s="1"/>
  <c r="L37" i="9"/>
  <c r="N37" i="9" s="1"/>
  <c r="E39" i="9"/>
  <c r="F39" i="9" s="1"/>
  <c r="G39" i="9" s="1"/>
  <c r="H39" i="9" s="1"/>
  <c r="B40" i="9" s="1"/>
  <c r="E39" i="7"/>
  <c r="F39" i="7" s="1"/>
  <c r="G39" i="7" s="1"/>
  <c r="H39" i="7" s="1"/>
  <c r="B40" i="7" s="1"/>
  <c r="M42" i="8"/>
  <c r="L37" i="7"/>
  <c r="N37" i="7" s="1"/>
  <c r="O37" i="7" s="1"/>
  <c r="K38" i="7" s="1"/>
  <c r="M40" i="9"/>
  <c r="M40" i="7"/>
  <c r="L39" i="8"/>
  <c r="N39" i="8" s="1"/>
  <c r="O39" i="8" s="1"/>
  <c r="K40" i="8" s="1"/>
  <c r="O38" i="7" l="1"/>
  <c r="K39" i="7" s="1"/>
  <c r="L38" i="7"/>
  <c r="N38" i="7" s="1"/>
  <c r="H40" i="8"/>
  <c r="B41" i="8" s="1"/>
  <c r="E40" i="8"/>
  <c r="F40" i="8" s="1"/>
  <c r="G40" i="8" s="1"/>
  <c r="E40" i="7"/>
  <c r="F40" i="7" s="1"/>
  <c r="G40" i="7" s="1"/>
  <c r="H40" i="7" s="1"/>
  <c r="B41" i="7" s="1"/>
  <c r="E40" i="9"/>
  <c r="F40" i="9" s="1"/>
  <c r="G40" i="9" s="1"/>
  <c r="H40" i="9" s="1"/>
  <c r="B41" i="9" s="1"/>
  <c r="L40" i="8"/>
  <c r="N40" i="8" s="1"/>
  <c r="O40" i="8" s="1"/>
  <c r="K41" i="8" s="1"/>
  <c r="M43" i="8"/>
  <c r="L38" i="9"/>
  <c r="N38" i="9" s="1"/>
  <c r="O38" i="9"/>
  <c r="K39" i="9" s="1"/>
  <c r="M41" i="7"/>
  <c r="M41" i="9"/>
  <c r="H41" i="9" l="1"/>
  <c r="B42" i="9" s="1"/>
  <c r="E41" i="9"/>
  <c r="F41" i="9" s="1"/>
  <c r="G41" i="9" s="1"/>
  <c r="O41" i="8"/>
  <c r="K42" i="8" s="1"/>
  <c r="L41" i="8"/>
  <c r="N41" i="8" s="1"/>
  <c r="E41" i="7"/>
  <c r="F41" i="7" s="1"/>
  <c r="G41" i="7" s="1"/>
  <c r="H41" i="7"/>
  <c r="B42" i="7" s="1"/>
  <c r="L39" i="7"/>
  <c r="N39" i="7" s="1"/>
  <c r="O39" i="7" s="1"/>
  <c r="K40" i="7" s="1"/>
  <c r="M42" i="7"/>
  <c r="L39" i="9"/>
  <c r="N39" i="9" s="1"/>
  <c r="O39" i="9" s="1"/>
  <c r="K40" i="9" s="1"/>
  <c r="M44" i="8"/>
  <c r="E41" i="8"/>
  <c r="F41" i="8" s="1"/>
  <c r="G41" i="8" s="1"/>
  <c r="H41" i="8"/>
  <c r="B42" i="8" s="1"/>
  <c r="M42" i="9"/>
  <c r="L40" i="9" l="1"/>
  <c r="N40" i="9" s="1"/>
  <c r="O40" i="9" s="1"/>
  <c r="K41" i="9" s="1"/>
  <c r="O40" i="7"/>
  <c r="K41" i="7" s="1"/>
  <c r="L40" i="7"/>
  <c r="N40" i="7" s="1"/>
  <c r="E42" i="9"/>
  <c r="F42" i="9" s="1"/>
  <c r="G42" i="9" s="1"/>
  <c r="H42" i="9"/>
  <c r="B43" i="9" s="1"/>
  <c r="M45" i="8"/>
  <c r="E42" i="7"/>
  <c r="F42" i="7" s="1"/>
  <c r="G42" i="7" s="1"/>
  <c r="H42" i="7"/>
  <c r="B43" i="7" s="1"/>
  <c r="H42" i="8"/>
  <c r="B43" i="8" s="1"/>
  <c r="E42" i="8"/>
  <c r="F42" i="8" s="1"/>
  <c r="G42" i="8" s="1"/>
  <c r="L42" i="8"/>
  <c r="N42" i="8" s="1"/>
  <c r="O42" i="8"/>
  <c r="K43" i="8" s="1"/>
  <c r="M43" i="9"/>
  <c r="M43" i="7"/>
  <c r="L41" i="9" l="1"/>
  <c r="N41" i="9" s="1"/>
  <c r="O41" i="9" s="1"/>
  <c r="K42" i="9" s="1"/>
  <c r="O41" i="7"/>
  <c r="K42" i="7" s="1"/>
  <c r="L41" i="7"/>
  <c r="N41" i="7" s="1"/>
  <c r="M44" i="7"/>
  <c r="M44" i="9"/>
  <c r="H43" i="9"/>
  <c r="B44" i="9" s="1"/>
  <c r="E43" i="9"/>
  <c r="F43" i="9" s="1"/>
  <c r="G43" i="9" s="1"/>
  <c r="E43" i="8"/>
  <c r="F43" i="8" s="1"/>
  <c r="G43" i="8" s="1"/>
  <c r="H43" i="8" s="1"/>
  <c r="B44" i="8" s="1"/>
  <c r="E43" i="7"/>
  <c r="F43" i="7" s="1"/>
  <c r="G43" i="7" s="1"/>
  <c r="H43" i="7"/>
  <c r="B44" i="7" s="1"/>
  <c r="M46" i="8"/>
  <c r="L43" i="8"/>
  <c r="N43" i="8" s="1"/>
  <c r="O43" i="8" s="1"/>
  <c r="K44" i="8" s="1"/>
  <c r="H44" i="8" l="1"/>
  <c r="B45" i="8" s="1"/>
  <c r="E44" i="8"/>
  <c r="F44" i="8" s="1"/>
  <c r="G44" i="8" s="1"/>
  <c r="O44" i="8"/>
  <c r="K45" i="8" s="1"/>
  <c r="L44" i="8"/>
  <c r="N44" i="8" s="1"/>
  <c r="L42" i="9"/>
  <c r="N42" i="9" s="1"/>
  <c r="O42" i="9" s="1"/>
  <c r="K43" i="9" s="1"/>
  <c r="E44" i="9"/>
  <c r="F44" i="9" s="1"/>
  <c r="G44" i="9" s="1"/>
  <c r="H44" i="9"/>
  <c r="B45" i="9" s="1"/>
  <c r="M45" i="9"/>
  <c r="M45" i="7"/>
  <c r="M47" i="8"/>
  <c r="E44" i="7"/>
  <c r="F44" i="7" s="1"/>
  <c r="G44" i="7" s="1"/>
  <c r="H44" i="7" s="1"/>
  <c r="B45" i="7" s="1"/>
  <c r="L42" i="7"/>
  <c r="N42" i="7" s="1"/>
  <c r="O42" i="7" s="1"/>
  <c r="K43" i="7" s="1"/>
  <c r="E45" i="7" l="1"/>
  <c r="F45" i="7" s="1"/>
  <c r="G45" i="7" s="1"/>
  <c r="H45" i="7" s="1"/>
  <c r="B46" i="7" s="1"/>
  <c r="L43" i="9"/>
  <c r="N43" i="9" s="1"/>
  <c r="O43" i="9" s="1"/>
  <c r="K44" i="9" s="1"/>
  <c r="L43" i="7"/>
  <c r="N43" i="7" s="1"/>
  <c r="O43" i="7" s="1"/>
  <c r="K44" i="7" s="1"/>
  <c r="M46" i="7"/>
  <c r="M48" i="8"/>
  <c r="E45" i="8"/>
  <c r="F45" i="8" s="1"/>
  <c r="G45" i="8" s="1"/>
  <c r="H45" i="8" s="1"/>
  <c r="B46" i="8" s="1"/>
  <c r="E45" i="9"/>
  <c r="F45" i="9" s="1"/>
  <c r="G45" i="9" s="1"/>
  <c r="H45" i="9" s="1"/>
  <c r="B46" i="9" s="1"/>
  <c r="L45" i="8"/>
  <c r="N45" i="8" s="1"/>
  <c r="O45" i="8" s="1"/>
  <c r="K46" i="8" s="1"/>
  <c r="M46" i="9"/>
  <c r="L46" i="8" l="1"/>
  <c r="N46" i="8" s="1"/>
  <c r="O46" i="8" s="1"/>
  <c r="K47" i="8" s="1"/>
  <c r="E46" i="9"/>
  <c r="F46" i="9" s="1"/>
  <c r="G46" i="9" s="1"/>
  <c r="H46" i="9" s="1"/>
  <c r="B47" i="9" s="1"/>
  <c r="E46" i="8"/>
  <c r="F46" i="8" s="1"/>
  <c r="G46" i="8" s="1"/>
  <c r="H46" i="8" s="1"/>
  <c r="B47" i="8" s="1"/>
  <c r="E46" i="7"/>
  <c r="F46" i="7" s="1"/>
  <c r="G46" i="7" s="1"/>
  <c r="H46" i="7" s="1"/>
  <c r="B47" i="7" s="1"/>
  <c r="L44" i="7"/>
  <c r="N44" i="7" s="1"/>
  <c r="O44" i="7" s="1"/>
  <c r="K45" i="7" s="1"/>
  <c r="L44" i="9"/>
  <c r="N44" i="9" s="1"/>
  <c r="O44" i="9" s="1"/>
  <c r="K45" i="9" s="1"/>
  <c r="M49" i="8"/>
  <c r="M47" i="7"/>
  <c r="L47" i="8" l="1"/>
  <c r="N47" i="8" s="1"/>
  <c r="O47" i="8" s="1"/>
  <c r="K48" i="8" s="1"/>
  <c r="L45" i="7"/>
  <c r="N45" i="7" s="1"/>
  <c r="O45" i="7" s="1"/>
  <c r="K46" i="7" s="1"/>
  <c r="E47" i="7"/>
  <c r="F47" i="7" s="1"/>
  <c r="G47" i="7" s="1"/>
  <c r="H47" i="7"/>
  <c r="B48" i="7" s="1"/>
  <c r="L45" i="9"/>
  <c r="N45" i="9" s="1"/>
  <c r="O45" i="9" s="1"/>
  <c r="K46" i="9" s="1"/>
  <c r="H47" i="8"/>
  <c r="B48" i="8" s="1"/>
  <c r="E47" i="8"/>
  <c r="F47" i="8" s="1"/>
  <c r="G47" i="8" s="1"/>
  <c r="E47" i="9"/>
  <c r="F47" i="9" s="1"/>
  <c r="G47" i="9" s="1"/>
  <c r="H47" i="9" s="1"/>
  <c r="M50" i="8"/>
  <c r="L48" i="8" l="1"/>
  <c r="N48" i="8" s="1"/>
  <c r="O48" i="8" s="1"/>
  <c r="K49" i="8" s="1"/>
  <c r="O46" i="7"/>
  <c r="K47" i="7" s="1"/>
  <c r="L46" i="7"/>
  <c r="N46" i="7" s="1"/>
  <c r="L46" i="9"/>
  <c r="N46" i="9" s="1"/>
  <c r="O46" i="9" s="1"/>
  <c r="K47" i="9" s="1"/>
  <c r="E48" i="8"/>
  <c r="F48" i="8" s="1"/>
  <c r="G48" i="8" s="1"/>
  <c r="H48" i="8" s="1"/>
  <c r="B49" i="8" s="1"/>
  <c r="E48" i="7"/>
  <c r="F48" i="7" s="1"/>
  <c r="G48" i="7" s="1"/>
  <c r="H48" i="7" s="1"/>
  <c r="M51" i="8"/>
  <c r="E49" i="8" l="1"/>
  <c r="F49" i="8" s="1"/>
  <c r="G49" i="8" s="1"/>
  <c r="H49" i="8" s="1"/>
  <c r="B50" i="8" s="1"/>
  <c r="O49" i="8"/>
  <c r="K50" i="8" s="1"/>
  <c r="L49" i="8"/>
  <c r="N49" i="8" s="1"/>
  <c r="L47" i="9"/>
  <c r="M47" i="9" s="1"/>
  <c r="N47" i="9" s="1"/>
  <c r="O47" i="9" s="1"/>
  <c r="M52" i="8"/>
  <c r="L47" i="7"/>
  <c r="N47" i="7" s="1"/>
  <c r="O47" i="7" s="1"/>
  <c r="K48" i="7" s="1"/>
  <c r="E50" i="8" l="1"/>
  <c r="F50" i="8" s="1"/>
  <c r="G50" i="8" s="1"/>
  <c r="H50" i="8" s="1"/>
  <c r="B51" i="8" s="1"/>
  <c r="O48" i="7"/>
  <c r="L48" i="7"/>
  <c r="M48" i="7"/>
  <c r="N48" i="7" s="1"/>
  <c r="L50" i="8"/>
  <c r="N50" i="8" s="1"/>
  <c r="O50" i="8" s="1"/>
  <c r="K51" i="8" s="1"/>
  <c r="E51" i="8" l="1"/>
  <c r="F51" i="8" s="1"/>
  <c r="G51" i="8" s="1"/>
  <c r="H51" i="8" s="1"/>
  <c r="B52" i="8" s="1"/>
  <c r="L51" i="8"/>
  <c r="N51" i="8" s="1"/>
  <c r="O51" i="8" s="1"/>
  <c r="K52" i="8" s="1"/>
  <c r="E52" i="8" l="1"/>
  <c r="F52" i="8" s="1"/>
  <c r="G52" i="8" s="1"/>
  <c r="H52" i="8" s="1"/>
  <c r="B53" i="8" s="1"/>
  <c r="O52" i="8"/>
  <c r="K53" i="8" s="1"/>
  <c r="L52" i="8"/>
  <c r="N52" i="8" s="1"/>
  <c r="E53" i="8" l="1"/>
  <c r="F53" i="8" s="1"/>
  <c r="G53" i="8" s="1"/>
  <c r="H53" i="8"/>
  <c r="L53" i="8"/>
  <c r="M53" i="8" s="1"/>
  <c r="N53" i="8"/>
  <c r="O53" i="8" s="1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<sst xmlns="http://schemas.openxmlformats.org/spreadsheetml/2006/main" count="373" uniqueCount="159">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</sst>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36934</v>
      </c>
      <c r="D5" s="82" t="s">
        <v>148</v>
      </c>
      <c r="E5" s="83">
        <f>+C5-1</f>
        <v>36933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-231149859</v>
      </c>
      <c r="D12" s="59">
        <v>0</v>
      </c>
      <c r="E12" s="59">
        <f>+C12-D12</f>
        <v>-231149859</v>
      </c>
      <c r="F12" s="70"/>
    </row>
    <row r="13" spans="1:6" x14ac:dyDescent="0.2">
      <c r="A13" s="68"/>
      <c r="B13" s="69" t="s">
        <v>155</v>
      </c>
      <c r="C13" s="86">
        <f>+C15-C12</f>
        <v>5404680</v>
      </c>
      <c r="D13" s="86">
        <f>+D15-D12</f>
        <v>0</v>
      </c>
      <c r="E13" s="86">
        <f>+E15-E12</f>
        <v>5404680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-225745179</v>
      </c>
      <c r="D15" s="87">
        <v>0</v>
      </c>
      <c r="E15" s="87">
        <f>+C15-D15</f>
        <v>-225745179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-38695592.790444463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36934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291986.13888888893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143</v>
      </c>
      <c r="K3" s="17">
        <f>K1+K2</f>
        <v>10792986.138888888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291986.13888888893</v>
      </c>
    </row>
    <row r="5" spans="1:11" x14ac:dyDescent="0.2">
      <c r="A5" t="s">
        <v>34</v>
      </c>
      <c r="B5" s="24">
        <f>PMT(B3/2,B4,-B2)</f>
        <v>6012068.3933695639</v>
      </c>
      <c r="C5" s="24">
        <f>PMT(C3/2,C4,-C2)</f>
        <v>1262654.6039754758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1262654.6039754758</v>
      </c>
      <c r="D9" s="20">
        <f>B9*$B$3/2</f>
        <v>367535.00000000006</v>
      </c>
      <c r="E9" s="20">
        <f t="shared" ref="E9:E18" si="2">C9-D9</f>
        <v>895119.60397547577</v>
      </c>
      <c r="F9" s="20">
        <f t="shared" si="0"/>
        <v>9605880.3960245252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9605880.3960245252</v>
      </c>
      <c r="C10" s="26">
        <f t="shared" ref="C10:C18" si="5">C9</f>
        <v>1262654.6039754758</v>
      </c>
      <c r="D10" s="20">
        <f t="shared" ref="D10:D18" si="6">B10*$B$3/2</f>
        <v>336205.81386085844</v>
      </c>
      <c r="E10" s="20">
        <f t="shared" si="2"/>
        <v>926448.79011461732</v>
      </c>
      <c r="F10" s="20">
        <f t="shared" si="0"/>
        <v>8679431.6059099082</v>
      </c>
      <c r="G10">
        <v>58</v>
      </c>
      <c r="H10" s="20">
        <f t="shared" si="3"/>
        <v>42024309.20795095</v>
      </c>
      <c r="I10" s="20">
        <f t="shared" si="4"/>
        <v>703740.81386085856</v>
      </c>
    </row>
    <row r="11" spans="1:11" x14ac:dyDescent="0.2">
      <c r="A11" s="25">
        <v>37337</v>
      </c>
      <c r="B11" s="20">
        <f t="shared" si="1"/>
        <v>8679431.6059099082</v>
      </c>
      <c r="C11" s="20">
        <f t="shared" si="5"/>
        <v>1262654.6039754758</v>
      </c>
      <c r="D11" s="20">
        <f t="shared" si="6"/>
        <v>303780.10620684683</v>
      </c>
      <c r="E11" s="20">
        <f t="shared" si="2"/>
        <v>958874.49776862888</v>
      </c>
      <c r="F11" s="20">
        <f t="shared" si="0"/>
        <v>7720557.1081412788</v>
      </c>
      <c r="G11">
        <v>57</v>
      </c>
      <c r="H11" s="20">
        <f t="shared" si="3"/>
        <v>43286963.811926425</v>
      </c>
      <c r="I11" s="20">
        <f t="shared" si="4"/>
        <v>1007520.9200677054</v>
      </c>
    </row>
    <row r="12" spans="1:11" x14ac:dyDescent="0.2">
      <c r="A12" s="25">
        <v>37521</v>
      </c>
      <c r="B12" s="20">
        <f t="shared" si="1"/>
        <v>7720557.1081412788</v>
      </c>
      <c r="C12" s="20">
        <f t="shared" si="5"/>
        <v>1262654.6039754758</v>
      </c>
      <c r="D12" s="20">
        <f t="shared" si="6"/>
        <v>270219.49878494476</v>
      </c>
      <c r="E12" s="20">
        <f t="shared" si="2"/>
        <v>992435.105190531</v>
      </c>
      <c r="F12" s="20">
        <f t="shared" si="0"/>
        <v>6728122.0029507475</v>
      </c>
      <c r="G12">
        <v>56</v>
      </c>
      <c r="H12" s="20">
        <f t="shared" si="3"/>
        <v>44549618.415901899</v>
      </c>
      <c r="I12" s="20">
        <f t="shared" si="4"/>
        <v>1277740.4188526501</v>
      </c>
    </row>
    <row r="13" spans="1:11" x14ac:dyDescent="0.2">
      <c r="A13" s="25">
        <v>37702</v>
      </c>
      <c r="B13" s="20">
        <f t="shared" si="1"/>
        <v>6728122.0029507475</v>
      </c>
      <c r="C13" s="20">
        <f t="shared" si="5"/>
        <v>1262654.6039754758</v>
      </c>
      <c r="D13" s="20">
        <f t="shared" si="6"/>
        <v>235484.27010327618</v>
      </c>
      <c r="E13" s="20">
        <f t="shared" si="2"/>
        <v>1027170.3338721995</v>
      </c>
      <c r="F13" s="20">
        <f t="shared" si="0"/>
        <v>5700951.6690785475</v>
      </c>
      <c r="G13">
        <v>55</v>
      </c>
      <c r="H13" s="20">
        <f t="shared" si="3"/>
        <v>45812273.019877374</v>
      </c>
      <c r="I13" s="20">
        <f t="shared" si="4"/>
        <v>1513224.6889559263</v>
      </c>
    </row>
    <row r="14" spans="1:11" x14ac:dyDescent="0.2">
      <c r="A14" s="25">
        <v>37886</v>
      </c>
      <c r="B14" s="20">
        <f t="shared" si="1"/>
        <v>5700951.6690785475</v>
      </c>
      <c r="C14" s="20">
        <f t="shared" si="5"/>
        <v>1262654.6039754758</v>
      </c>
      <c r="D14" s="20">
        <f t="shared" si="6"/>
        <v>199533.30841774918</v>
      </c>
      <c r="E14" s="20">
        <f t="shared" si="2"/>
        <v>1063121.2955577266</v>
      </c>
      <c r="F14" s="20">
        <f t="shared" si="0"/>
        <v>4637830.3735208213</v>
      </c>
      <c r="G14">
        <v>54</v>
      </c>
      <c r="H14" s="20">
        <f t="shared" si="3"/>
        <v>47074927.623852849</v>
      </c>
      <c r="I14" s="20">
        <f t="shared" si="4"/>
        <v>1712757.9973736755</v>
      </c>
    </row>
    <row r="15" spans="1:11" x14ac:dyDescent="0.2">
      <c r="A15" s="25">
        <v>38068</v>
      </c>
      <c r="B15" s="20">
        <f t="shared" si="1"/>
        <v>4637830.3735208213</v>
      </c>
      <c r="C15" s="20">
        <f t="shared" si="5"/>
        <v>1262654.6039754758</v>
      </c>
      <c r="D15" s="20">
        <f t="shared" si="6"/>
        <v>162324.06307322875</v>
      </c>
      <c r="E15" s="20">
        <f t="shared" si="2"/>
        <v>1100330.540902247</v>
      </c>
      <c r="F15" s="20">
        <f t="shared" si="0"/>
        <v>3537499.8326185746</v>
      </c>
      <c r="G15">
        <v>53</v>
      </c>
      <c r="H15" s="20">
        <f t="shared" si="3"/>
        <v>48337582.227828324</v>
      </c>
      <c r="I15" s="20">
        <f t="shared" si="4"/>
        <v>1875082.0604469043</v>
      </c>
    </row>
    <row r="16" spans="1:11" x14ac:dyDescent="0.2">
      <c r="A16" s="25">
        <v>38252</v>
      </c>
      <c r="B16" s="20">
        <f t="shared" si="1"/>
        <v>3537499.8326185746</v>
      </c>
      <c r="C16" s="20">
        <f t="shared" si="5"/>
        <v>1262654.6039754758</v>
      </c>
      <c r="D16" s="20">
        <f t="shared" si="6"/>
        <v>123812.49414165012</v>
      </c>
      <c r="E16" s="20">
        <f t="shared" si="2"/>
        <v>1138842.1098338256</v>
      </c>
      <c r="F16" s="20">
        <f t="shared" si="0"/>
        <v>2398657.7227847492</v>
      </c>
      <c r="G16">
        <v>52</v>
      </c>
      <c r="H16" s="20">
        <f t="shared" si="3"/>
        <v>49600236.831803799</v>
      </c>
      <c r="I16" s="20">
        <f t="shared" si="4"/>
        <v>1998894.5545885544</v>
      </c>
    </row>
    <row r="17" spans="1:9" x14ac:dyDescent="0.2">
      <c r="A17" s="25">
        <v>38433</v>
      </c>
      <c r="B17" s="20">
        <f t="shared" si="1"/>
        <v>2398657.7227847492</v>
      </c>
      <c r="C17" s="20">
        <f t="shared" si="5"/>
        <v>1262654.6039754758</v>
      </c>
      <c r="D17" s="20">
        <f t="shared" si="6"/>
        <v>83953.020297466224</v>
      </c>
      <c r="E17" s="20">
        <f t="shared" si="2"/>
        <v>1178701.5836780095</v>
      </c>
      <c r="F17" s="20">
        <f t="shared" si="0"/>
        <v>1219956.1391067398</v>
      </c>
      <c r="G17">
        <v>51</v>
      </c>
      <c r="H17" s="20">
        <f t="shared" si="3"/>
        <v>50862891.435779274</v>
      </c>
      <c r="I17" s="20">
        <f t="shared" si="4"/>
        <v>2082847.5748860207</v>
      </c>
    </row>
    <row r="18" spans="1:9" x14ac:dyDescent="0.2">
      <c r="A18" s="25">
        <v>38617</v>
      </c>
      <c r="B18" s="20">
        <f t="shared" si="1"/>
        <v>1219956.1391067398</v>
      </c>
      <c r="C18" s="20">
        <f t="shared" si="5"/>
        <v>1262654.6039754758</v>
      </c>
      <c r="D18" s="20">
        <f t="shared" si="6"/>
        <v>42698.464868735893</v>
      </c>
      <c r="E18" s="20">
        <f t="shared" si="2"/>
        <v>1219956.1391067398</v>
      </c>
      <c r="F18" s="20">
        <f t="shared" si="0"/>
        <v>0</v>
      </c>
      <c r="G18">
        <v>50</v>
      </c>
      <c r="H18" s="20">
        <f t="shared" si="3"/>
        <v>52125546.039754748</v>
      </c>
      <c r="I18" s="20">
        <f t="shared" si="4"/>
        <v>2125546.0397547567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143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1489583.3333333333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143</v>
      </c>
      <c r="J3" s="17">
        <f>J1+J2</f>
        <v>51489583.333333336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1489583.3333333333</v>
      </c>
    </row>
    <row r="5" spans="1:10" x14ac:dyDescent="0.2">
      <c r="A5" t="s">
        <v>34</v>
      </c>
      <c r="B5" s="41">
        <f>PMT(B3/2,B4,-B2)</f>
        <v>6088067.1162854405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tabSelected="1" workbookViewId="0">
      <selection activeCell="B8" sqref="B8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36934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8.1999999999999993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36934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197765959.99999997</v>
      </c>
      <c r="D14" t="s">
        <v>6</v>
      </c>
      <c r="E14" s="27">
        <f>'50 NP'!J3</f>
        <v>51489583.333333336</v>
      </c>
    </row>
    <row r="15" spans="1:6" x14ac:dyDescent="0.2">
      <c r="A15" s="2" t="s">
        <v>8</v>
      </c>
      <c r="B15" s="27">
        <f>'50 NR'!K3</f>
        <v>10792986.138888888</v>
      </c>
      <c r="D15" t="s">
        <v>69</v>
      </c>
      <c r="E15" s="27">
        <f>'Hawaii Summary'!C18</f>
        <v>225745179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19776.595999999998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-38695592.790444463</v>
      </c>
    </row>
    <row r="19" spans="1:6" ht="13.5" thickBot="1" x14ac:dyDescent="0.25">
      <c r="B19" s="13">
        <f>SUM(B13:B18)</f>
        <v>238558946.13888887</v>
      </c>
      <c r="E19" s="35">
        <f>SUM(E13:E18)</f>
        <v>238558946.13888887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-38695592.790444478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-308707840</v>
      </c>
    </row>
    <row r="27" spans="1:6" x14ac:dyDescent="0.2">
      <c r="A27" t="s">
        <v>71</v>
      </c>
      <c r="C27" s="27">
        <f>IF(B16&lt;&gt;0,B16,-E15)</f>
        <v>-225745179</v>
      </c>
    </row>
    <row r="28" spans="1:6" x14ac:dyDescent="0.2">
      <c r="A28" t="s">
        <v>56</v>
      </c>
      <c r="C28" s="36">
        <f>'50 NR'!K4-'258 NP'!J4-'50 NP'!J4</f>
        <v>-1197597.1944444443</v>
      </c>
    </row>
    <row r="29" spans="1:6" x14ac:dyDescent="0.2">
      <c r="A29" t="s">
        <v>59</v>
      </c>
      <c r="C29" s="27">
        <f>C25+C26+C27+C28</f>
        <v>-38675816.194444448</v>
      </c>
    </row>
    <row r="30" spans="1:6" x14ac:dyDescent="0.2">
      <c r="A30" t="s">
        <v>57</v>
      </c>
      <c r="C30" s="27">
        <f>E18</f>
        <v>-38695592.790444463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19776.595999999998</v>
      </c>
    </row>
    <row r="33" spans="1:4" x14ac:dyDescent="0.2">
      <c r="A33" t="s">
        <v>62</v>
      </c>
      <c r="C33" s="27">
        <f>C29-C30-C31-C32</f>
        <v>1.573789631947875E-8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238558946.13888887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51489583.333333336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19776.595999999998</v>
      </c>
    </row>
    <row r="41" spans="1:4" x14ac:dyDescent="0.2">
      <c r="A41" t="s">
        <v>140</v>
      </c>
      <c r="C41" s="36">
        <f>E15-B16</f>
        <v>225745179</v>
      </c>
    </row>
    <row r="42" spans="1:4" ht="13.5" thickBot="1" x14ac:dyDescent="0.25">
      <c r="C42" s="35">
        <f>C36-SUM(C38:C41)</f>
        <v>-38695592.790444463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238558946.13888887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19776.595999999998</v>
      </c>
    </row>
    <row r="48" spans="1:4" x14ac:dyDescent="0.2">
      <c r="A48" t="s">
        <v>16</v>
      </c>
      <c r="C48" s="5">
        <f>C45+C46-C47</f>
        <v>239539169.54288888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7234082.9201952443</v>
      </c>
    </row>
    <row r="51" spans="1:3" x14ac:dyDescent="0.2">
      <c r="A51" t="s">
        <v>19</v>
      </c>
      <c r="C51" s="14">
        <f>+C47</f>
        <v>19776.595999999998</v>
      </c>
    </row>
    <row r="52" spans="1:3" x14ac:dyDescent="0.2">
      <c r="A52" t="s">
        <v>20</v>
      </c>
      <c r="C52" s="12">
        <f>C51-C50</f>
        <v>-7214306.3241952443</v>
      </c>
    </row>
    <row r="53" spans="1:3" x14ac:dyDescent="0.2">
      <c r="A53" s="9" t="s">
        <v>21</v>
      </c>
      <c r="B53" s="10"/>
      <c r="C53" s="11">
        <f>C52/C49</f>
        <v>-238884315.37070346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-617060715.37070346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36934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18071092.383333333</v>
      </c>
      <c r="H5" s="28">
        <v>1976250</v>
      </c>
      <c r="I5" s="45">
        <v>0.15</v>
      </c>
      <c r="J5" s="27">
        <f>B2-B5</f>
        <v>318</v>
      </c>
      <c r="K5">
        <f>'A Amort'!N5</f>
        <v>1986131.25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87238023.342257783</v>
      </c>
      <c r="H6" s="28">
        <v>3954146</v>
      </c>
      <c r="I6" s="45">
        <v>0.15</v>
      </c>
      <c r="J6" s="27">
        <f>B2-B6</f>
        <v>136</v>
      </c>
      <c r="K6" s="41">
        <f>'B_D Amort'!N5</f>
        <v>3977211.8516666666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29207077.741916668</v>
      </c>
      <c r="H7" s="28">
        <v>900355</v>
      </c>
      <c r="I7" s="45">
        <v>0.15</v>
      </c>
      <c r="J7" s="27">
        <f>B2-B7</f>
        <v>168</v>
      </c>
      <c r="K7" s="41">
        <f>'C Amort'!N5</f>
        <v>905982.21875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134516193.46750778</v>
      </c>
      <c r="H8" s="35">
        <f>SUM(H5:H7)</f>
        <v>6830751</v>
      </c>
      <c r="K8" s="35">
        <f>SUM(K5:K7)</f>
        <v>6869325.3204166666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8.1999999999999993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86609920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104310814</v>
      </c>
    </row>
    <row r="17" spans="1:3" x14ac:dyDescent="0.2">
      <c r="A17" t="s">
        <v>80</v>
      </c>
      <c r="B17" s="28">
        <f>'C TRS'!B19</f>
        <v>0</v>
      </c>
      <c r="C17" s="28">
        <f>'C TRS'!B20</f>
        <v>34824445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225745179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36934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12</v>
      </c>
      <c r="F2"/>
      <c r="G2" s="41" t="s">
        <v>99</v>
      </c>
      <c r="H2" s="25">
        <f>VLOOKUP(H1,A_Debt,1)</f>
        <v>36922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47342.383333333339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9881.25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18071092.383333333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1986131.25</v>
      </c>
    </row>
    <row r="6" spans="1:15" ht="13.5" thickTop="1" x14ac:dyDescent="0.2">
      <c r="E6" s="27"/>
      <c r="J6" s="1" t="s">
        <v>34</v>
      </c>
      <c r="K6" s="24">
        <f>PMT(K4/12,K5,-K3)</f>
        <v>57686.972211215922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18071092.383333333</v>
      </c>
      <c r="E4" s="28">
        <f>'Hawaii Summary'!H5</f>
        <v>1976250</v>
      </c>
      <c r="F4" s="45">
        <f>'Hawaii Summary'!I5</f>
        <v>0.15</v>
      </c>
      <c r="G4" s="28">
        <f>'Hawaii Summary'!J5</f>
        <v>318</v>
      </c>
      <c r="H4" s="28">
        <f>'Hawaii Summary'!K5</f>
        <v>1986131.25</v>
      </c>
      <c r="I4" s="41"/>
    </row>
    <row r="6" spans="1:9" x14ac:dyDescent="0.2">
      <c r="A6" t="s">
        <v>75</v>
      </c>
      <c r="B6" s="48">
        <f>'Hawaii Summary'!B11</f>
        <v>8.1999999999999993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55484479.999999993</v>
      </c>
      <c r="C10" s="28">
        <f>B4*B7*'Notional Analysis'!C8</f>
        <v>142094400</v>
      </c>
      <c r="E10" t="s">
        <v>122</v>
      </c>
      <c r="G10" s="20">
        <f>B4*B6*'Notional Analysis'!C8</f>
        <v>55484479.999999993</v>
      </c>
    </row>
    <row r="11" spans="1:9" x14ac:dyDescent="0.2">
      <c r="A11" t="s">
        <v>108</v>
      </c>
      <c r="B11" s="20">
        <f>D4+H4</f>
        <v>20057223.633333333</v>
      </c>
      <c r="C11" s="28">
        <f>B11</f>
        <v>20057223.633333333</v>
      </c>
      <c r="E11" t="s">
        <v>123</v>
      </c>
      <c r="G11" s="54">
        <f>D4+H4</f>
        <v>20057223.633333333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35427256.36666666</v>
      </c>
    </row>
    <row r="13" spans="1:9" x14ac:dyDescent="0.2">
      <c r="C13" s="28"/>
      <c r="E13" t="s">
        <v>75</v>
      </c>
      <c r="F13" s="20">
        <f>B4*B6*'Notional Analysis'!C8</f>
        <v>55484479.999999993</v>
      </c>
    </row>
    <row r="14" spans="1:9" x14ac:dyDescent="0.2">
      <c r="A14" t="s">
        <v>109</v>
      </c>
      <c r="B14" s="20">
        <f>D4</f>
        <v>18071092.383333333</v>
      </c>
      <c r="C14" s="28">
        <f>B14</f>
        <v>18071092.383333333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53508229.999999993</v>
      </c>
      <c r="C15" s="59">
        <f>C10-E4+C12</f>
        <v>140118150</v>
      </c>
      <c r="F15" s="20"/>
      <c r="G15" s="20">
        <f>-F14+F13</f>
        <v>-86609920</v>
      </c>
    </row>
    <row r="16" spans="1:9" ht="13.5" thickBot="1" x14ac:dyDescent="0.25">
      <c r="A16" t="s">
        <v>117</v>
      </c>
      <c r="B16" s="20">
        <f>B15-B14</f>
        <v>35437137.61666666</v>
      </c>
      <c r="C16" s="60">
        <f>C15-C14</f>
        <v>122047057.61666667</v>
      </c>
      <c r="D16" s="61" t="s">
        <v>115</v>
      </c>
      <c r="F16" s="20"/>
      <c r="G16" s="17">
        <f>G12-G15</f>
        <v>122037176.36666666</v>
      </c>
      <c r="H16" s="20">
        <f>C16-G16</f>
        <v>9881.2500000149012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86609920</v>
      </c>
      <c r="C20" s="28"/>
    </row>
    <row r="21" spans="1:3" x14ac:dyDescent="0.2">
      <c r="A21" t="s">
        <v>116</v>
      </c>
      <c r="B21" s="20">
        <f>B16-B19+B20</f>
        <v>122047057.61666666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36934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14</v>
      </c>
      <c r="F2"/>
      <c r="G2" s="41" t="s">
        <v>99</v>
      </c>
      <c r="H2" s="25">
        <f>VLOOKUP(H1,BD_Debt,1)</f>
        <v>36920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266519.34225777787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23065.851666666669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87238023.342257783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3977211.8516666666</v>
      </c>
    </row>
    <row r="6" spans="1:15" ht="13.5" thickTop="1" x14ac:dyDescent="0.2">
      <c r="E6" s="27"/>
      <c r="J6" s="1" t="s">
        <v>34</v>
      </c>
      <c r="K6" s="24">
        <f>PMT(K4/12,K5,-K3)</f>
        <v>128721.89226982729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87238023.342257783</v>
      </c>
      <c r="E4" s="28">
        <f>'Hawaii Summary'!H6</f>
        <v>3954146</v>
      </c>
      <c r="F4" s="45">
        <f>'Hawaii Summary'!I6</f>
        <v>0.15</v>
      </c>
      <c r="G4" s="27">
        <f>'Hawaii Summary'!J6</f>
        <v>136</v>
      </c>
      <c r="H4" s="41">
        <f>'Hawaii Summary'!K6</f>
        <v>3977211.8516666666</v>
      </c>
      <c r="I4" s="41"/>
    </row>
    <row r="6" spans="1:9" x14ac:dyDescent="0.2">
      <c r="A6" t="s">
        <v>75</v>
      </c>
      <c r="B6" s="48">
        <f>'Hawaii Summary'!B11</f>
        <v>8.1999999999999993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69357240</v>
      </c>
      <c r="C10" s="28">
        <f>B4*B7*'Notional Analysis'!C8</f>
        <v>177622200</v>
      </c>
      <c r="E10" t="s">
        <v>122</v>
      </c>
      <c r="G10" s="20">
        <f>B4*B6*'Notional Analysis'!C8</f>
        <v>69357239.999999985</v>
      </c>
    </row>
    <row r="11" spans="1:9" x14ac:dyDescent="0.2">
      <c r="A11" t="s">
        <v>108</v>
      </c>
      <c r="B11" s="20">
        <f>D4+H4</f>
        <v>91215235.193924457</v>
      </c>
      <c r="C11" s="28">
        <f>B11</f>
        <v>91215235.193924457</v>
      </c>
      <c r="E11" t="s">
        <v>123</v>
      </c>
      <c r="G11" s="54">
        <f>D4+H4</f>
        <v>91215235.193924457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-21857995.193924472</v>
      </c>
    </row>
    <row r="13" spans="1:9" x14ac:dyDescent="0.2">
      <c r="C13" s="28"/>
      <c r="E13" t="s">
        <v>75</v>
      </c>
      <c r="F13" s="20">
        <f>B4*B6*'Notional Analysis'!C8</f>
        <v>69357239.999999985</v>
      </c>
    </row>
    <row r="14" spans="1:9" x14ac:dyDescent="0.2">
      <c r="A14" t="s">
        <v>109</v>
      </c>
      <c r="B14" s="20">
        <f>D4</f>
        <v>87238023.342257783</v>
      </c>
      <c r="C14" s="28">
        <f>B14</f>
        <v>87238023.342257783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69357240</v>
      </c>
      <c r="C15" s="59">
        <f>C10-E4+C12</f>
        <v>173668054</v>
      </c>
      <c r="F15" s="20"/>
      <c r="G15" s="20">
        <f>-F14+F13</f>
        <v>-108264960.00000001</v>
      </c>
    </row>
    <row r="16" spans="1:9" ht="13.5" thickBot="1" x14ac:dyDescent="0.25">
      <c r="A16" t="s">
        <v>117</v>
      </c>
      <c r="B16" s="20">
        <f>B15-B14</f>
        <v>-17880783.342257783</v>
      </c>
      <c r="C16" s="60">
        <f>C15-C14</f>
        <v>86430030.657742217</v>
      </c>
      <c r="D16" s="61" t="s">
        <v>115</v>
      </c>
      <c r="F16" s="20"/>
      <c r="G16" s="17">
        <f>G12-G15</f>
        <v>86406964.806075543</v>
      </c>
      <c r="H16" s="20">
        <f>C16-G16</f>
        <v>23065.851666674018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104310814</v>
      </c>
      <c r="C20" s="28"/>
    </row>
    <row r="21" spans="1:3" x14ac:dyDescent="0.2">
      <c r="A21" t="s">
        <v>116</v>
      </c>
      <c r="B21" s="20">
        <f>-B14+B15-B19+B20</f>
        <v>86430030.657742217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36934</v>
      </c>
      <c r="J1" s="1" t="s">
        <v>86</v>
      </c>
    </row>
    <row r="2" spans="1:15" x14ac:dyDescent="0.2">
      <c r="D2" t="s">
        <v>87</v>
      </c>
      <c r="E2" s="27">
        <f>H1-H2</f>
        <v>15</v>
      </c>
      <c r="F2"/>
      <c r="G2" s="41" t="s">
        <v>99</v>
      </c>
      <c r="H2" s="25">
        <f>VLOOKUP(H1,C_Debt,1)</f>
        <v>36919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95582.74191666668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5627.21875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29207077.741916668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905982.21875</v>
      </c>
    </row>
    <row r="6" spans="1:15" ht="13.5" thickTop="1" x14ac:dyDescent="0.2">
      <c r="E6" s="27"/>
      <c r="J6" s="1" t="s">
        <v>34</v>
      </c>
      <c r="K6" s="24">
        <f>PMT(K4/12,K5,-K3)</f>
        <v>28740.604619660284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29207077.741916668</v>
      </c>
      <c r="E4" s="28">
        <f>'Hawaii Summary'!H7</f>
        <v>900355</v>
      </c>
      <c r="F4" s="45">
        <f>'Hawaii Summary'!I7</f>
        <v>0.15</v>
      </c>
      <c r="G4" s="27">
        <f>'Hawaii Summary'!J7</f>
        <v>168</v>
      </c>
      <c r="H4" s="28">
        <f>'Hawaii Summary'!K7</f>
        <v>905982.21875</v>
      </c>
      <c r="I4" s="41"/>
    </row>
    <row r="6" spans="1:9" x14ac:dyDescent="0.2">
      <c r="A6" t="s">
        <v>75</v>
      </c>
      <c r="B6" s="48">
        <f>'Hawaii Summary'!B11</f>
        <v>8.1999999999999993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22886199.999999996</v>
      </c>
      <c r="C10" s="28">
        <f>B4*B7*'Notional Analysis'!C8</f>
        <v>58611000</v>
      </c>
      <c r="E10" t="s">
        <v>122</v>
      </c>
      <c r="G10" s="20">
        <f>B4*B6*'Notional Analysis'!C8</f>
        <v>22886199.999999996</v>
      </c>
    </row>
    <row r="11" spans="1:9" x14ac:dyDescent="0.2">
      <c r="A11" t="s">
        <v>108</v>
      </c>
      <c r="B11" s="20">
        <f>D4+H4</f>
        <v>30113059.960666668</v>
      </c>
      <c r="C11" s="28">
        <f>B11</f>
        <v>30113059.960666668</v>
      </c>
      <c r="E11" t="s">
        <v>123</v>
      </c>
      <c r="G11" s="54">
        <f>D4+H4</f>
        <v>30113059.960666668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-7226859.9606666714</v>
      </c>
    </row>
    <row r="13" spans="1:9" x14ac:dyDescent="0.2">
      <c r="C13" s="28"/>
      <c r="E13" t="s">
        <v>75</v>
      </c>
      <c r="F13" s="20">
        <f>B4*B6*'Notional Analysis'!C8</f>
        <v>22886199.999999996</v>
      </c>
    </row>
    <row r="14" spans="1:9" x14ac:dyDescent="0.2">
      <c r="A14" t="s">
        <v>109</v>
      </c>
      <c r="B14" s="20">
        <f>D4</f>
        <v>29207077.741916668</v>
      </c>
      <c r="C14" s="28">
        <f>B14</f>
        <v>29207077.741916668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22886199.999999996</v>
      </c>
      <c r="C15" s="59">
        <f>C10-E4+C12</f>
        <v>57710645</v>
      </c>
      <c r="F15" s="20"/>
      <c r="G15" s="20">
        <f>-F14+F13</f>
        <v>-35724800</v>
      </c>
    </row>
    <row r="16" spans="1:9" ht="13.5" thickBot="1" x14ac:dyDescent="0.25">
      <c r="A16" t="s">
        <v>117</v>
      </c>
      <c r="B16" s="20">
        <f>B15-B14</f>
        <v>-6320877.7419166714</v>
      </c>
      <c r="C16" s="60">
        <f>C15-C14</f>
        <v>28503567.258083332</v>
      </c>
      <c r="D16" s="61" t="s">
        <v>115</v>
      </c>
      <c r="F16" s="20"/>
      <c r="G16" s="17">
        <f>G12-G15</f>
        <v>28497940.039333329</v>
      </c>
      <c r="H16" s="20">
        <f>C16-G16</f>
        <v>5627.2187500037253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34824445</v>
      </c>
      <c r="C20" s="28"/>
      <c r="F20" s="20"/>
    </row>
    <row r="21" spans="1:6" x14ac:dyDescent="0.2">
      <c r="A21" t="s">
        <v>116</v>
      </c>
      <c r="B21" s="20">
        <f>-B14+B15-B19+B20</f>
        <v>28503567.258083329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50 NP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2000-11-07T19:50:20Z</cp:lastPrinted>
  <dcterms:created xsi:type="dcterms:W3CDTF">2000-10-03T19:16:39Z</dcterms:created>
  <dcterms:modified xsi:type="dcterms:W3CDTF">2014-09-05T10:47:33Z</dcterms:modified>
</cp:coreProperties>
</file>