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7545" windowHeight="4575"/>
  </bookViews>
  <sheets>
    <sheet name="California Chart" sheetId="8" r:id="rId1"/>
    <sheet name="WSCC Chart" sheetId="11" r:id="rId2"/>
    <sheet name="Resource Chart" sheetId="7" r:id="rId3"/>
    <sheet name="Table_New Gen" sheetId="10" r:id="rId4"/>
    <sheet name="California Data" sheetId="9" r:id="rId5"/>
    <sheet name="WSCC Data" sheetId="12" r:id="rId6"/>
    <sheet name="Resource Data" sheetId="1" r:id="rId7"/>
  </sheets>
  <calcPr calcId="152511" calcMode="manual"/>
</workbook>
</file>

<file path=xl/calcChain.xml><?xml version="1.0" encoding="utf-8"?>
<calcChain xmlns="http://schemas.openxmlformats.org/spreadsheetml/2006/main">
  <c r="E15" i="9" l="1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C7" i="1"/>
  <c r="D7" i="1"/>
  <c r="E7" i="1"/>
  <c r="F7" i="1"/>
  <c r="G7" i="1"/>
  <c r="H7" i="1"/>
  <c r="C8" i="1"/>
  <c r="D8" i="1"/>
  <c r="E8" i="1" s="1"/>
  <c r="F8" i="1" s="1"/>
  <c r="G8" i="1" s="1"/>
  <c r="H8" i="1" s="1"/>
  <c r="B9" i="1"/>
  <c r="C9" i="1"/>
  <c r="D9" i="1"/>
  <c r="E9" i="1"/>
  <c r="F9" i="1"/>
  <c r="G9" i="1"/>
  <c r="H9" i="1"/>
  <c r="F12" i="1"/>
  <c r="D13" i="1"/>
  <c r="E13" i="1"/>
  <c r="E14" i="1" s="1"/>
  <c r="E15" i="1" s="1"/>
  <c r="E16" i="1" s="1"/>
  <c r="E17" i="1" s="1"/>
  <c r="E18" i="1" s="1"/>
  <c r="F13" i="1"/>
  <c r="D14" i="1"/>
  <c r="F14" i="1"/>
  <c r="D15" i="1"/>
  <c r="F15" i="1"/>
  <c r="D16" i="1"/>
  <c r="F16" i="1"/>
  <c r="D17" i="1"/>
  <c r="F17" i="1"/>
  <c r="D18" i="1"/>
  <c r="F18" i="1"/>
  <c r="F4" i="10"/>
  <c r="F5" i="10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</calcChain>
</file>

<file path=xl/sharedStrings.xml><?xml version="1.0" encoding="utf-8"?>
<sst xmlns="http://schemas.openxmlformats.org/spreadsheetml/2006/main" count="94" uniqueCount="56">
  <si>
    <t>Available Resources</t>
  </si>
  <si>
    <t>Peak Load</t>
  </si>
  <si>
    <t xml:space="preserve">Resource Balance </t>
  </si>
  <si>
    <t>Reserve Margin</t>
  </si>
  <si>
    <t>US WSCC (000MW)</t>
  </si>
  <si>
    <t>Cumm. Balance</t>
  </si>
  <si>
    <t>Year</t>
  </si>
  <si>
    <t>Month</t>
  </si>
  <si>
    <t>Average Load</t>
  </si>
  <si>
    <t>YOY</t>
  </si>
  <si>
    <t xml:space="preserve">On July 15th, 1999, the ISO added the Pasadena zone to the ISO System, </t>
  </si>
  <si>
    <t>increasing the System Load by roughly 250MW.</t>
  </si>
  <si>
    <t>High Probability WSCC Projects</t>
  </si>
  <si>
    <t>Project</t>
  </si>
  <si>
    <t>State</t>
  </si>
  <si>
    <t>On-Line Date</t>
  </si>
  <si>
    <t>Capacity</t>
  </si>
  <si>
    <t>Region</t>
  </si>
  <si>
    <t>Cumulative Capacity</t>
  </si>
  <si>
    <t>Colorado Springs Nixon</t>
  </si>
  <si>
    <t>CO</t>
  </si>
  <si>
    <t>Deming</t>
  </si>
  <si>
    <t>NM</t>
  </si>
  <si>
    <t>DSW</t>
  </si>
  <si>
    <t>Priscilla</t>
  </si>
  <si>
    <t>NV</t>
  </si>
  <si>
    <t>El Dorado</t>
  </si>
  <si>
    <t>Person</t>
  </si>
  <si>
    <t>Manchief (Brush)</t>
  </si>
  <si>
    <t>Rockies</t>
  </si>
  <si>
    <t>Valmont Repowering</t>
  </si>
  <si>
    <t>Vestas (100MW Wind)</t>
  </si>
  <si>
    <t>OR</t>
  </si>
  <si>
    <t>PNW</t>
  </si>
  <si>
    <t>South Point Power Plant [Mojave]</t>
  </si>
  <si>
    <t>AZ</t>
  </si>
  <si>
    <t>Griffith Energy Project</t>
  </si>
  <si>
    <t>Desert Basin Gnrtng</t>
  </si>
  <si>
    <t>Sutter</t>
  </si>
  <si>
    <t>CA</t>
  </si>
  <si>
    <t>NP15</t>
  </si>
  <si>
    <t>Klamath Cogen</t>
  </si>
  <si>
    <t>43rd Avenue Plant Repower</t>
  </si>
  <si>
    <t>Los Medanos (Pittsburg)</t>
  </si>
  <si>
    <t>La Paloma</t>
  </si>
  <si>
    <t>ZP26</t>
  </si>
  <si>
    <t>Rathdrum</t>
  </si>
  <si>
    <t>ID</t>
  </si>
  <si>
    <t>43rd Avenue Phase 2 Repower</t>
  </si>
  <si>
    <t>Everett Delta</t>
  </si>
  <si>
    <t>WA</t>
  </si>
  <si>
    <t>Coyote Springs Phase 2</t>
  </si>
  <si>
    <t>Delta Energy</t>
  </si>
  <si>
    <t>Powhatan 48</t>
  </si>
  <si>
    <t>Hermiston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</si>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</sst>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70" formatCode="_(* #,##0_);_(* \(#,##0\);_(* &quot;-&quot;??_);_(@_)"/>
    <numFmt numFmtId="174" formatCode="General_)"/>
    <numFmt numFmtId="175" formatCode="0\ &quot;Hydro&quot;"/>
  </numFmts>
  <fonts count="10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name val="Arial"/>
    </font>
    <font>
      <sz val="10"/>
      <name val="Arial"/>
      <family val="2"/>
    </font>
    <font>
      <u/>
      <sz val="10"/>
      <color indexed="12"/>
      <name val="Courier"/>
    </font>
    <font>
      <sz val="12"/>
      <name val="Arial"/>
    </font>
    <font>
      <b/>
      <sz val="16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164" fontId="0" fillId="0" borderId="0" xfId="2" applyNumberFormat="1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0" fontId="1" fillId="0" borderId="0" xfId="2" applyNumberFormat="1"/>
    <xf numFmtId="17" fontId="0" fillId="0" borderId="0" xfId="0" applyNumberFormat="1"/>
    <xf numFmtId="0" fontId="7" fillId="0" borderId="0" xfId="0" applyFont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174" fontId="4" fillId="0" borderId="0" xfId="0" applyNumberFormat="1" applyFont="1" applyFill="1" applyAlignment="1" applyProtection="1">
      <alignment horizontal="left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15" fontId="9" fillId="0" borderId="0" xfId="0" applyNumberFormat="1" applyFont="1" applyFill="1"/>
    <xf numFmtId="0" fontId="9" fillId="0" borderId="0" xfId="0" applyFont="1" applyFill="1"/>
    <xf numFmtId="174" fontId="9" fillId="0" borderId="0" xfId="0" applyNumberFormat="1" applyFont="1" applyFill="1" applyAlignment="1" applyProtection="1">
      <alignment horizontal="left"/>
    </xf>
    <xf numFmtId="170" fontId="9" fillId="0" borderId="0" xfId="1" applyNumberFormat="1" applyFont="1" applyFill="1" applyAlignment="1" applyProtection="1">
      <alignment horizontal="center"/>
    </xf>
    <xf numFmtId="14" fontId="0" fillId="0" borderId="0" xfId="0" applyNumberFormat="1"/>
    <xf numFmtId="175" fontId="4" fillId="0" borderId="0" xfId="0" applyNumberFormat="1" applyFont="1" applyAlignment="1">
      <alignment horizontal="center"/>
    </xf>
    <xf numFmtId="17" fontId="0" fillId="0" borderId="0" xfId="0" applyNumberFormat="1" applyAlignment="1">
      <alignment horizontal="center"/>
    </xf>
    <xf numFmtId="10" fontId="1" fillId="0" borderId="0" xfId="2" applyNumberForma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ISO Load Growth</a:t>
            </a:r>
          </a:p>
        </c:rich>
      </c:tx>
      <c:layout>
        <c:manualLayout>
          <c:xMode val="edge"/>
          <c:yMode val="edge"/>
          <c:x val="0.3562708102108768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561174551386622"/>
          <c:w val="0.83240843507214202"/>
          <c:h val="0.80750407830342574"/>
        </c:manualLayout>
      </c:layout>
      <c:barChart>
        <c:barDir val="col"/>
        <c:grouping val="clustered"/>
        <c:varyColors val="0"/>
        <c:ser>
          <c:idx val="1"/>
          <c:order val="0"/>
          <c:tx>
            <c:v>Average Monthly Load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'California Data'!$F$18:$F$29</c:f>
              <c:numCache>
                <c:formatCode>mmm\-yy</c:formatCode>
                <c:ptCount val="12"/>
                <c:pt idx="0">
                  <c:v>36342</c:v>
                </c:pt>
                <c:pt idx="1">
                  <c:v>36373</c:v>
                </c:pt>
                <c:pt idx="2">
                  <c:v>36404</c:v>
                </c:pt>
                <c:pt idx="3">
                  <c:v>36434</c:v>
                </c:pt>
                <c:pt idx="4">
                  <c:v>36465</c:v>
                </c:pt>
                <c:pt idx="5">
                  <c:v>36495</c:v>
                </c:pt>
                <c:pt idx="6">
                  <c:v>36526</c:v>
                </c:pt>
                <c:pt idx="7">
                  <c:v>36557</c:v>
                </c:pt>
                <c:pt idx="8">
                  <c:v>36586</c:v>
                </c:pt>
                <c:pt idx="9">
                  <c:v>36617</c:v>
                </c:pt>
                <c:pt idx="10">
                  <c:v>36647</c:v>
                </c:pt>
                <c:pt idx="11">
                  <c:v>36678</c:v>
                </c:pt>
              </c:numCache>
            </c:numRef>
          </c:cat>
          <c:val>
            <c:numRef>
              <c:f>'California Data'!$D$18:$D$29</c:f>
              <c:numCache>
                <c:formatCode>0</c:formatCode>
                <c:ptCount val="12"/>
                <c:pt idx="0">
                  <c:v>28877.767473118201</c:v>
                </c:pt>
                <c:pt idx="1">
                  <c:v>29055.111709286601</c:v>
                </c:pt>
                <c:pt idx="2">
                  <c:v>27930.352777777702</c:v>
                </c:pt>
                <c:pt idx="3">
                  <c:v>26822.2029569892</c:v>
                </c:pt>
                <c:pt idx="4">
                  <c:v>25157.474198047399</c:v>
                </c:pt>
                <c:pt idx="5">
                  <c:v>25918.5954301075</c:v>
                </c:pt>
                <c:pt idx="6">
                  <c:v>25528.056603773501</c:v>
                </c:pt>
                <c:pt idx="7">
                  <c:v>25584.517241379301</c:v>
                </c:pt>
                <c:pt idx="8">
                  <c:v>25523.783602150499</c:v>
                </c:pt>
                <c:pt idx="9">
                  <c:v>25327.4269819193</c:v>
                </c:pt>
                <c:pt idx="10">
                  <c:v>26878.346774193498</c:v>
                </c:pt>
                <c:pt idx="11">
                  <c:v>29282.053949903599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360608"/>
        <c:axId val="147361168"/>
      </c:barChart>
      <c:lineChart>
        <c:grouping val="standard"/>
        <c:varyColors val="0"/>
        <c:ser>
          <c:idx val="0"/>
          <c:order val="1"/>
          <c:tx>
            <c:v>Year on Year Growth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'California Data'!$F$18:$F$29</c:f>
              <c:numCache>
                <c:formatCode>mmm\-yy</c:formatCode>
                <c:ptCount val="12"/>
                <c:pt idx="0">
                  <c:v>36342</c:v>
                </c:pt>
                <c:pt idx="1">
                  <c:v>36373</c:v>
                </c:pt>
                <c:pt idx="2">
                  <c:v>36404</c:v>
                </c:pt>
                <c:pt idx="3">
                  <c:v>36434</c:v>
                </c:pt>
                <c:pt idx="4">
                  <c:v>36465</c:v>
                </c:pt>
                <c:pt idx="5">
                  <c:v>36495</c:v>
                </c:pt>
                <c:pt idx="6">
                  <c:v>36526</c:v>
                </c:pt>
                <c:pt idx="7">
                  <c:v>36557</c:v>
                </c:pt>
                <c:pt idx="8">
                  <c:v>36586</c:v>
                </c:pt>
                <c:pt idx="9">
                  <c:v>36617</c:v>
                </c:pt>
                <c:pt idx="10">
                  <c:v>36647</c:v>
                </c:pt>
                <c:pt idx="11">
                  <c:v>36678</c:v>
                </c:pt>
              </c:numCache>
            </c:numRef>
          </c:cat>
          <c:val>
            <c:numRef>
              <c:f>'California Data'!$E$18:$E$29</c:f>
              <c:numCache>
                <c:formatCode>0.00%</c:formatCode>
                <c:ptCount val="12"/>
                <c:pt idx="0">
                  <c:v>-8.3537235940305266E-3</c:v>
                </c:pt>
                <c:pt idx="1">
                  <c:v>-4.2306526467430716E-2</c:v>
                </c:pt>
                <c:pt idx="2">
                  <c:v>1.4275065897367378E-2</c:v>
                </c:pt>
                <c:pt idx="3">
                  <c:v>0.1022999299664753</c:v>
                </c:pt>
                <c:pt idx="4">
                  <c:v>7.0668383904301413E-2</c:v>
                </c:pt>
                <c:pt idx="5">
                  <c:v>5.2836996740884157E-2</c:v>
                </c:pt>
                <c:pt idx="6">
                  <c:v>6.1723133811330877E-2</c:v>
                </c:pt>
                <c:pt idx="7">
                  <c:v>5.4703613294267317E-2</c:v>
                </c:pt>
                <c:pt idx="8">
                  <c:v>4.2333146487410822E-2</c:v>
                </c:pt>
                <c:pt idx="9">
                  <c:v>4.8921811458034536E-2</c:v>
                </c:pt>
                <c:pt idx="10">
                  <c:v>0.10744754638710807</c:v>
                </c:pt>
                <c:pt idx="11">
                  <c:v>0.1004467664550257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61728"/>
        <c:axId val="147362288"/>
      </c:lineChart>
      <c:catAx>
        <c:axId val="14736060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611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7361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5057096247960848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60608"/>
        <c:crosses val="autoZero"/>
        <c:crossBetween val="between"/>
      </c:valAx>
      <c:catAx>
        <c:axId val="14736172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47362288"/>
        <c:crosses val="autoZero"/>
        <c:auto val="0"/>
        <c:lblAlgn val="ctr"/>
        <c:lblOffset val="100"/>
        <c:noMultiLvlLbl val="0"/>
      </c:catAx>
      <c:valAx>
        <c:axId val="14736228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61728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1376248612652606"/>
          <c:y val="0.12724306688417619"/>
          <c:w val="0.1853496115427303"/>
          <c:h val="7.0146818923327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WSCC Load Growth</a:t>
            </a:r>
          </a:p>
        </c:rich>
      </c:tx>
      <c:layout>
        <c:manualLayout>
          <c:xMode val="edge"/>
          <c:yMode val="edge"/>
          <c:x val="0.3951165371809101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592674805771371E-2"/>
          <c:y val="0.12724306688417619"/>
          <c:w val="0.86903440621531636"/>
          <c:h val="0.80587275693311577"/>
        </c:manualLayout>
      </c:layout>
      <c:barChart>
        <c:barDir val="col"/>
        <c:grouping val="clustered"/>
        <c:varyColors val="0"/>
        <c:ser>
          <c:idx val="1"/>
          <c:order val="0"/>
          <c:tx>
            <c:v>Monthly Average Load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'WSCC Data'!$A$14:$A$43</c:f>
              <c:numCache>
                <c:formatCode>mmm\-yy</c:formatCode>
                <c:ptCount val="30"/>
                <c:pt idx="0">
                  <c:v>35796</c:v>
                </c:pt>
                <c:pt idx="1">
                  <c:v>35827</c:v>
                </c:pt>
                <c:pt idx="2">
                  <c:v>35855</c:v>
                </c:pt>
                <c:pt idx="3">
                  <c:v>35886</c:v>
                </c:pt>
                <c:pt idx="4">
                  <c:v>35916</c:v>
                </c:pt>
                <c:pt idx="5">
                  <c:v>35947</c:v>
                </c:pt>
                <c:pt idx="6">
                  <c:v>35977</c:v>
                </c:pt>
                <c:pt idx="7">
                  <c:v>36008</c:v>
                </c:pt>
                <c:pt idx="8">
                  <c:v>36039</c:v>
                </c:pt>
                <c:pt idx="9">
                  <c:v>36069</c:v>
                </c:pt>
                <c:pt idx="10">
                  <c:v>36100</c:v>
                </c:pt>
                <c:pt idx="11">
                  <c:v>36130</c:v>
                </c:pt>
                <c:pt idx="12">
                  <c:v>36161</c:v>
                </c:pt>
                <c:pt idx="13">
                  <c:v>36192</c:v>
                </c:pt>
                <c:pt idx="14">
                  <c:v>36220</c:v>
                </c:pt>
                <c:pt idx="15">
                  <c:v>36251</c:v>
                </c:pt>
                <c:pt idx="16">
                  <c:v>36281</c:v>
                </c:pt>
                <c:pt idx="17">
                  <c:v>36312</c:v>
                </c:pt>
                <c:pt idx="18">
                  <c:v>36342</c:v>
                </c:pt>
                <c:pt idx="19">
                  <c:v>36373</c:v>
                </c:pt>
                <c:pt idx="20">
                  <c:v>36404</c:v>
                </c:pt>
                <c:pt idx="21">
                  <c:v>36434</c:v>
                </c:pt>
                <c:pt idx="22">
                  <c:v>36465</c:v>
                </c:pt>
                <c:pt idx="23">
                  <c:v>36495</c:v>
                </c:pt>
                <c:pt idx="24">
                  <c:v>36526</c:v>
                </c:pt>
                <c:pt idx="25">
                  <c:v>36557</c:v>
                </c:pt>
                <c:pt idx="26">
                  <c:v>36586</c:v>
                </c:pt>
                <c:pt idx="27">
                  <c:v>36617</c:v>
                </c:pt>
                <c:pt idx="28">
                  <c:v>36647</c:v>
                </c:pt>
                <c:pt idx="29">
                  <c:v>36678</c:v>
                </c:pt>
              </c:numCache>
            </c:numRef>
          </c:cat>
          <c:val>
            <c:numRef>
              <c:f>'WSCC Data'!$B$14:$B$43</c:f>
              <c:numCache>
                <c:formatCode>General</c:formatCode>
                <c:ptCount val="30"/>
                <c:pt idx="0">
                  <c:v>70.7</c:v>
                </c:pt>
                <c:pt idx="1">
                  <c:v>69.7</c:v>
                </c:pt>
                <c:pt idx="2">
                  <c:v>66.900000000000006</c:v>
                </c:pt>
                <c:pt idx="3">
                  <c:v>66.7</c:v>
                </c:pt>
                <c:pt idx="4">
                  <c:v>66.3</c:v>
                </c:pt>
                <c:pt idx="5">
                  <c:v>71.3</c:v>
                </c:pt>
                <c:pt idx="6">
                  <c:v>81.8</c:v>
                </c:pt>
                <c:pt idx="7">
                  <c:v>83.3</c:v>
                </c:pt>
                <c:pt idx="8">
                  <c:v>75.8</c:v>
                </c:pt>
                <c:pt idx="9">
                  <c:v>68.900000000000006</c:v>
                </c:pt>
                <c:pt idx="10">
                  <c:v>69.400000000000006</c:v>
                </c:pt>
                <c:pt idx="11">
                  <c:v>75.8</c:v>
                </c:pt>
                <c:pt idx="12">
                  <c:v>72.599999999999994</c:v>
                </c:pt>
                <c:pt idx="13">
                  <c:v>72.8</c:v>
                </c:pt>
                <c:pt idx="14">
                  <c:v>71</c:v>
                </c:pt>
                <c:pt idx="15">
                  <c:v>69.2</c:v>
                </c:pt>
                <c:pt idx="16">
                  <c:v>69.3</c:v>
                </c:pt>
                <c:pt idx="17">
                  <c:v>74.2</c:v>
                </c:pt>
                <c:pt idx="18">
                  <c:v>82.3</c:v>
                </c:pt>
                <c:pt idx="19">
                  <c:v>82.1</c:v>
                </c:pt>
                <c:pt idx="20">
                  <c:v>76.2</c:v>
                </c:pt>
                <c:pt idx="21">
                  <c:v>73.900000000000006</c:v>
                </c:pt>
                <c:pt idx="22">
                  <c:v>72.900000000000006</c:v>
                </c:pt>
                <c:pt idx="23">
                  <c:v>77.900000000000006</c:v>
                </c:pt>
                <c:pt idx="24">
                  <c:v>77.400000000000006</c:v>
                </c:pt>
                <c:pt idx="25">
                  <c:v>76.400000000000006</c:v>
                </c:pt>
                <c:pt idx="26">
                  <c:v>74.900000000000006</c:v>
                </c:pt>
                <c:pt idx="27">
                  <c:v>72.3</c:v>
                </c:pt>
                <c:pt idx="28">
                  <c:v>74.900000000000006</c:v>
                </c:pt>
                <c:pt idx="29">
                  <c:v>79.400000000000006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371248"/>
        <c:axId val="147371808"/>
      </c:barChart>
      <c:lineChart>
        <c:grouping val="standard"/>
        <c:varyColors val="0"/>
        <c:ser>
          <c:idx val="0"/>
          <c:order val="1"/>
          <c:tx>
            <c:v>Year on Year Load Growth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'WSCC Data'!$A$14:$A$43</c:f>
              <c:numCache>
                <c:formatCode>mmm\-yy</c:formatCode>
                <c:ptCount val="30"/>
                <c:pt idx="0">
                  <c:v>35796</c:v>
                </c:pt>
                <c:pt idx="1">
                  <c:v>35827</c:v>
                </c:pt>
                <c:pt idx="2">
                  <c:v>35855</c:v>
                </c:pt>
                <c:pt idx="3">
                  <c:v>35886</c:v>
                </c:pt>
                <c:pt idx="4">
                  <c:v>35916</c:v>
                </c:pt>
                <c:pt idx="5">
                  <c:v>35947</c:v>
                </c:pt>
                <c:pt idx="6">
                  <c:v>35977</c:v>
                </c:pt>
                <c:pt idx="7">
                  <c:v>36008</c:v>
                </c:pt>
                <c:pt idx="8">
                  <c:v>36039</c:v>
                </c:pt>
                <c:pt idx="9">
                  <c:v>36069</c:v>
                </c:pt>
                <c:pt idx="10">
                  <c:v>36100</c:v>
                </c:pt>
                <c:pt idx="11">
                  <c:v>36130</c:v>
                </c:pt>
                <c:pt idx="12">
                  <c:v>36161</c:v>
                </c:pt>
                <c:pt idx="13">
                  <c:v>36192</c:v>
                </c:pt>
                <c:pt idx="14">
                  <c:v>36220</c:v>
                </c:pt>
                <c:pt idx="15">
                  <c:v>36251</c:v>
                </c:pt>
                <c:pt idx="16">
                  <c:v>36281</c:v>
                </c:pt>
                <c:pt idx="17">
                  <c:v>36312</c:v>
                </c:pt>
                <c:pt idx="18">
                  <c:v>36342</c:v>
                </c:pt>
                <c:pt idx="19">
                  <c:v>36373</c:v>
                </c:pt>
                <c:pt idx="20">
                  <c:v>36404</c:v>
                </c:pt>
                <c:pt idx="21">
                  <c:v>36434</c:v>
                </c:pt>
                <c:pt idx="22">
                  <c:v>36465</c:v>
                </c:pt>
                <c:pt idx="23">
                  <c:v>36495</c:v>
                </c:pt>
                <c:pt idx="24">
                  <c:v>36526</c:v>
                </c:pt>
                <c:pt idx="25">
                  <c:v>36557</c:v>
                </c:pt>
                <c:pt idx="26">
                  <c:v>36586</c:v>
                </c:pt>
                <c:pt idx="27">
                  <c:v>36617</c:v>
                </c:pt>
                <c:pt idx="28">
                  <c:v>36647</c:v>
                </c:pt>
                <c:pt idx="29">
                  <c:v>36678</c:v>
                </c:pt>
              </c:numCache>
            </c:numRef>
          </c:cat>
          <c:val>
            <c:numRef>
              <c:f>'WSCC Data'!$C$14:$C$43</c:f>
              <c:numCache>
                <c:formatCode>0.00%</c:formatCode>
                <c:ptCount val="30"/>
                <c:pt idx="0">
                  <c:v>7.1225071225071712E-3</c:v>
                </c:pt>
                <c:pt idx="1">
                  <c:v>1.6034985422740622E-2</c:v>
                </c:pt>
                <c:pt idx="2">
                  <c:v>-2.9806259314454353E-3</c:v>
                </c:pt>
                <c:pt idx="3">
                  <c:v>1.060606060606073E-2</c:v>
                </c:pt>
                <c:pt idx="4">
                  <c:v>-5.1502145922746934E-2</c:v>
                </c:pt>
                <c:pt idx="5">
                  <c:v>-5.5788005578801814E-3</c:v>
                </c:pt>
                <c:pt idx="6">
                  <c:v>6.7885117493472702E-2</c:v>
                </c:pt>
                <c:pt idx="7">
                  <c:v>7.4838709677419235E-2</c:v>
                </c:pt>
                <c:pt idx="8">
                  <c:v>2.0188425302826385E-2</c:v>
                </c:pt>
                <c:pt idx="9">
                  <c:v>1.4727540500736325E-2</c:v>
                </c:pt>
                <c:pt idx="10">
                  <c:v>3.2738095238095344E-2</c:v>
                </c:pt>
                <c:pt idx="11">
                  <c:v>5.5710306406685284E-2</c:v>
                </c:pt>
                <c:pt idx="12">
                  <c:v>2.6874115983026803E-2</c:v>
                </c:pt>
                <c:pt idx="13">
                  <c:v>4.44763271162123E-2</c:v>
                </c:pt>
                <c:pt idx="14">
                  <c:v>6.1285500747384036E-2</c:v>
                </c:pt>
                <c:pt idx="15">
                  <c:v>3.7481259370314879E-2</c:v>
                </c:pt>
                <c:pt idx="16">
                  <c:v>4.5248868778280604E-2</c:v>
                </c:pt>
                <c:pt idx="17">
                  <c:v>4.0673211781206309E-2</c:v>
                </c:pt>
                <c:pt idx="18">
                  <c:v>6.1124694376528677E-3</c:v>
                </c:pt>
                <c:pt idx="19">
                  <c:v>-1.4405762304921965E-2</c:v>
                </c:pt>
                <c:pt idx="20">
                  <c:v>5.2770448548813409E-3</c:v>
                </c:pt>
                <c:pt idx="21">
                  <c:v>7.2568940493468848E-2</c:v>
                </c:pt>
                <c:pt idx="22">
                  <c:v>5.0432276657060404E-2</c:v>
                </c:pt>
                <c:pt idx="23">
                  <c:v>2.7704485488126762E-2</c:v>
                </c:pt>
                <c:pt idx="24">
                  <c:v>6.6115702479339067E-2</c:v>
                </c:pt>
                <c:pt idx="25">
                  <c:v>4.9450549450549497E-2</c:v>
                </c:pt>
                <c:pt idx="26">
                  <c:v>5.4929577464788881E-2</c:v>
                </c:pt>
                <c:pt idx="27">
                  <c:v>4.4797687861271696E-2</c:v>
                </c:pt>
                <c:pt idx="28">
                  <c:v>8.0808080808080884E-2</c:v>
                </c:pt>
                <c:pt idx="29">
                  <c:v>7.0080862533692834E-2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72368"/>
        <c:axId val="147372928"/>
      </c:lineChart>
      <c:catAx>
        <c:axId val="14737124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71808"/>
        <c:crosses val="autoZero"/>
        <c:auto val="0"/>
        <c:lblAlgn val="ctr"/>
        <c:lblOffset val="100"/>
        <c:tickLblSkip val="3"/>
        <c:tickMarkSkip val="3"/>
        <c:noMultiLvlLbl val="0"/>
      </c:catAx>
      <c:valAx>
        <c:axId val="147371808"/>
        <c:scaling>
          <c:orientation val="minMax"/>
          <c:min val="65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10,000s MW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818923327895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71248"/>
        <c:crosses val="autoZero"/>
        <c:crossBetween val="between"/>
        <c:majorUnit val="5"/>
      </c:valAx>
      <c:catAx>
        <c:axId val="14737236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47372928"/>
        <c:crosses val="autoZero"/>
        <c:auto val="0"/>
        <c:lblAlgn val="ctr"/>
        <c:lblOffset val="100"/>
        <c:noMultiLvlLbl val="0"/>
      </c:catAx>
      <c:valAx>
        <c:axId val="147372928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72368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703662597114322"/>
          <c:y val="7.6672104404567704E-2"/>
          <c:w val="0.23085460599334073"/>
          <c:h val="7.17781402936378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WSCC Resource Availability and Load Growth</a:t>
            </a:r>
          </a:p>
        </c:rich>
      </c:tx>
      <c:layout>
        <c:manualLayout>
          <c:xMode val="edge"/>
          <c:yMode val="edge"/>
          <c:x val="0.30188679245283018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361820199778023E-2"/>
          <c:y val="0.12071778140293637"/>
          <c:w val="0.69478357380688127"/>
          <c:h val="0.8123980424143556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'Resource Data'!$B$11</c:f>
              <c:strCache>
                <c:ptCount val="1"/>
                <c:pt idx="0">
                  <c:v>Available Resources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'Resource Data'!$A$12:$A$18</c:f>
              <c:numCache>
                <c:formatCode>General</c:formatCode>
                <c:ptCount val="7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</c:numCache>
            </c:numRef>
          </c:cat>
          <c:val>
            <c:numRef>
              <c:f>'Resource Data'!$B$12:$B$18</c:f>
              <c:numCache>
                <c:formatCode>General</c:formatCode>
                <c:ptCount val="7"/>
                <c:pt idx="0">
                  <c:v>128.6</c:v>
                </c:pt>
                <c:pt idx="1">
                  <c:v>129.80000000000001</c:v>
                </c:pt>
                <c:pt idx="2">
                  <c:v>130.1</c:v>
                </c:pt>
                <c:pt idx="3">
                  <c:v>130.80000000000001</c:v>
                </c:pt>
                <c:pt idx="4">
                  <c:v>131.80000000000001</c:v>
                </c:pt>
                <c:pt idx="5">
                  <c:v>135.30000000000001</c:v>
                </c:pt>
                <c:pt idx="6">
                  <c:v>138.69999999999999</c:v>
                </c:pt>
              </c:numCache>
            </c:numRef>
          </c:val>
        </c:ser>
        <c:ser>
          <c:idx val="0"/>
          <c:order val="1"/>
          <c:tx>
            <c:strRef>
              <c:f>'Resource Data'!$C$11</c:f>
              <c:strCache>
                <c:ptCount val="1"/>
                <c:pt idx="0">
                  <c:v>Peak Load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'Resource Data'!$A$12:$A$18</c:f>
              <c:numCache>
                <c:formatCode>General</c:formatCode>
                <c:ptCount val="7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</c:numCache>
            </c:numRef>
          </c:cat>
          <c:val>
            <c:numRef>
              <c:f>'Resource Data'!$C$12:$C$18</c:f>
              <c:numCache>
                <c:formatCode>General</c:formatCode>
                <c:ptCount val="7"/>
                <c:pt idx="0">
                  <c:v>106.8</c:v>
                </c:pt>
                <c:pt idx="1">
                  <c:v>109.7</c:v>
                </c:pt>
                <c:pt idx="2">
                  <c:v>114.1</c:v>
                </c:pt>
                <c:pt idx="3">
                  <c:v>115.6</c:v>
                </c:pt>
                <c:pt idx="4">
                  <c:v>119.6</c:v>
                </c:pt>
                <c:pt idx="5">
                  <c:v>122.6</c:v>
                </c:pt>
                <c:pt idx="6">
                  <c:v>125.7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366768"/>
        <c:axId val="147367328"/>
      </c:barChart>
      <c:lineChart>
        <c:grouping val="standard"/>
        <c:varyColors val="0"/>
        <c:ser>
          <c:idx val="2"/>
          <c:order val="2"/>
          <c:tx>
            <c:strRef>
              <c:f>'Resource Data'!$F$11</c:f>
              <c:strCache>
                <c:ptCount val="1"/>
                <c:pt idx="0">
                  <c:v>Reserve Margin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'Resource Data'!$F$12:$F$18</c:f>
              <c:numCache>
                <c:formatCode>0.0%</c:formatCode>
                <c:ptCount val="7"/>
                <c:pt idx="0">
                  <c:v>0.20411985018726586</c:v>
                </c:pt>
                <c:pt idx="1">
                  <c:v>0.18322698268003657</c:v>
                </c:pt>
                <c:pt idx="2">
                  <c:v>0.1402278702892199</c:v>
                </c:pt>
                <c:pt idx="3">
                  <c:v>0.13148788927335664</c:v>
                </c:pt>
                <c:pt idx="4">
                  <c:v>0.10200668896321075</c:v>
                </c:pt>
                <c:pt idx="5">
                  <c:v>0.10358890701468204</c:v>
                </c:pt>
                <c:pt idx="6">
                  <c:v>0.10342084327764511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67888"/>
        <c:axId val="147368448"/>
      </c:lineChart>
      <c:catAx>
        <c:axId val="1473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673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7367328"/>
        <c:scaling>
          <c:orientation val="minMax"/>
          <c:max val="150"/>
          <c:min val="1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1000's MW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71451876019575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66768"/>
        <c:crosses val="autoZero"/>
        <c:crossBetween val="between"/>
        <c:majorUnit val="10"/>
      </c:valAx>
      <c:catAx>
        <c:axId val="147367888"/>
        <c:scaling>
          <c:orientation val="minMax"/>
        </c:scaling>
        <c:delete val="1"/>
        <c:axPos val="b"/>
        <c:majorTickMark val="out"/>
        <c:minorTickMark val="none"/>
        <c:tickLblPos val="nextTo"/>
        <c:crossAx val="147368448"/>
        <c:crosses val="autoZero"/>
        <c:auto val="0"/>
        <c:lblAlgn val="ctr"/>
        <c:lblOffset val="100"/>
        <c:noMultiLvlLbl val="0"/>
      </c:catAx>
      <c:valAx>
        <c:axId val="147368448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67888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91009988901221"/>
          <c:y val="0.47471451876019577"/>
          <c:w val="0.18645948945615981"/>
          <c:h val="0.1044045676998368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/>
  </sheetViews>
  <pageMargins left="0.75" right="0.75" top="1" bottom="1" header="0.5" footer="0.5"/>
  <pageSetup orientation="landscape" horizont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01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0.09425</cdr:x>
      <cdr:y>0.66575</cdr:y>
    </cdr:from>
    <cdr:to>
      <cdr:x>0.928</cdr:x>
      <cdr:y>0.66575</cdr:y>
    </cdr:to>
    <cdr:sp macro="" textlink="">
      <cdr:nvSpPr>
        <cdr:cNvPr id="102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808856" y="3887198"/>
          <a:ext cx="715526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0.0665</cdr:x>
      <cdr:y>0.62925</cdr:y>
    </cdr:from>
    <cdr:to>
      <cdr:x>0.93675</cdr:x>
      <cdr:y>0.63575</cdr:y>
    </cdr:to>
    <cdr:sp macro="" textlink="">
      <cdr:nvSpPr>
        <cdr:cNvPr id="204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570705" y="3674081"/>
          <a:ext cx="7468507" cy="3795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zoomScale="75" workbookViewId="0">
      <selection sqref="A1:F26"/>
    </sheetView>
  </sheetViews>
  <sheetFormatPr defaultRowHeight="12.75" x14ac:dyDescent="0.2"/>
  <cols>
    <col min="1" max="1" width="28.7109375" customWidth="1"/>
    <col min="2" max="2" width="13.28515625" customWidth="1"/>
    <col min="3" max="3" width="12.85546875" bestFit="1" customWidth="1"/>
    <col min="4" max="4" width="15.7109375" customWidth="1"/>
    <col min="5" max="5" width="9.85546875" style="3" hidden="1" customWidth="1"/>
    <col min="6" max="6" width="15.7109375" customWidth="1"/>
  </cols>
  <sheetData>
    <row r="1" spans="1:6" ht="20.25" x14ac:dyDescent="0.3">
      <c r="A1" s="7" t="s">
        <v>12</v>
      </c>
    </row>
    <row r="3" spans="1:6" ht="26.25" thickBot="1" x14ac:dyDescent="0.25">
      <c r="A3" s="8" t="s">
        <v>13</v>
      </c>
      <c r="B3" s="8" t="s">
        <v>14</v>
      </c>
      <c r="C3" s="8" t="s">
        <v>15</v>
      </c>
      <c r="D3" s="8" t="s">
        <v>16</v>
      </c>
      <c r="E3" s="8" t="s">
        <v>17</v>
      </c>
      <c r="F3" s="9" t="s">
        <v>18</v>
      </c>
    </row>
    <row r="4" spans="1:6" x14ac:dyDescent="0.2">
      <c r="A4" s="10" t="s">
        <v>19</v>
      </c>
      <c r="B4" s="11" t="s">
        <v>20</v>
      </c>
      <c r="C4" s="12">
        <v>36434</v>
      </c>
      <c r="D4" s="13">
        <v>70</v>
      </c>
      <c r="E4" s="14"/>
      <c r="F4" s="13">
        <f>D4</f>
        <v>70</v>
      </c>
    </row>
    <row r="5" spans="1:6" x14ac:dyDescent="0.2">
      <c r="A5" s="10" t="s">
        <v>21</v>
      </c>
      <c r="B5" s="11" t="s">
        <v>22</v>
      </c>
      <c r="C5" s="12">
        <v>36465</v>
      </c>
      <c r="D5" s="13">
        <v>250</v>
      </c>
      <c r="E5" s="13" t="s">
        <v>23</v>
      </c>
      <c r="F5" s="13">
        <f t="shared" ref="F5:F26" si="0">F4+D5</f>
        <v>320</v>
      </c>
    </row>
    <row r="6" spans="1:6" x14ac:dyDescent="0.2">
      <c r="A6" s="10" t="s">
        <v>24</v>
      </c>
      <c r="B6" s="11" t="s">
        <v>25</v>
      </c>
      <c r="C6" s="12">
        <v>36586</v>
      </c>
      <c r="D6" s="13">
        <v>216</v>
      </c>
      <c r="E6" s="13"/>
      <c r="F6" s="13">
        <f t="shared" si="0"/>
        <v>536</v>
      </c>
    </row>
    <row r="7" spans="1:6" x14ac:dyDescent="0.2">
      <c r="A7" s="10" t="s">
        <v>26</v>
      </c>
      <c r="B7" s="11" t="s">
        <v>25</v>
      </c>
      <c r="C7" s="12">
        <v>36647</v>
      </c>
      <c r="D7" s="13">
        <v>492</v>
      </c>
      <c r="E7" s="13" t="s">
        <v>23</v>
      </c>
      <c r="F7" s="13">
        <f t="shared" si="0"/>
        <v>1028</v>
      </c>
    </row>
    <row r="8" spans="1:6" x14ac:dyDescent="0.2">
      <c r="A8" s="10" t="s">
        <v>27</v>
      </c>
      <c r="B8" s="11" t="s">
        <v>22</v>
      </c>
      <c r="C8" s="12">
        <v>36647</v>
      </c>
      <c r="D8" s="13">
        <v>140</v>
      </c>
      <c r="E8" s="13" t="s">
        <v>23</v>
      </c>
      <c r="F8" s="13">
        <f t="shared" si="0"/>
        <v>1168</v>
      </c>
    </row>
    <row r="9" spans="1:6" x14ac:dyDescent="0.2">
      <c r="A9" t="s">
        <v>28</v>
      </c>
      <c r="B9" s="3" t="s">
        <v>20</v>
      </c>
      <c r="C9" s="12">
        <v>36678</v>
      </c>
      <c r="D9" s="13">
        <v>265</v>
      </c>
      <c r="E9" s="15" t="s">
        <v>29</v>
      </c>
      <c r="F9" s="13">
        <f t="shared" si="0"/>
        <v>1433</v>
      </c>
    </row>
    <row r="10" spans="1:6" x14ac:dyDescent="0.2">
      <c r="A10" t="s">
        <v>30</v>
      </c>
      <c r="B10" s="3" t="s">
        <v>20</v>
      </c>
      <c r="C10" s="12">
        <v>36861</v>
      </c>
      <c r="D10" s="13">
        <v>11</v>
      </c>
      <c r="E10" s="15" t="s">
        <v>29</v>
      </c>
      <c r="F10" s="13">
        <f t="shared" si="0"/>
        <v>1444</v>
      </c>
    </row>
    <row r="11" spans="1:6" x14ac:dyDescent="0.2">
      <c r="A11" s="16" t="s">
        <v>31</v>
      </c>
      <c r="B11" s="11" t="s">
        <v>32</v>
      </c>
      <c r="C11" s="12">
        <v>36892</v>
      </c>
      <c r="D11" s="13">
        <v>25</v>
      </c>
      <c r="E11" s="13" t="s">
        <v>33</v>
      </c>
      <c r="F11" s="13">
        <f t="shared" si="0"/>
        <v>1469</v>
      </c>
    </row>
    <row r="12" spans="1:6" x14ac:dyDescent="0.2">
      <c r="A12" s="10" t="s">
        <v>34</v>
      </c>
      <c r="B12" s="11" t="s">
        <v>35</v>
      </c>
      <c r="C12" s="12">
        <v>37012</v>
      </c>
      <c r="D12" s="13">
        <v>545</v>
      </c>
      <c r="E12" s="13" t="s">
        <v>23</v>
      </c>
      <c r="F12" s="13">
        <f t="shared" si="0"/>
        <v>2014</v>
      </c>
    </row>
    <row r="13" spans="1:6" x14ac:dyDescent="0.2">
      <c r="A13" s="10" t="s">
        <v>36</v>
      </c>
      <c r="B13" s="11" t="s">
        <v>35</v>
      </c>
      <c r="C13" s="12">
        <v>37012</v>
      </c>
      <c r="D13" s="13">
        <v>520</v>
      </c>
      <c r="E13" s="13" t="s">
        <v>23</v>
      </c>
      <c r="F13" s="13">
        <f t="shared" si="0"/>
        <v>2534</v>
      </c>
    </row>
    <row r="14" spans="1:6" x14ac:dyDescent="0.2">
      <c r="A14" s="10" t="s">
        <v>37</v>
      </c>
      <c r="B14" s="11" t="s">
        <v>35</v>
      </c>
      <c r="C14" s="12">
        <v>37043</v>
      </c>
      <c r="D14" s="13">
        <v>600</v>
      </c>
      <c r="E14" s="13" t="s">
        <v>23</v>
      </c>
      <c r="F14" s="13">
        <f t="shared" si="0"/>
        <v>3134</v>
      </c>
    </row>
    <row r="15" spans="1:6" x14ac:dyDescent="0.2">
      <c r="A15" s="17" t="s">
        <v>38</v>
      </c>
      <c r="B15" s="11" t="s">
        <v>39</v>
      </c>
      <c r="C15" s="12">
        <v>37073</v>
      </c>
      <c r="D15" s="13">
        <v>500</v>
      </c>
      <c r="E15" s="13" t="s">
        <v>40</v>
      </c>
      <c r="F15" s="13">
        <f t="shared" si="0"/>
        <v>3634</v>
      </c>
    </row>
    <row r="16" spans="1:6" x14ac:dyDescent="0.2">
      <c r="A16" s="16" t="s">
        <v>41</v>
      </c>
      <c r="B16" s="11" t="s">
        <v>32</v>
      </c>
      <c r="C16" s="12">
        <v>37073</v>
      </c>
      <c r="D16" s="13">
        <v>500</v>
      </c>
      <c r="E16" s="13" t="s">
        <v>33</v>
      </c>
      <c r="F16" s="13">
        <f t="shared" si="0"/>
        <v>4134</v>
      </c>
    </row>
    <row r="17" spans="1:17" x14ac:dyDescent="0.2">
      <c r="A17" s="10" t="s">
        <v>42</v>
      </c>
      <c r="B17" s="11" t="s">
        <v>35</v>
      </c>
      <c r="C17" s="12">
        <v>37104</v>
      </c>
      <c r="D17" s="13">
        <v>70</v>
      </c>
      <c r="E17" s="13" t="s">
        <v>23</v>
      </c>
      <c r="F17" s="13">
        <f t="shared" si="0"/>
        <v>4204</v>
      </c>
    </row>
    <row r="18" spans="1:17" x14ac:dyDescent="0.2">
      <c r="A18" s="17" t="s">
        <v>43</v>
      </c>
      <c r="B18" s="11" t="s">
        <v>39</v>
      </c>
      <c r="C18" s="12">
        <v>37104</v>
      </c>
      <c r="D18" s="13">
        <v>500</v>
      </c>
      <c r="E18" s="13" t="s">
        <v>40</v>
      </c>
      <c r="F18" s="13">
        <f t="shared" si="0"/>
        <v>4704</v>
      </c>
    </row>
    <row r="19" spans="1:17" x14ac:dyDescent="0.2">
      <c r="A19" s="17" t="s">
        <v>44</v>
      </c>
      <c r="B19" s="11" t="s">
        <v>39</v>
      </c>
      <c r="C19" s="12">
        <v>37135</v>
      </c>
      <c r="D19" s="13">
        <v>1048</v>
      </c>
      <c r="E19" s="13" t="s">
        <v>45</v>
      </c>
      <c r="F19" s="13">
        <f t="shared" si="0"/>
        <v>5752</v>
      </c>
    </row>
    <row r="20" spans="1:17" x14ac:dyDescent="0.2">
      <c r="A20" s="16" t="s">
        <v>46</v>
      </c>
      <c r="B20" s="11" t="s">
        <v>47</v>
      </c>
      <c r="C20" s="12">
        <v>37135</v>
      </c>
      <c r="D20" s="13">
        <v>270</v>
      </c>
      <c r="E20" s="13" t="s">
        <v>33</v>
      </c>
      <c r="F20" s="13">
        <f t="shared" si="0"/>
        <v>6022</v>
      </c>
    </row>
    <row r="21" spans="1:17" x14ac:dyDescent="0.2">
      <c r="A21" s="10" t="s">
        <v>48</v>
      </c>
      <c r="B21" s="11" t="s">
        <v>35</v>
      </c>
      <c r="C21" s="12">
        <v>37226</v>
      </c>
      <c r="D21" s="13">
        <v>70</v>
      </c>
      <c r="E21" s="13" t="s">
        <v>23</v>
      </c>
      <c r="F21" s="13">
        <f t="shared" si="0"/>
        <v>6092</v>
      </c>
    </row>
    <row r="22" spans="1:17" x14ac:dyDescent="0.2">
      <c r="A22" s="16" t="s">
        <v>49</v>
      </c>
      <c r="B22" s="11" t="s">
        <v>50</v>
      </c>
      <c r="C22" s="12">
        <v>37226</v>
      </c>
      <c r="D22" s="13">
        <v>248</v>
      </c>
      <c r="E22" s="13" t="s">
        <v>33</v>
      </c>
      <c r="F22" s="13">
        <f t="shared" si="0"/>
        <v>6340</v>
      </c>
    </row>
    <row r="23" spans="1:17" x14ac:dyDescent="0.2">
      <c r="A23" s="16" t="s">
        <v>51</v>
      </c>
      <c r="B23" s="11" t="s">
        <v>32</v>
      </c>
      <c r="C23" s="12">
        <v>37316</v>
      </c>
      <c r="D23" s="13">
        <v>280</v>
      </c>
      <c r="E23" s="13" t="s">
        <v>33</v>
      </c>
      <c r="F23" s="13">
        <f t="shared" si="0"/>
        <v>6620</v>
      </c>
    </row>
    <row r="24" spans="1:17" x14ac:dyDescent="0.2">
      <c r="A24" s="17" t="s">
        <v>52</v>
      </c>
      <c r="B24" s="11" t="s">
        <v>39</v>
      </c>
      <c r="C24" s="12">
        <v>37347</v>
      </c>
      <c r="D24" s="13">
        <v>880</v>
      </c>
      <c r="E24" s="13" t="s">
        <v>40</v>
      </c>
      <c r="F24" s="13">
        <f t="shared" si="0"/>
        <v>7500</v>
      </c>
      <c r="G24" s="18"/>
      <c r="H24" s="18"/>
      <c r="I24" s="19"/>
      <c r="J24" s="19"/>
      <c r="K24" s="20"/>
      <c r="L24" s="20"/>
      <c r="M24" s="19"/>
      <c r="N24" s="21"/>
      <c r="O24" s="19"/>
      <c r="P24" s="19"/>
      <c r="Q24" s="20"/>
    </row>
    <row r="25" spans="1:17" x14ac:dyDescent="0.2">
      <c r="A25" t="s">
        <v>53</v>
      </c>
      <c r="B25" s="3" t="s">
        <v>20</v>
      </c>
      <c r="C25" s="12">
        <v>37377</v>
      </c>
      <c r="D25" s="13">
        <v>150</v>
      </c>
      <c r="E25" s="15" t="s">
        <v>29</v>
      </c>
      <c r="F25" s="13">
        <f t="shared" si="0"/>
        <v>7650</v>
      </c>
      <c r="G25" s="18"/>
      <c r="H25" s="18"/>
      <c r="I25" s="19"/>
      <c r="J25" s="19"/>
      <c r="K25" s="20"/>
      <c r="L25" s="20"/>
      <c r="M25" s="19"/>
      <c r="N25" s="21"/>
      <c r="O25" s="19"/>
      <c r="P25" s="19"/>
      <c r="Q25" s="20"/>
    </row>
    <row r="26" spans="1:17" x14ac:dyDescent="0.2">
      <c r="A26" s="16" t="s">
        <v>54</v>
      </c>
      <c r="B26" s="11" t="s">
        <v>32</v>
      </c>
      <c r="C26" s="12">
        <v>37377</v>
      </c>
      <c r="D26" s="13">
        <v>536</v>
      </c>
      <c r="E26" s="13" t="s">
        <v>33</v>
      </c>
      <c r="F26" s="13">
        <f t="shared" si="0"/>
        <v>8186</v>
      </c>
      <c r="G26" s="22"/>
    </row>
    <row r="27" spans="1:17" x14ac:dyDescent="0.2">
      <c r="B27" s="3"/>
      <c r="C27" s="12"/>
      <c r="D27" s="11"/>
      <c r="F27" s="11"/>
    </row>
    <row r="28" spans="1:17" x14ac:dyDescent="0.2">
      <c r="A28" s="16"/>
      <c r="B28" s="11"/>
      <c r="C28" s="12"/>
      <c r="D28" s="23"/>
      <c r="E28" s="11"/>
      <c r="F28" s="11"/>
    </row>
    <row r="29" spans="1:17" x14ac:dyDescent="0.2">
      <c r="A29" s="16"/>
      <c r="B29" s="11"/>
      <c r="C29" s="12"/>
      <c r="D29" s="11"/>
      <c r="E29" s="11"/>
      <c r="F29" s="11"/>
    </row>
    <row r="30" spans="1:17" x14ac:dyDescent="0.2">
      <c r="B30" s="3"/>
      <c r="C30" s="12"/>
      <c r="D30" s="3"/>
      <c r="E30" s="11"/>
      <c r="F30" s="11"/>
    </row>
    <row r="31" spans="1:17" x14ac:dyDescent="0.2">
      <c r="A31" s="10"/>
      <c r="B31" s="11"/>
      <c r="C31" s="12"/>
      <c r="D31" s="11"/>
      <c r="E31" s="11"/>
      <c r="F31" s="11"/>
    </row>
    <row r="32" spans="1:17" x14ac:dyDescent="0.2">
      <c r="A32" s="10"/>
      <c r="B32" s="11"/>
      <c r="C32" s="12"/>
      <c r="D32" s="11"/>
      <c r="E32" s="11"/>
      <c r="F32" s="11"/>
    </row>
    <row r="33" spans="3:6" x14ac:dyDescent="0.2">
      <c r="F33" s="11"/>
    </row>
    <row r="34" spans="3:6" x14ac:dyDescent="0.2">
      <c r="C34" s="12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3"/>
  <sheetViews>
    <sheetView topLeftCell="A2" workbookViewId="0">
      <selection activeCell="H17" sqref="H17"/>
    </sheetView>
  </sheetViews>
  <sheetFormatPr defaultRowHeight="12.75" x14ac:dyDescent="0.2"/>
  <cols>
    <col min="1" max="1" width="2" customWidth="1"/>
    <col min="2" max="2" width="6.140625" bestFit="1" customWidth="1"/>
    <col min="3" max="4" width="12.140625" bestFit="1" customWidth="1"/>
  </cols>
  <sheetData>
    <row r="2" spans="2:6" x14ac:dyDescent="0.2">
      <c r="B2" s="3" t="s">
        <v>6</v>
      </c>
      <c r="C2" s="3" t="s">
        <v>7</v>
      </c>
      <c r="D2" s="3" t="s">
        <v>8</v>
      </c>
      <c r="E2" t="s">
        <v>9</v>
      </c>
    </row>
    <row r="3" spans="2:6" x14ac:dyDescent="0.2">
      <c r="B3" s="3">
        <v>1998</v>
      </c>
      <c r="C3" s="3">
        <v>4</v>
      </c>
      <c r="D3" s="4">
        <v>23330.506944444402</v>
      </c>
    </row>
    <row r="4" spans="2:6" x14ac:dyDescent="0.2">
      <c r="B4" s="3">
        <v>1998</v>
      </c>
      <c r="C4" s="3">
        <v>5</v>
      </c>
      <c r="D4" s="4">
        <v>23052.590996198702</v>
      </c>
    </row>
    <row r="5" spans="2:6" x14ac:dyDescent="0.2">
      <c r="B5" s="3">
        <v>1998</v>
      </c>
      <c r="C5" s="3">
        <v>6</v>
      </c>
      <c r="D5" s="4">
        <v>24891.477777777702</v>
      </c>
    </row>
    <row r="6" spans="2:6" x14ac:dyDescent="0.2">
      <c r="B6" s="3">
        <v>1998</v>
      </c>
      <c r="C6" s="3">
        <v>7</v>
      </c>
      <c r="D6" s="4">
        <v>29121.03656334</v>
      </c>
    </row>
    <row r="7" spans="2:6" x14ac:dyDescent="0.2">
      <c r="B7" s="3">
        <v>1998</v>
      </c>
      <c r="C7" s="3">
        <v>8</v>
      </c>
      <c r="D7" s="4">
        <v>30338.633928571398</v>
      </c>
    </row>
    <row r="8" spans="2:6" x14ac:dyDescent="0.2">
      <c r="B8" s="3">
        <v>1998</v>
      </c>
      <c r="C8" s="3">
        <v>9</v>
      </c>
      <c r="D8" s="4">
        <v>27537.256624825601</v>
      </c>
    </row>
    <row r="9" spans="2:6" x14ac:dyDescent="0.2">
      <c r="B9" s="3">
        <v>1998</v>
      </c>
      <c r="C9" s="3">
        <v>10</v>
      </c>
      <c r="D9" s="4">
        <v>24332.944444444402</v>
      </c>
    </row>
    <row r="10" spans="2:6" x14ac:dyDescent="0.2">
      <c r="B10" s="3">
        <v>1998</v>
      </c>
      <c r="C10" s="3">
        <v>11</v>
      </c>
      <c r="D10" s="4">
        <v>23496.980555555499</v>
      </c>
    </row>
    <row r="11" spans="2:6" x14ac:dyDescent="0.2">
      <c r="B11" s="3">
        <v>1998</v>
      </c>
      <c r="C11" s="3">
        <v>12</v>
      </c>
      <c r="D11" s="4">
        <v>24617.861559139699</v>
      </c>
    </row>
    <row r="12" spans="2:6" x14ac:dyDescent="0.2">
      <c r="B12" s="3">
        <v>1999</v>
      </c>
      <c r="C12" s="3">
        <v>1</v>
      </c>
      <c r="D12" s="4">
        <v>24043.9864130434</v>
      </c>
    </row>
    <row r="13" spans="2:6" x14ac:dyDescent="0.2">
      <c r="B13" s="3">
        <v>1999</v>
      </c>
      <c r="C13" s="3">
        <v>2</v>
      </c>
      <c r="D13" s="4">
        <v>24257.542042042001</v>
      </c>
    </row>
    <row r="14" spans="2:6" x14ac:dyDescent="0.2">
      <c r="B14" s="3">
        <v>1999</v>
      </c>
      <c r="C14" s="3">
        <v>3</v>
      </c>
      <c r="D14" s="4">
        <v>24487.164864864801</v>
      </c>
    </row>
    <row r="15" spans="2:6" x14ac:dyDescent="0.2">
      <c r="B15" s="3">
        <v>1999</v>
      </c>
      <c r="C15" s="3">
        <v>4</v>
      </c>
      <c r="D15" s="4">
        <v>24146.153417015299</v>
      </c>
      <c r="E15" s="5">
        <f t="shared" ref="E15:E29" si="0">D15/D3-1</f>
        <v>3.4960512196033688E-2</v>
      </c>
      <c r="F15" s="6">
        <v>36251</v>
      </c>
    </row>
    <row r="16" spans="2:6" x14ac:dyDescent="0.2">
      <c r="B16" s="3">
        <v>1999</v>
      </c>
      <c r="C16" s="3">
        <v>5</v>
      </c>
      <c r="D16" s="4">
        <v>24270.537112010701</v>
      </c>
      <c r="E16" s="5">
        <f t="shared" si="0"/>
        <v>5.2833372006332535E-2</v>
      </c>
      <c r="F16" s="6">
        <v>36281</v>
      </c>
    </row>
    <row r="17" spans="2:6" x14ac:dyDescent="0.2">
      <c r="B17" s="3">
        <v>1999</v>
      </c>
      <c r="C17" s="3">
        <v>6</v>
      </c>
      <c r="D17" s="4">
        <v>26609.241666666599</v>
      </c>
      <c r="E17" s="5">
        <f t="shared" si="0"/>
        <v>6.9010120822254217E-2</v>
      </c>
      <c r="F17" s="6">
        <v>36312</v>
      </c>
    </row>
    <row r="18" spans="2:6" x14ac:dyDescent="0.2">
      <c r="B18" s="3">
        <v>1999</v>
      </c>
      <c r="C18" s="3">
        <v>7</v>
      </c>
      <c r="D18" s="4">
        <v>28877.767473118201</v>
      </c>
      <c r="E18" s="5">
        <f t="shared" si="0"/>
        <v>-8.3537235940305266E-3</v>
      </c>
      <c r="F18" s="6">
        <v>36342</v>
      </c>
    </row>
    <row r="19" spans="2:6" x14ac:dyDescent="0.2">
      <c r="B19" s="3">
        <v>1999</v>
      </c>
      <c r="C19" s="3">
        <v>8</v>
      </c>
      <c r="D19" s="4">
        <v>29055.111709286601</v>
      </c>
      <c r="E19" s="5">
        <f t="shared" si="0"/>
        <v>-4.2306526467430716E-2</v>
      </c>
      <c r="F19" s="6">
        <v>36373</v>
      </c>
    </row>
    <row r="20" spans="2:6" x14ac:dyDescent="0.2">
      <c r="B20" s="3">
        <v>1999</v>
      </c>
      <c r="C20" s="3">
        <v>9</v>
      </c>
      <c r="D20" s="4">
        <v>27930.352777777702</v>
      </c>
      <c r="E20" s="5">
        <f t="shared" si="0"/>
        <v>1.4275065897367378E-2</v>
      </c>
      <c r="F20" s="6">
        <v>36404</v>
      </c>
    </row>
    <row r="21" spans="2:6" x14ac:dyDescent="0.2">
      <c r="B21" s="3">
        <v>1999</v>
      </c>
      <c r="C21" s="3">
        <v>10</v>
      </c>
      <c r="D21" s="4">
        <v>26822.2029569892</v>
      </c>
      <c r="E21" s="5">
        <f t="shared" si="0"/>
        <v>0.1022999299664753</v>
      </c>
      <c r="F21" s="6">
        <v>36434</v>
      </c>
    </row>
    <row r="22" spans="2:6" x14ac:dyDescent="0.2">
      <c r="B22" s="3">
        <v>1999</v>
      </c>
      <c r="C22" s="3">
        <v>11</v>
      </c>
      <c r="D22" s="4">
        <v>25157.474198047399</v>
      </c>
      <c r="E22" s="5">
        <f t="shared" si="0"/>
        <v>7.0668383904301413E-2</v>
      </c>
      <c r="F22" s="6">
        <v>36465</v>
      </c>
    </row>
    <row r="23" spans="2:6" x14ac:dyDescent="0.2">
      <c r="B23" s="3">
        <v>1999</v>
      </c>
      <c r="C23" s="3">
        <v>12</v>
      </c>
      <c r="D23" s="4">
        <v>25918.5954301075</v>
      </c>
      <c r="E23" s="5">
        <f t="shared" si="0"/>
        <v>5.2836996740884157E-2</v>
      </c>
      <c r="F23" s="6">
        <v>36495</v>
      </c>
    </row>
    <row r="24" spans="2:6" x14ac:dyDescent="0.2">
      <c r="B24" s="3">
        <v>2000</v>
      </c>
      <c r="C24" s="3">
        <v>1</v>
      </c>
      <c r="D24" s="4">
        <v>25528.056603773501</v>
      </c>
      <c r="E24" s="5">
        <f t="shared" si="0"/>
        <v>6.1723133811330877E-2</v>
      </c>
      <c r="F24" s="6">
        <v>36526</v>
      </c>
    </row>
    <row r="25" spans="2:6" x14ac:dyDescent="0.2">
      <c r="B25" s="3">
        <v>2000</v>
      </c>
      <c r="C25" s="3">
        <v>2</v>
      </c>
      <c r="D25" s="4">
        <v>25584.517241379301</v>
      </c>
      <c r="E25" s="5">
        <f t="shared" si="0"/>
        <v>5.4703613294267317E-2</v>
      </c>
      <c r="F25" s="6">
        <v>36557</v>
      </c>
    </row>
    <row r="26" spans="2:6" x14ac:dyDescent="0.2">
      <c r="B26" s="3">
        <v>2000</v>
      </c>
      <c r="C26" s="3">
        <v>3</v>
      </c>
      <c r="D26" s="4">
        <v>25523.783602150499</v>
      </c>
      <c r="E26" s="5">
        <f t="shared" si="0"/>
        <v>4.2333146487410822E-2</v>
      </c>
      <c r="F26" s="6">
        <v>36586</v>
      </c>
    </row>
    <row r="27" spans="2:6" x14ac:dyDescent="0.2">
      <c r="B27" s="3">
        <v>2000</v>
      </c>
      <c r="C27" s="3">
        <v>4</v>
      </c>
      <c r="D27" s="4">
        <v>25327.4269819193</v>
      </c>
      <c r="E27" s="5">
        <f t="shared" si="0"/>
        <v>4.8921811458034536E-2</v>
      </c>
      <c r="F27" s="6">
        <v>36617</v>
      </c>
    </row>
    <row r="28" spans="2:6" x14ac:dyDescent="0.2">
      <c r="B28" s="3">
        <v>2000</v>
      </c>
      <c r="C28" s="3">
        <v>5</v>
      </c>
      <c r="D28" s="4">
        <v>26878.346774193498</v>
      </c>
      <c r="E28" s="5">
        <f t="shared" si="0"/>
        <v>0.10744754638710807</v>
      </c>
      <c r="F28" s="6">
        <v>36647</v>
      </c>
    </row>
    <row r="29" spans="2:6" x14ac:dyDescent="0.2">
      <c r="B29" s="3">
        <v>2000</v>
      </c>
      <c r="C29" s="3">
        <v>6</v>
      </c>
      <c r="D29" s="4">
        <v>29282.053949903599</v>
      </c>
      <c r="E29" s="5">
        <f t="shared" si="0"/>
        <v>0.1004467664550257</v>
      </c>
      <c r="F29" s="6">
        <v>36678</v>
      </c>
    </row>
    <row r="32" spans="2:6" x14ac:dyDescent="0.2">
      <c r="B32" t="s">
        <v>10</v>
      </c>
    </row>
    <row r="33" spans="2:2" x14ac:dyDescent="0.2">
      <c r="B33" t="s">
        <v>11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opLeftCell="A14" workbookViewId="0">
      <selection activeCell="A44" sqref="A44:C49"/>
    </sheetView>
  </sheetViews>
  <sheetFormatPr defaultRowHeight="12.75" x14ac:dyDescent="0.2"/>
  <cols>
    <col min="1" max="16384" width="9.140625" style="3"/>
  </cols>
  <sheetData>
    <row r="1" spans="1:3" x14ac:dyDescent="0.2">
      <c r="B1" s="3" t="s">
        <v>55</v>
      </c>
      <c r="C1" s="3" t="s">
        <v>9</v>
      </c>
    </row>
    <row r="2" spans="1:3" x14ac:dyDescent="0.2">
      <c r="A2" s="24">
        <v>35431</v>
      </c>
      <c r="B2" s="3">
        <v>70.2</v>
      </c>
    </row>
    <row r="3" spans="1:3" x14ac:dyDescent="0.2">
      <c r="A3" s="24">
        <v>35462</v>
      </c>
      <c r="B3" s="3">
        <v>68.599999999999994</v>
      </c>
    </row>
    <row r="4" spans="1:3" x14ac:dyDescent="0.2">
      <c r="A4" s="24">
        <v>35490</v>
      </c>
      <c r="B4" s="3">
        <v>67.099999999999994</v>
      </c>
    </row>
    <row r="5" spans="1:3" x14ac:dyDescent="0.2">
      <c r="A5" s="24">
        <v>35521</v>
      </c>
      <c r="B5" s="3">
        <v>66</v>
      </c>
    </row>
    <row r="6" spans="1:3" x14ac:dyDescent="0.2">
      <c r="A6" s="24">
        <v>35551</v>
      </c>
      <c r="B6" s="3">
        <v>69.900000000000006</v>
      </c>
    </row>
    <row r="7" spans="1:3" x14ac:dyDescent="0.2">
      <c r="A7" s="24">
        <v>35582</v>
      </c>
      <c r="B7" s="3">
        <v>71.7</v>
      </c>
    </row>
    <row r="8" spans="1:3" x14ac:dyDescent="0.2">
      <c r="A8" s="24">
        <v>35612</v>
      </c>
      <c r="B8" s="3">
        <v>76.599999999999994</v>
      </c>
    </row>
    <row r="9" spans="1:3" x14ac:dyDescent="0.2">
      <c r="A9" s="24">
        <v>35643</v>
      </c>
      <c r="B9" s="3">
        <v>77.5</v>
      </c>
    </row>
    <row r="10" spans="1:3" x14ac:dyDescent="0.2">
      <c r="A10" s="24">
        <v>35674</v>
      </c>
      <c r="B10" s="3">
        <v>74.3</v>
      </c>
    </row>
    <row r="11" spans="1:3" x14ac:dyDescent="0.2">
      <c r="A11" s="24">
        <v>35704</v>
      </c>
      <c r="B11" s="3">
        <v>67.900000000000006</v>
      </c>
    </row>
    <row r="12" spans="1:3" x14ac:dyDescent="0.2">
      <c r="A12" s="24">
        <v>35735</v>
      </c>
      <c r="B12" s="3">
        <v>67.2</v>
      </c>
    </row>
    <row r="13" spans="1:3" x14ac:dyDescent="0.2">
      <c r="A13" s="24">
        <v>35765</v>
      </c>
      <c r="B13" s="3">
        <v>71.8</v>
      </c>
    </row>
    <row r="14" spans="1:3" x14ac:dyDescent="0.2">
      <c r="A14" s="24">
        <v>35796</v>
      </c>
      <c r="B14" s="3">
        <v>70.7</v>
      </c>
      <c r="C14" s="25">
        <f t="shared" ref="C14:C43" si="0">B14/B2-1</f>
        <v>7.1225071225071712E-3</v>
      </c>
    </row>
    <row r="15" spans="1:3" x14ac:dyDescent="0.2">
      <c r="A15" s="24">
        <v>35827</v>
      </c>
      <c r="B15" s="3">
        <v>69.7</v>
      </c>
      <c r="C15" s="25">
        <f t="shared" si="0"/>
        <v>1.6034985422740622E-2</v>
      </c>
    </row>
    <row r="16" spans="1:3" x14ac:dyDescent="0.2">
      <c r="A16" s="24">
        <v>35855</v>
      </c>
      <c r="B16" s="3">
        <v>66.900000000000006</v>
      </c>
      <c r="C16" s="25">
        <f t="shared" si="0"/>
        <v>-2.9806259314454353E-3</v>
      </c>
    </row>
    <row r="17" spans="1:3" x14ac:dyDescent="0.2">
      <c r="A17" s="24">
        <v>35886</v>
      </c>
      <c r="B17" s="3">
        <v>66.7</v>
      </c>
      <c r="C17" s="25">
        <f t="shared" si="0"/>
        <v>1.060606060606073E-2</v>
      </c>
    </row>
    <row r="18" spans="1:3" x14ac:dyDescent="0.2">
      <c r="A18" s="24">
        <v>35916</v>
      </c>
      <c r="B18" s="3">
        <v>66.3</v>
      </c>
      <c r="C18" s="25">
        <f t="shared" si="0"/>
        <v>-5.1502145922746934E-2</v>
      </c>
    </row>
    <row r="19" spans="1:3" x14ac:dyDescent="0.2">
      <c r="A19" s="24">
        <v>35947</v>
      </c>
      <c r="B19" s="3">
        <v>71.3</v>
      </c>
      <c r="C19" s="25">
        <f t="shared" si="0"/>
        <v>-5.5788005578801814E-3</v>
      </c>
    </row>
    <row r="20" spans="1:3" x14ac:dyDescent="0.2">
      <c r="A20" s="24">
        <v>35977</v>
      </c>
      <c r="B20" s="3">
        <v>81.8</v>
      </c>
      <c r="C20" s="25">
        <f t="shared" si="0"/>
        <v>6.7885117493472702E-2</v>
      </c>
    </row>
    <row r="21" spans="1:3" x14ac:dyDescent="0.2">
      <c r="A21" s="24">
        <v>36008</v>
      </c>
      <c r="B21" s="3">
        <v>83.3</v>
      </c>
      <c r="C21" s="25">
        <f t="shared" si="0"/>
        <v>7.4838709677419235E-2</v>
      </c>
    </row>
    <row r="22" spans="1:3" x14ac:dyDescent="0.2">
      <c r="A22" s="24">
        <v>36039</v>
      </c>
      <c r="B22" s="3">
        <v>75.8</v>
      </c>
      <c r="C22" s="25">
        <f t="shared" si="0"/>
        <v>2.0188425302826385E-2</v>
      </c>
    </row>
    <row r="23" spans="1:3" x14ac:dyDescent="0.2">
      <c r="A23" s="24">
        <v>36069</v>
      </c>
      <c r="B23" s="3">
        <v>68.900000000000006</v>
      </c>
      <c r="C23" s="25">
        <f t="shared" si="0"/>
        <v>1.4727540500736325E-2</v>
      </c>
    </row>
    <row r="24" spans="1:3" x14ac:dyDescent="0.2">
      <c r="A24" s="24">
        <v>36100</v>
      </c>
      <c r="B24" s="3">
        <v>69.400000000000006</v>
      </c>
      <c r="C24" s="25">
        <f t="shared" si="0"/>
        <v>3.2738095238095344E-2</v>
      </c>
    </row>
    <row r="25" spans="1:3" x14ac:dyDescent="0.2">
      <c r="A25" s="24">
        <v>36130</v>
      </c>
      <c r="B25" s="3">
        <v>75.8</v>
      </c>
      <c r="C25" s="25">
        <f t="shared" si="0"/>
        <v>5.5710306406685284E-2</v>
      </c>
    </row>
    <row r="26" spans="1:3" x14ac:dyDescent="0.2">
      <c r="A26" s="24">
        <v>36161</v>
      </c>
      <c r="B26" s="3">
        <v>72.599999999999994</v>
      </c>
      <c r="C26" s="25">
        <f t="shared" si="0"/>
        <v>2.6874115983026803E-2</v>
      </c>
    </row>
    <row r="27" spans="1:3" x14ac:dyDescent="0.2">
      <c r="A27" s="24">
        <v>36192</v>
      </c>
      <c r="B27" s="3">
        <v>72.8</v>
      </c>
      <c r="C27" s="25">
        <f t="shared" si="0"/>
        <v>4.44763271162123E-2</v>
      </c>
    </row>
    <row r="28" spans="1:3" x14ac:dyDescent="0.2">
      <c r="A28" s="24">
        <v>36220</v>
      </c>
      <c r="B28" s="3">
        <v>71</v>
      </c>
      <c r="C28" s="25">
        <f t="shared" si="0"/>
        <v>6.1285500747384036E-2</v>
      </c>
    </row>
    <row r="29" spans="1:3" x14ac:dyDescent="0.2">
      <c r="A29" s="24">
        <v>36251</v>
      </c>
      <c r="B29" s="3">
        <v>69.2</v>
      </c>
      <c r="C29" s="25">
        <f t="shared" si="0"/>
        <v>3.7481259370314879E-2</v>
      </c>
    </row>
    <row r="30" spans="1:3" x14ac:dyDescent="0.2">
      <c r="A30" s="24">
        <v>36281</v>
      </c>
      <c r="B30" s="3">
        <v>69.3</v>
      </c>
      <c r="C30" s="25">
        <f t="shared" si="0"/>
        <v>4.5248868778280604E-2</v>
      </c>
    </row>
    <row r="31" spans="1:3" x14ac:dyDescent="0.2">
      <c r="A31" s="24">
        <v>36312</v>
      </c>
      <c r="B31" s="3">
        <v>74.2</v>
      </c>
      <c r="C31" s="25">
        <f t="shared" si="0"/>
        <v>4.0673211781206309E-2</v>
      </c>
    </row>
    <row r="32" spans="1:3" x14ac:dyDescent="0.2">
      <c r="A32" s="24">
        <v>36342</v>
      </c>
      <c r="B32" s="3">
        <v>82.3</v>
      </c>
      <c r="C32" s="25">
        <f t="shared" si="0"/>
        <v>6.1124694376528677E-3</v>
      </c>
    </row>
    <row r="33" spans="1:3" x14ac:dyDescent="0.2">
      <c r="A33" s="24">
        <v>36373</v>
      </c>
      <c r="B33" s="3">
        <v>82.1</v>
      </c>
      <c r="C33" s="25">
        <f t="shared" si="0"/>
        <v>-1.4405762304921965E-2</v>
      </c>
    </row>
    <row r="34" spans="1:3" x14ac:dyDescent="0.2">
      <c r="A34" s="24">
        <v>36404</v>
      </c>
      <c r="B34" s="3">
        <v>76.2</v>
      </c>
      <c r="C34" s="25">
        <f t="shared" si="0"/>
        <v>5.2770448548813409E-3</v>
      </c>
    </row>
    <row r="35" spans="1:3" x14ac:dyDescent="0.2">
      <c r="A35" s="24">
        <v>36434</v>
      </c>
      <c r="B35" s="3">
        <v>73.900000000000006</v>
      </c>
      <c r="C35" s="25">
        <f t="shared" si="0"/>
        <v>7.2568940493468848E-2</v>
      </c>
    </row>
    <row r="36" spans="1:3" x14ac:dyDescent="0.2">
      <c r="A36" s="24">
        <v>36465</v>
      </c>
      <c r="B36" s="3">
        <v>72.900000000000006</v>
      </c>
      <c r="C36" s="25">
        <f t="shared" si="0"/>
        <v>5.0432276657060404E-2</v>
      </c>
    </row>
    <row r="37" spans="1:3" x14ac:dyDescent="0.2">
      <c r="A37" s="24">
        <v>36495</v>
      </c>
      <c r="B37" s="3">
        <v>77.900000000000006</v>
      </c>
      <c r="C37" s="25">
        <f t="shared" si="0"/>
        <v>2.7704485488126762E-2</v>
      </c>
    </row>
    <row r="38" spans="1:3" x14ac:dyDescent="0.2">
      <c r="A38" s="24">
        <v>36526</v>
      </c>
      <c r="B38" s="3">
        <v>77.400000000000006</v>
      </c>
      <c r="C38" s="25">
        <f t="shared" si="0"/>
        <v>6.6115702479339067E-2</v>
      </c>
    </row>
    <row r="39" spans="1:3" x14ac:dyDescent="0.2">
      <c r="A39" s="24">
        <v>36557</v>
      </c>
      <c r="B39" s="3">
        <v>76.400000000000006</v>
      </c>
      <c r="C39" s="25">
        <f t="shared" si="0"/>
        <v>4.9450549450549497E-2</v>
      </c>
    </row>
    <row r="40" spans="1:3" x14ac:dyDescent="0.2">
      <c r="A40" s="24">
        <v>36586</v>
      </c>
      <c r="B40" s="3">
        <v>74.900000000000006</v>
      </c>
      <c r="C40" s="25">
        <f t="shared" si="0"/>
        <v>5.4929577464788881E-2</v>
      </c>
    </row>
    <row r="41" spans="1:3" x14ac:dyDescent="0.2">
      <c r="A41" s="24">
        <v>36617</v>
      </c>
      <c r="B41" s="3">
        <v>72.3</v>
      </c>
      <c r="C41" s="25">
        <f t="shared" si="0"/>
        <v>4.4797687861271696E-2</v>
      </c>
    </row>
    <row r="42" spans="1:3" x14ac:dyDescent="0.2">
      <c r="A42" s="24">
        <v>36647</v>
      </c>
      <c r="B42" s="3">
        <v>74.900000000000006</v>
      </c>
      <c r="C42" s="25">
        <f t="shared" si="0"/>
        <v>8.0808080808080884E-2</v>
      </c>
    </row>
    <row r="43" spans="1:3" x14ac:dyDescent="0.2">
      <c r="A43" s="24">
        <v>36678</v>
      </c>
      <c r="B43" s="3">
        <v>79.400000000000006</v>
      </c>
      <c r="C43" s="25">
        <f t="shared" si="0"/>
        <v>7.0080862533692834E-2</v>
      </c>
    </row>
    <row r="44" spans="1:3" x14ac:dyDescent="0.2">
      <c r="A44" s="24"/>
      <c r="C44" s="25"/>
    </row>
    <row r="45" spans="1:3" x14ac:dyDescent="0.2">
      <c r="A45" s="24"/>
      <c r="C45" s="25"/>
    </row>
    <row r="46" spans="1:3" x14ac:dyDescent="0.2">
      <c r="A46" s="24"/>
      <c r="C46" s="25"/>
    </row>
    <row r="47" spans="1:3" x14ac:dyDescent="0.2">
      <c r="A47" s="24"/>
      <c r="C47" s="25"/>
    </row>
    <row r="48" spans="1:3" x14ac:dyDescent="0.2">
      <c r="A48" s="24"/>
      <c r="C48" s="25"/>
    </row>
    <row r="49" spans="1:3" x14ac:dyDescent="0.2">
      <c r="A49" s="24"/>
      <c r="C49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8"/>
  <sheetViews>
    <sheetView workbookViewId="0">
      <selection activeCell="K28" sqref="K28:K29"/>
    </sheetView>
  </sheetViews>
  <sheetFormatPr defaultRowHeight="12.75" x14ac:dyDescent="0.2"/>
  <cols>
    <col min="1" max="1" width="18" bestFit="1" customWidth="1"/>
  </cols>
  <sheetData>
    <row r="4" spans="1:8" x14ac:dyDescent="0.2">
      <c r="A4" s="1" t="s">
        <v>4</v>
      </c>
      <c r="B4" s="1">
        <v>1996</v>
      </c>
      <c r="C4" s="1">
        <v>1997</v>
      </c>
      <c r="D4" s="1">
        <v>1998</v>
      </c>
      <c r="E4" s="1">
        <v>1999</v>
      </c>
      <c r="F4" s="1">
        <v>2000</v>
      </c>
      <c r="G4" s="1">
        <v>2001</v>
      </c>
      <c r="H4" s="1">
        <v>2002</v>
      </c>
    </row>
    <row r="5" spans="1:8" x14ac:dyDescent="0.2">
      <c r="A5" t="s">
        <v>0</v>
      </c>
      <c r="B5">
        <v>128.6</v>
      </c>
      <c r="C5">
        <v>129.80000000000001</v>
      </c>
      <c r="D5">
        <v>130.1</v>
      </c>
      <c r="E5">
        <v>130.80000000000001</v>
      </c>
      <c r="F5">
        <v>131.80000000000001</v>
      </c>
      <c r="G5">
        <v>135.30000000000001</v>
      </c>
      <c r="H5">
        <v>138.69999999999999</v>
      </c>
    </row>
    <row r="6" spans="1:8" x14ac:dyDescent="0.2">
      <c r="A6" t="s">
        <v>1</v>
      </c>
      <c r="B6">
        <v>106.8</v>
      </c>
      <c r="C6">
        <v>109.7</v>
      </c>
      <c r="D6">
        <v>114.1</v>
      </c>
      <c r="E6">
        <v>115.6</v>
      </c>
      <c r="F6">
        <v>119.6</v>
      </c>
      <c r="G6">
        <v>122.6</v>
      </c>
      <c r="H6">
        <v>125.7</v>
      </c>
    </row>
    <row r="7" spans="1:8" x14ac:dyDescent="0.2">
      <c r="A7" t="s">
        <v>2</v>
      </c>
      <c r="C7">
        <f t="shared" ref="C7:H7" si="0">+C5-B5-C6+B6</f>
        <v>-1.6999999999999886</v>
      </c>
      <c r="D7">
        <f t="shared" si="0"/>
        <v>-4.1000000000000085</v>
      </c>
      <c r="E7">
        <f t="shared" si="0"/>
        <v>-0.79999999999998295</v>
      </c>
      <c r="F7">
        <f t="shared" si="0"/>
        <v>-3</v>
      </c>
      <c r="G7">
        <f t="shared" si="0"/>
        <v>0.5</v>
      </c>
      <c r="H7">
        <f t="shared" si="0"/>
        <v>0.29999999999996874</v>
      </c>
    </row>
    <row r="8" spans="1:8" x14ac:dyDescent="0.2">
      <c r="A8" t="s">
        <v>5</v>
      </c>
      <c r="C8">
        <f>+C7</f>
        <v>-1.6999999999999886</v>
      </c>
      <c r="D8">
        <f>+C8+D7</f>
        <v>-5.7999999999999972</v>
      </c>
      <c r="E8">
        <f>+D8+E7</f>
        <v>-6.5999999999999801</v>
      </c>
      <c r="F8">
        <f>+E8+F7</f>
        <v>-9.5999999999999801</v>
      </c>
      <c r="G8">
        <f>+F8+G7</f>
        <v>-9.0999999999999801</v>
      </c>
      <c r="H8">
        <f>+G8+H7</f>
        <v>-8.8000000000000114</v>
      </c>
    </row>
    <row r="9" spans="1:8" x14ac:dyDescent="0.2">
      <c r="A9" t="s">
        <v>3</v>
      </c>
      <c r="B9" s="2">
        <f t="shared" ref="B9:H9" si="1">+(B5/B6)-1</f>
        <v>0.20411985018726586</v>
      </c>
      <c r="C9" s="2">
        <f t="shared" si="1"/>
        <v>0.18322698268003657</v>
      </c>
      <c r="D9" s="2">
        <f t="shared" si="1"/>
        <v>0.1402278702892199</v>
      </c>
      <c r="E9" s="2">
        <f t="shared" si="1"/>
        <v>0.13148788927335664</v>
      </c>
      <c r="F9" s="2">
        <f t="shared" si="1"/>
        <v>0.10200668896321075</v>
      </c>
      <c r="G9" s="2">
        <f t="shared" si="1"/>
        <v>0.10358890701468204</v>
      </c>
      <c r="H9" s="2">
        <f t="shared" si="1"/>
        <v>0.10342084327764511</v>
      </c>
    </row>
    <row r="11" spans="1:8" x14ac:dyDescent="0.2">
      <c r="A11" s="1" t="s">
        <v>4</v>
      </c>
      <c r="B11" t="s">
        <v>0</v>
      </c>
      <c r="C11" t="s">
        <v>1</v>
      </c>
      <c r="D11" t="s">
        <v>2</v>
      </c>
      <c r="E11" t="s">
        <v>5</v>
      </c>
      <c r="F11" t="s">
        <v>3</v>
      </c>
    </row>
    <row r="12" spans="1:8" x14ac:dyDescent="0.2">
      <c r="A12" s="1">
        <v>1996</v>
      </c>
      <c r="B12">
        <v>128.6</v>
      </c>
      <c r="C12">
        <v>106.8</v>
      </c>
      <c r="F12" s="2">
        <f t="shared" ref="F12:F18" si="2">+(B12/C12)-1</f>
        <v>0.20411985018726586</v>
      </c>
    </row>
    <row r="13" spans="1:8" x14ac:dyDescent="0.2">
      <c r="A13" s="1">
        <v>1997</v>
      </c>
      <c r="B13">
        <v>129.80000000000001</v>
      </c>
      <c r="C13">
        <v>109.7</v>
      </c>
      <c r="D13">
        <f t="shared" ref="D13:D18" si="3">+B13-B12-C13+C12</f>
        <v>-1.6999999999999886</v>
      </c>
      <c r="E13">
        <f>+D13</f>
        <v>-1.6999999999999886</v>
      </c>
      <c r="F13" s="2">
        <f t="shared" si="2"/>
        <v>0.18322698268003657</v>
      </c>
    </row>
    <row r="14" spans="1:8" x14ac:dyDescent="0.2">
      <c r="A14" s="1">
        <v>1998</v>
      </c>
      <c r="B14">
        <v>130.1</v>
      </c>
      <c r="C14">
        <v>114.1</v>
      </c>
      <c r="D14">
        <f t="shared" si="3"/>
        <v>-4.1000000000000085</v>
      </c>
      <c r="E14">
        <f>+E13+D14</f>
        <v>-5.7999999999999972</v>
      </c>
      <c r="F14" s="2">
        <f t="shared" si="2"/>
        <v>0.1402278702892199</v>
      </c>
    </row>
    <row r="15" spans="1:8" x14ac:dyDescent="0.2">
      <c r="A15" s="1">
        <v>1999</v>
      </c>
      <c r="B15">
        <v>130.80000000000001</v>
      </c>
      <c r="C15">
        <v>115.6</v>
      </c>
      <c r="D15">
        <f t="shared" si="3"/>
        <v>-0.79999999999998295</v>
      </c>
      <c r="E15">
        <f>+E14+D15</f>
        <v>-6.5999999999999801</v>
      </c>
      <c r="F15" s="2">
        <f t="shared" si="2"/>
        <v>0.13148788927335664</v>
      </c>
    </row>
    <row r="16" spans="1:8" x14ac:dyDescent="0.2">
      <c r="A16" s="1">
        <v>2000</v>
      </c>
      <c r="B16">
        <v>131.80000000000001</v>
      </c>
      <c r="C16">
        <v>119.6</v>
      </c>
      <c r="D16">
        <f t="shared" si="3"/>
        <v>-3</v>
      </c>
      <c r="E16">
        <f>+E15+D16</f>
        <v>-9.5999999999999801</v>
      </c>
      <c r="F16" s="2">
        <f t="shared" si="2"/>
        <v>0.10200668896321075</v>
      </c>
    </row>
    <row r="17" spans="1:6" x14ac:dyDescent="0.2">
      <c r="A17" s="1">
        <v>2001</v>
      </c>
      <c r="B17">
        <v>135.30000000000001</v>
      </c>
      <c r="C17">
        <v>122.6</v>
      </c>
      <c r="D17">
        <f t="shared" si="3"/>
        <v>0.5</v>
      </c>
      <c r="E17">
        <f>+E16+D17</f>
        <v>-9.0999999999999801</v>
      </c>
      <c r="F17" s="2">
        <f t="shared" si="2"/>
        <v>0.10358890701468204</v>
      </c>
    </row>
    <row r="18" spans="1:6" x14ac:dyDescent="0.2">
      <c r="A18" s="1">
        <v>2002</v>
      </c>
      <c r="B18">
        <v>138.69999999999999</v>
      </c>
      <c r="C18">
        <v>125.7</v>
      </c>
      <c r="D18">
        <f t="shared" si="3"/>
        <v>0.29999999999996874</v>
      </c>
      <c r="E18">
        <f>+E17+D18</f>
        <v>-8.8000000000000114</v>
      </c>
      <c r="F18" s="2">
        <f t="shared" si="2"/>
        <v>0.10342084327764511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Table_New Gen</vt:lpstr>
      <vt:lpstr>California Data</vt:lpstr>
      <vt:lpstr>WSCC Data</vt:lpstr>
      <vt:lpstr>Resource Data</vt:lpstr>
      <vt:lpstr>California Chart</vt:lpstr>
      <vt:lpstr>WSCC Chart</vt:lpstr>
      <vt:lpstr>Resource Chart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ccalger</dc:creator>
  <cp:lastModifiedBy>Felienne</cp:lastModifiedBy>
  <cp:lastPrinted>2000-05-11T21:02:48Z</cp:lastPrinted>
  <dcterms:created xsi:type="dcterms:W3CDTF">2000-05-11T18:42:18Z</dcterms:created>
  <dcterms:modified xsi:type="dcterms:W3CDTF">2014-09-04T08:30:15Z</dcterms:modified>
</cp:coreProperties>
</file>