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240" windowHeight="8895"/>
  </bookViews>
  <sheets>
    <sheet name="As Queried from GRMS" sheetId="1" r:id="rId1"/>
    <sheet name="GRMS Detail" sheetId="1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1REPORT_">'[16]East P&amp;L'!#REF!</definedName>
    <definedName name="_401_TUSCORARA">[14]Portfolios!$G$228:$H$470</definedName>
    <definedName name="_xlnm._FilterDatabase" localSheetId="1" hidden="1">'GRMS Detail'!$A$7:$AK$73</definedName>
    <definedName name="_Order1" hidden="1">255</definedName>
    <definedName name="_Order2" hidden="1">255</definedName>
    <definedName name="BadCanCurves">#REF!</definedName>
    <definedName name="BasChange">'[14]Basis Change'!$A$1:$AH$653</definedName>
    <definedName name="BasisBuckets">'[5]Date Master'!$O$3:$P$332</definedName>
    <definedName name="BasisLoc">[14]Portfolios!$D$228:$F$470</definedName>
    <definedName name="BasisPos">'[14]Backward Roll Sort'!$A$4:$F$224</definedName>
    <definedName name="BOOKCODE">#N/A</definedName>
    <definedName name="CANADA12MOKEY">#N/A</definedName>
    <definedName name="CANADABKTYPECD">#N/A</definedName>
    <definedName name="CANADABMInCE" localSheetId="1">#N/A</definedName>
    <definedName name="CANADABMInCE">OFFSET([2]AllQueries!$A$7,[2]AllQueries!$Z$6,12,ROWS([2]AllQueries!CANADA),1)</definedName>
    <definedName name="CANADABMKEY" localSheetId="1">#N/A</definedName>
    <definedName name="CANADABMKEY">OFFSET([2]AllQueries!$A$7,[2]AllQueries!$Z$6,20,ROWS([2]AllQueries!CANADA),1)</definedName>
    <definedName name="CANADABMQTY">#N/A</definedName>
    <definedName name="CANADAPRCDETKEY">#N/A</definedName>
    <definedName name="CANADAPVInCE" localSheetId="1">#N/A</definedName>
    <definedName name="CANADAPVInCE">OFFSET([2]AllQueries!$A$7,[2]AllQueries!$Z$6,11,ROWS([2]AllQueries!CANADA),1)</definedName>
    <definedName name="CANADAPVPOS">#N/A</definedName>
    <definedName name="Consolidated_West_Shiring">'[11]Report-BenchmarkPositions'!$A$538:$AK$592</definedName>
    <definedName name="Curves">[8]Curves!$A$3:$F$722</definedName>
    <definedName name="CurveTable" localSheetId="1">'GRMS Detail'!$AI$2:$AK$10</definedName>
    <definedName name="CurveTable">#REF!</definedName>
    <definedName name="_2DA">'[7]Orig Sched'!#REF!</definedName>
    <definedName name="DAILY">'[12]Orig Sched'!#REF!</definedName>
    <definedName name="Dublin12MoKey">#N/A</definedName>
    <definedName name="DublinBMInCE">#N/A</definedName>
    <definedName name="DublinBMKey">#N/A</definedName>
    <definedName name="DublinPrcDetKey">#N/A</definedName>
    <definedName name="DublinPvInCE">#N/A</definedName>
    <definedName name="ExternalData10" localSheetId="1">'GRMS Detail'!$A$7:$I$73</definedName>
    <definedName name="ExternalData9" localSheetId="1">'GRMS Detail'!$AC$1:$AF$23</definedName>
    <definedName name="FOLIOS">[5]Portfolios!$B$2:$J$700</definedName>
    <definedName name="GDL12MOKEY">#N/A</definedName>
    <definedName name="GDL12MOVOL">#N/A</definedName>
    <definedName name="GDLBkTypeCd" localSheetId="1">#N/A</definedName>
    <definedName name="GDLBkTypeCd">OFFSET(#REF!,#REF!,4,ROWS([6]AllQueries!GDL),1)</definedName>
    <definedName name="GDLBMInCE" localSheetId="1">#N/A</definedName>
    <definedName name="GDLBMInCE">OFFSET(#REF!,#REF!,10,ROWS([6]AllQueries!GDL),1)</definedName>
    <definedName name="GDLBMKEY">#N/A</definedName>
    <definedName name="GDLBMQTY" localSheetId="1">#N/A</definedName>
    <definedName name="GDLBMQTY">OFFSET(#REF!,#REF!,8,ROWS([6]AllQueries!GDL),1)</definedName>
    <definedName name="GDLCASH3">#N/A</definedName>
    <definedName name="GDLGASDETKEY">#N/A</definedName>
    <definedName name="GDLPRCDETKEY">#N/A</definedName>
    <definedName name="GDLPVInCE" localSheetId="1">#N/A</definedName>
    <definedName name="GDLPVInCE">OFFSET(#REF!,#REF!,9,ROWS([6]AllQueries!GDL),1)</definedName>
    <definedName name="GDLPVPos" localSheetId="1">#N/A</definedName>
    <definedName name="GDLPVPos">OFFSET(#REF!,#REF!,7,ROWS([6]AllQueries!GDL),1)</definedName>
    <definedName name="INDX12MOKEY">#N/A</definedName>
    <definedName name="INDXBkTypeCD">#N/A</definedName>
    <definedName name="INDXBMinCE">#N/A</definedName>
    <definedName name="INDXBMKey" localSheetId="1">#N/A</definedName>
    <definedName name="INDXBMKey">OFFSET([4]AllQueries!$A$1,[4]AllQueries!$Z$4,12,ROWS([4]AllQueries!INDX),1)</definedName>
    <definedName name="INDXBMQTY">#N/A</definedName>
    <definedName name="INDXPVinCE" localSheetId="1">#N/A</definedName>
    <definedName name="INDXPVinCE">OFFSET([4]AllQueries!$A$1,[4]AllQueries!$Z$4,8,ROWS([4]AllQueries!INDX),1)</definedName>
    <definedName name="INDXPVPos">#N/A</definedName>
    <definedName name="KC">#REF!</definedName>
    <definedName name="LIQ">"LIQUIDSW"</definedName>
    <definedName name="LIQUIDS12MOKEY">#N/A</definedName>
    <definedName name="LIQUIDSBENCHKEY">#N/A</definedName>
    <definedName name="LIQUIDSBMInCE">#N/A</definedName>
    <definedName name="LIQUIDSPRCDETKEY">#N/A</definedName>
    <definedName name="LIQUIDSPVInCE">#N/A</definedName>
    <definedName name="_loc1">[14]Portfolios!$I$228</definedName>
    <definedName name="location2">[14]Portfolios!$I$228:$J$470</definedName>
    <definedName name="locations">[14]Portfolios!$G$228:$H$470</definedName>
    <definedName name="locpos">'[14]Backward Roll Sort'!$A$4:$G$224</definedName>
    <definedName name="locpos2">'[14]Backward Roll Sort'!$I$4:$O$224</definedName>
    <definedName name="Macro3">[13]!Macro3</definedName>
    <definedName name="Macro4">[13]!Macro4</definedName>
    <definedName name="Notional">'[14]Backward Roll Notional Top 25'!$A$1:$BY$338</definedName>
    <definedName name="_NX1">'[15]Run Query'!$C$15</definedName>
    <definedName name="PGDBuckets">'[5]Date Master'!$R$3:$S$332</definedName>
    <definedName name="PGOne">"POWGAS"</definedName>
    <definedName name="PhoneNumbers">'[10]12 Month'!$O$2:$O$14</definedName>
    <definedName name="PowerGas12MoKey">#N/A</definedName>
    <definedName name="PowerGasBenchKey">#N/A</definedName>
    <definedName name="PowerGasBMInCE">#N/A</definedName>
    <definedName name="PowerGasPrcDetKey">#N/A</definedName>
    <definedName name="PowerGasPvInCE">#N/A</definedName>
    <definedName name="PRCBAS12MoKey">#N/A</definedName>
    <definedName name="PRCBASBkID">#N/A</definedName>
    <definedName name="PRCBASBkTypeCD">#N/A</definedName>
    <definedName name="PRCBASBMInCE">#N/A</definedName>
    <definedName name="PRCBASBMKey">#N/A</definedName>
    <definedName name="PRCBASBMQTY">#N/A</definedName>
    <definedName name="PRCBASCASH3">#N/A</definedName>
    <definedName name="PRCBASGasDetKey">#N/A</definedName>
    <definedName name="PRCBASHIMONTH">[3]AllQueries!$G$13014</definedName>
    <definedName name="PRCBASKcPriceKey">#N/A</definedName>
    <definedName name="PRCBASPrcDetKey">#N/A</definedName>
    <definedName name="PRCBASPVInCE">#N/A</definedName>
    <definedName name="PRCBASPVPOS">#N/A</definedName>
    <definedName name="PrcBuckets">'[5]Date Master'!$I$3:$J$332</definedName>
    <definedName name="_xlnm.Print_Area" localSheetId="0">'As Queried from GRMS'!$A$5:$AK$18</definedName>
    <definedName name="_xlnm.Print_Area" localSheetId="1">'GRMS Detail'!#REF!</definedName>
    <definedName name="PrintOrNot">#REF!</definedName>
    <definedName name="PrintOrNotIndex">#REF!</definedName>
    <definedName name="PrintResult">#REF!</definedName>
    <definedName name="PwrOne">"POWER"</definedName>
    <definedName name="QUERY1" localSheetId="1">'GRMS Detail'!#REF!</definedName>
    <definedName name="QUERY2" localSheetId="1">'GRMS Detail'!$AC$1:$AF$23</definedName>
    <definedName name="QUERY3" localSheetId="1">'GRMS Detail'!$A$7:$I$76</definedName>
    <definedName name="_3RA">'[7]Orig Sched'!#REF!</definedName>
    <definedName name="RANGE">'[12]Orig Sched'!#REF!</definedName>
    <definedName name="regions">'[14]BASIS Extract'!$G$8:$H$11103</definedName>
    <definedName name="SIFO" hidden="1">{"BookBal",#N/A,FALSE,"Roll-1";"DailyChange",#N/A,FALSE,"Roll-1";"Schedules",#N/A,FALSE,"Roll-1"}</definedName>
    <definedName name="UOM">10000</definedName>
    <definedName name="wrn.RollDetail." hidden="1">{"BookBal",#N/A,FALSE,"Roll-1";"DailyChange",#N/A,FALSE,"Roll-1";"Schedules",#N/A,FALSE,"Roll-1"}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I1" i="18" l="1"/>
  <c r="J1" i="18"/>
  <c r="I2" i="18"/>
  <c r="J2" i="18"/>
  <c r="AH2" i="18"/>
  <c r="A3" i="18"/>
  <c r="I3" i="18"/>
  <c r="J3" i="18"/>
  <c r="AH3" i="18"/>
  <c r="A4" i="18"/>
  <c r="I4" i="18"/>
  <c r="J4" i="18"/>
  <c r="AH4" i="18"/>
  <c r="A5" i="18"/>
  <c r="H5" i="18"/>
  <c r="I5" i="18"/>
  <c r="J5" i="18"/>
  <c r="M5" i="18"/>
  <c r="N5" i="18"/>
  <c r="AH5" i="18"/>
  <c r="AH6" i="18"/>
  <c r="AH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H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H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H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H11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H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H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H14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H15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H16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H17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H18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H19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AH20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H21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H22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H23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H24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H25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H26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H27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AH28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AH29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H30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H31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H32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H33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AH34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AH35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H36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H37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H38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H39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H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H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H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H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H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H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H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H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H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H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H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H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H55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H56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H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H58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H59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H60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H61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H62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H63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H64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H65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AH66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H67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H68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H69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H70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AH71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AH72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H73" i="18"/>
  <c r="AH74" i="18"/>
  <c r="AH75" i="18"/>
  <c r="AH76" i="18"/>
  <c r="AH77" i="18"/>
  <c r="AH78" i="18"/>
  <c r="AH79" i="18"/>
  <c r="AH80" i="18"/>
  <c r="AH81" i="18"/>
  <c r="AH82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97" i="18"/>
  <c r="AH98" i="18"/>
  <c r="AH99" i="18"/>
  <c r="AH100" i="18"/>
  <c r="AH101" i="18"/>
  <c r="AH102" i="18"/>
  <c r="AH103" i="18"/>
  <c r="AH104" i="18"/>
  <c r="AH105" i="18"/>
  <c r="AH106" i="18"/>
  <c r="AH107" i="18"/>
  <c r="AH108" i="18"/>
  <c r="AH109" i="18"/>
  <c r="AH110" i="18"/>
  <c r="AH111" i="18"/>
  <c r="AH112" i="18"/>
  <c r="AH113" i="18"/>
  <c r="AH114" i="18"/>
  <c r="AH115" i="18"/>
  <c r="AH116" i="18"/>
  <c r="AH117" i="18"/>
  <c r="AH118" i="18"/>
  <c r="AH119" i="18"/>
  <c r="AH120" i="18"/>
  <c r="AH121" i="18"/>
  <c r="AH122" i="18"/>
  <c r="AH123" i="18"/>
  <c r="AH124" i="18"/>
  <c r="AH125" i="18"/>
  <c r="AH126" i="18"/>
  <c r="AH127" i="18"/>
  <c r="AH128" i="18"/>
  <c r="AH129" i="18"/>
  <c r="AH130" i="18"/>
  <c r="AH131" i="18"/>
  <c r="AH132" i="18"/>
  <c r="AH133" i="18"/>
  <c r="AH134" i="18"/>
  <c r="AH135" i="18"/>
  <c r="AH136" i="18"/>
  <c r="AH137" i="18"/>
  <c r="AH138" i="18"/>
  <c r="AH139" i="18"/>
  <c r="AH140" i="18"/>
  <c r="AH141" i="18"/>
  <c r="AH142" i="18"/>
  <c r="AH143" i="18"/>
  <c r="AH144" i="18"/>
  <c r="AH145" i="18"/>
  <c r="AH146" i="18"/>
  <c r="AH147" i="18"/>
  <c r="AH148" i="18"/>
  <c r="AH149" i="18"/>
  <c r="AH150" i="18"/>
  <c r="AH151" i="18"/>
  <c r="AH152" i="18"/>
  <c r="AH153" i="18"/>
  <c r="AH154" i="18"/>
  <c r="AH155" i="18"/>
  <c r="AH156" i="18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2" name="Connection1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='INTRA-CAND-WE-GD-GDL') OR (RMS_BENCHMARK_AGG_VIEW.BOOK_ID='INTRA-CAND-WEST-BAS') OR (RMS_BENCHMARK_AGG_VIEW.BOOK_ID='INTRA-CAND-WEST-PHY') OR (RMS_BENCHMARK_AGG_VIEW.BOOK_ID='INTRA-CAND-WEST-PRC') OR (RMS_BENCHMARK_AGG_VIEW.BOOK_ID='INTRA-CAND-BC') OR (RMS_BENCHMARK_AGG_VIEW.BOOK_ID='FT-CAND-OP-GD-GDL') OR (RMS_BENCHMARK_AGG_VIEW.BOOK_ID='FT-CAND-EGSC-G')"/>
  </connection>
  <connection id="3" name="Connection2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4" name="Connection3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</connections>
</file>

<file path=xl/sharedStrings.xml><?xml version="1.0" encoding="utf-8"?>
<sst xmlns="http://schemas.openxmlformats.org/spreadsheetml/2006/main" count="1061" uniqueCount="123">
  <si>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</si>
  <si>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</si>
  <si>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</si>
  <si>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</si>
  <si>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</si>
  <si>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</si>
  <si>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</si>
  <si>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</si>
  <si>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</si>
  <si>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</si>
  <si>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</si>
  <si>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</si>
  <si>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</si>
  <si>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</si>
  <si>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</si>
  <si>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</si>
  <si>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</si>
  <si>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(Positions in Cont. Equiv.)     From:</t>
  </si>
  <si>
    <t xml:space="preserve">         Gas Daily</t>
  </si>
  <si>
    <t>G</t>
  </si>
  <si>
    <t>D</t>
  </si>
  <si>
    <t>P</t>
  </si>
  <si>
    <t>Index</t>
  </si>
  <si>
    <t xml:space="preserve">         Transportation</t>
  </si>
  <si>
    <t>Previous Day Change</t>
  </si>
  <si>
    <t>July</t>
  </si>
  <si>
    <t>Jun-00/Oct-23</t>
  </si>
  <si>
    <t xml:space="preserve"> CANADA (INTRAMONTH)  (McKay)</t>
  </si>
  <si>
    <t xml:space="preserve">         Physical</t>
  </si>
  <si>
    <t>IMCANADA</t>
  </si>
  <si>
    <t>PHY</t>
  </si>
  <si>
    <t xml:space="preserve">         Nymex Based Price</t>
  </si>
  <si>
    <t xml:space="preserve">         Index</t>
  </si>
  <si>
    <t xml:space="preserve">         Basis - Notional</t>
  </si>
  <si>
    <t xml:space="preserve">         Basis - Equivalent</t>
  </si>
  <si>
    <t xml:space="preserve">         Price</t>
  </si>
  <si>
    <t>EFF_DT</t>
  </si>
  <si>
    <t>PORTFOLIO_ID</t>
  </si>
  <si>
    <t>BOOK_ID</t>
  </si>
  <si>
    <t>PR_CRV_CD</t>
  </si>
  <si>
    <t>KEY</t>
  </si>
  <si>
    <t>Curve</t>
  </si>
  <si>
    <t>Amount1</t>
  </si>
  <si>
    <t>Amount2</t>
  </si>
  <si>
    <t>IM-CANADA</t>
  </si>
  <si>
    <t>INTRA-CAND-BC-GD-GDL</t>
  </si>
  <si>
    <t>GD-CGPR-AECO/AV</t>
  </si>
  <si>
    <t>GD-AECOUS-DAILY</t>
  </si>
  <si>
    <t>GD-NWPL_ROCKY_M</t>
  </si>
  <si>
    <t>GDP-CHI.GATE</t>
  </si>
  <si>
    <t>Maximum</t>
  </si>
  <si>
    <t>M</t>
  </si>
  <si>
    <t>INTRA-CAND-EAST-PHY</t>
  </si>
  <si>
    <t>CHIPPAWA/IM</t>
  </si>
  <si>
    <t>GDP-DAWN</t>
  </si>
  <si>
    <t>Minimum</t>
  </si>
  <si>
    <t>CORNWALL/IM</t>
  </si>
  <si>
    <t>GDP-HEHUB</t>
  </si>
  <si>
    <t>Derived</t>
  </si>
  <si>
    <t>PRICE</t>
  </si>
  <si>
    <t>BASIS</t>
  </si>
  <si>
    <t>GD</t>
  </si>
  <si>
    <t>DAWN/IM</t>
  </si>
  <si>
    <t>IF-NTHWST/CANBR</t>
  </si>
  <si>
    <t>BENCHMARK_ID</t>
  </si>
  <si>
    <t>BOOK_TYPE_CD</t>
  </si>
  <si>
    <t>BOOK_FLAG</t>
  </si>
  <si>
    <t>TO_DATE(TO_CHAR(REF_DT,'MM-YYYY'),'MM-YYYY')</t>
  </si>
  <si>
    <t>ROUND(SUM(PV_POSITION),0)</t>
  </si>
  <si>
    <t xml:space="preserve">  Benchmark Position</t>
  </si>
  <si>
    <t>Benchmark Conversion</t>
  </si>
  <si>
    <t>Benchmark Key</t>
  </si>
  <si>
    <t>PV in CE</t>
  </si>
  <si>
    <t>Benchmark in CE</t>
  </si>
  <si>
    <t>Risk Type</t>
  </si>
  <si>
    <t>REPORTING REGION</t>
  </si>
  <si>
    <t>DATE BUCKET</t>
  </si>
  <si>
    <t>12 Month Key</t>
  </si>
  <si>
    <t>Price Detail Key</t>
  </si>
  <si>
    <t>Checkout Key</t>
  </si>
  <si>
    <t>EMPRESS-US/IM</t>
  </si>
  <si>
    <t>IF-NWPL-ROCK/CA</t>
  </si>
  <si>
    <t>POS-GAS-TRD</t>
  </si>
  <si>
    <t>NG-NYMEX</t>
  </si>
  <si>
    <t>INTRA-CAND-WE-GD-GDL</t>
  </si>
  <si>
    <t>GD-NIAGARA</t>
  </si>
  <si>
    <t>NG</t>
  </si>
  <si>
    <t>GDM-WADDINGTON</t>
  </si>
  <si>
    <t>NGMR-AECO/C</t>
  </si>
  <si>
    <t>NIAGARA/IM</t>
  </si>
  <si>
    <t>STATION2/US$</t>
  </si>
  <si>
    <t>PARK-CDN/IM</t>
  </si>
  <si>
    <t>PARKWAY/IM</t>
  </si>
  <si>
    <t>WADDINGTON/IM</t>
  </si>
  <si>
    <t>INTRA-CAND-WEST-PHY</t>
  </si>
  <si>
    <t>AECO-CDN/IM</t>
  </si>
  <si>
    <t>AECO-US/IM</t>
  </si>
  <si>
    <t>EMPRESS-CDN/IM</t>
  </si>
  <si>
    <t>GD-CGPR-AECO/DA</t>
  </si>
  <si>
    <t>GD-CGPR-EMPRESS</t>
  </si>
  <si>
    <t>GD-NTHWST/CANB</t>
  </si>
  <si>
    <t>INTRA-CAND-WEST-PRC</t>
  </si>
  <si>
    <t>GDP-KERN/OPAL</t>
  </si>
  <si>
    <t>CGPR-AECO/BASIS</t>
  </si>
  <si>
    <t>IF-NWPL_ROCKY_M</t>
  </si>
  <si>
    <t>GDC-EMPRESS/DAY</t>
  </si>
  <si>
    <t>IMCAN-ERMS-XL-PRC</t>
  </si>
  <si>
    <t>CHIPPAWA-CDN/IM</t>
  </si>
  <si>
    <t>EMERSON-ONT</t>
  </si>
  <si>
    <t>NGI-MALIN/FP</t>
  </si>
  <si>
    <t>IMCAN-ERMS-XL-BAS</t>
  </si>
  <si>
    <t>IMCAN-ERMS-XL-GDL</t>
  </si>
  <si>
    <t>GD-AECOUSD-DAIL</t>
  </si>
  <si>
    <t>ST.CLAIR/IM</t>
  </si>
  <si>
    <t>NGGJ</t>
  </si>
  <si>
    <t>NGI-MALIN</t>
  </si>
  <si>
    <t>INTRA-CAND-WEST-PRCNGI-MALIN</t>
  </si>
  <si>
    <t>INTRA-CAND-WEST-PRCNGMR-AECO/C</t>
  </si>
  <si>
    <t>INTRA-CAND-WEST-PRCNGGJ</t>
  </si>
  <si>
    <t>FT-CAND-OP-GD-GDL</t>
  </si>
  <si>
    <t>GDP-NTHWST/CANB</t>
  </si>
  <si>
    <t>INTRA-CAND-BC-PRC</t>
  </si>
  <si>
    <t>IF-NTHWST/CANB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</si>
</sst>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74" formatCode="yyyy/mm/dd\ hh:mm:ss:ss"/>
    <numFmt numFmtId="187" formatCode="General_)"/>
  </numFmts>
  <fonts count="19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sz val="8"/>
      <name val="Tahoma"/>
    </font>
    <font>
      <sz val="12"/>
      <name val="Times New Roman"/>
      <family val="1"/>
    </font>
    <font>
      <sz val="12"/>
      <name val="Helv"/>
    </font>
    <font>
      <sz val="8.5"/>
      <name val="MS Sans Serif"/>
    </font>
    <font>
      <sz val="12"/>
      <name val="Arial"/>
    </font>
    <font>
      <sz val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95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168" fontId="2" fillId="0" borderId="0" xfId="1" applyNumberFormat="1" applyFont="1"/>
    <xf numFmtId="167" fontId="2" fillId="0" borderId="0" xfId="1" applyNumberFormat="1" applyFont="1" applyFill="1"/>
    <xf numFmtId="43" fontId="2" fillId="0" borderId="0" xfId="1" applyFont="1" applyFill="1"/>
    <xf numFmtId="167" fontId="2" fillId="0" borderId="0" xfId="1" applyNumberFormat="1" applyFont="1"/>
    <xf numFmtId="167" fontId="2" fillId="5" borderId="0" xfId="1" applyNumberFormat="1" applyFont="1" applyFill="1"/>
    <xf numFmtId="0" fontId="5" fillId="0" borderId="0" xfId="0" applyFont="1" applyFill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Border="1"/>
    <xf numFmtId="173" fontId="0" fillId="0" borderId="0" xfId="0" applyNumberFormat="1"/>
    <xf numFmtId="0" fontId="0" fillId="0" borderId="0" xfId="0" applyNumberFormat="1"/>
    <xf numFmtId="0" fontId="8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74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NumberFormat="1" applyAlignment="1">
      <alignment horizontal="left"/>
    </xf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connections" Target="connection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4955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4955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3909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2862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786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76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65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1055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1144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234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3268325" y="0"/>
          <a:ext cx="8477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14239875" y="0"/>
          <a:ext cx="9429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15259050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16182975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697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607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51816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28575</xdr:colOff>
      <xdr:row>0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28575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0</xdr:rowOff>
        </xdr:from>
        <xdr:to>
          <xdr:col>10</xdr:col>
          <xdr:colOff>466725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17592675" y="0"/>
          <a:ext cx="9525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0</xdr:rowOff>
        </xdr:from>
        <xdr:to>
          <xdr:col>16</xdr:col>
          <xdr:colOff>485775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0</xdr:rowOff>
        </xdr:from>
        <xdr:to>
          <xdr:col>0</xdr:col>
          <xdr:colOff>1114425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2495550" y="1228725"/>
          <a:ext cx="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24955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33909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42862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78676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87630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96583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105537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114490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12344400" y="1228725"/>
          <a:ext cx="7810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3268325" y="1228725"/>
          <a:ext cx="8477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4239875" y="1228725"/>
          <a:ext cx="9429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0" y="1228725"/>
          <a:ext cx="23907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15259050" y="1228725"/>
          <a:ext cx="8191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16182975" y="1228725"/>
          <a:ext cx="8001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69723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60769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51816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0" y="23717250"/>
          <a:ext cx="2495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/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/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11</xdr:row>
      <xdr:rowOff>0</xdr:rowOff>
    </xdr:from>
    <xdr:to>
      <xdr:col>1</xdr:col>
      <xdr:colOff>28575</xdr:colOff>
      <xdr:row>11</xdr:row>
      <xdr:rowOff>0</xdr:rowOff>
    </xdr:to>
    <xdr:sp macro="" textlink="">
      <xdr:nvSpPr>
        <xdr:cNvPr id="1084" name="Rectangle 60"/>
        <xdr:cNvSpPr>
          <a:spLocks noChangeArrowheads="1"/>
        </xdr:cNvSpPr>
      </xdr:nvSpPr>
      <xdr:spPr bwMode="auto">
        <a:xfrm>
          <a:off x="28575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/>
        <xdr:cNvSpPr>
          <a:spLocks noChangeArrowheads="1"/>
        </xdr:cNvSpPr>
      </xdr:nvSpPr>
      <xdr:spPr bwMode="auto">
        <a:xfrm>
          <a:off x="17592675" y="1228725"/>
          <a:ext cx="9525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28575</xdr:rowOff>
        </xdr:from>
        <xdr:to>
          <xdr:col>0</xdr:col>
          <xdr:colOff>1114425</xdr:colOff>
          <xdr:row>4</xdr:row>
          <xdr:rowOff>409575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/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/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YTD/HS_FTeast05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099phy/Regions/EP&amp;L10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n'00/Gas%20Bench/GBM_06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 refreshError="1"/>
      <sheetData sheetId="1" refreshError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Financial Position Prior Day"/>
      <sheetName val="Diff"/>
      <sheetName val="Months"/>
      <sheetName val="R1"/>
      <sheetName val="R2"/>
      <sheetName val="R3"/>
      <sheetName val="R4"/>
      <sheetName val="R5"/>
      <sheetName val="Temp"/>
    </sheetNames>
    <sheetDataSet>
      <sheetData sheetId="0" refreshError="1">
        <row r="15">
          <cell r="C15">
            <v>36672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Physical"/>
      <sheetName val="Financial"/>
      <sheetName val="East P&amp;L"/>
      <sheetName val="Explan"/>
      <sheetName val="Other"/>
      <sheetName val="SE Prompt"/>
      <sheetName val="LRC Transp"/>
      <sheetName val="SE STORAGE P&amp;L"/>
      <sheetName val="NE STORAGE P&amp;L"/>
      <sheetName val="Top Levels"/>
      <sheetName val="InvBal"/>
      <sheetName val="SE INV. PROF."/>
      <sheetName val="NE INV. PROF.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rint"/>
      <sheetName val="Inputs"/>
      <sheetName val="Module1"/>
    </sheetNames>
    <sheetDataSet>
      <sheetData sheetId="0">
        <row r="3">
          <cell r="I3">
            <v>36708</v>
          </cell>
          <cell r="J3">
            <v>3</v>
          </cell>
          <cell r="O3">
            <v>36708</v>
          </cell>
          <cell r="P3">
            <v>3</v>
          </cell>
          <cell r="R3">
            <v>36678</v>
          </cell>
          <cell r="S3">
            <v>1</v>
          </cell>
        </row>
        <row r="4">
          <cell r="I4">
            <v>36739</v>
          </cell>
          <cell r="J4">
            <v>4</v>
          </cell>
          <cell r="O4">
            <v>36739</v>
          </cell>
          <cell r="P4">
            <v>4</v>
          </cell>
          <cell r="R4">
            <v>36708</v>
          </cell>
          <cell r="S4">
            <v>3</v>
          </cell>
        </row>
        <row r="5">
          <cell r="I5">
            <v>36770</v>
          </cell>
          <cell r="J5">
            <v>5</v>
          </cell>
          <cell r="O5">
            <v>36770</v>
          </cell>
          <cell r="P5">
            <v>5</v>
          </cell>
          <cell r="R5">
            <v>36739</v>
          </cell>
          <cell r="S5">
            <v>4</v>
          </cell>
        </row>
        <row r="6">
          <cell r="I6">
            <v>36800</v>
          </cell>
          <cell r="J6">
            <v>6</v>
          </cell>
          <cell r="O6">
            <v>36800</v>
          </cell>
          <cell r="P6">
            <v>6</v>
          </cell>
          <cell r="R6">
            <v>36770</v>
          </cell>
          <cell r="S6">
            <v>5</v>
          </cell>
        </row>
        <row r="7">
          <cell r="I7">
            <v>36831</v>
          </cell>
          <cell r="J7">
            <v>7</v>
          </cell>
          <cell r="O7">
            <v>36831</v>
          </cell>
          <cell r="P7">
            <v>7</v>
          </cell>
          <cell r="R7">
            <v>36800</v>
          </cell>
          <cell r="S7">
            <v>6</v>
          </cell>
        </row>
        <row r="8">
          <cell r="I8">
            <v>36861</v>
          </cell>
          <cell r="J8">
            <v>8</v>
          </cell>
          <cell r="O8">
            <v>36861</v>
          </cell>
          <cell r="P8">
            <v>8</v>
          </cell>
          <cell r="R8">
            <v>36831</v>
          </cell>
          <cell r="S8">
            <v>7</v>
          </cell>
        </row>
        <row r="9">
          <cell r="I9">
            <v>36892</v>
          </cell>
          <cell r="J9">
            <v>9</v>
          </cell>
          <cell r="O9">
            <v>36892</v>
          </cell>
          <cell r="P9">
            <v>9</v>
          </cell>
          <cell r="R9">
            <v>36861</v>
          </cell>
          <cell r="S9">
            <v>8</v>
          </cell>
        </row>
        <row r="10">
          <cell r="I10">
            <v>36923</v>
          </cell>
          <cell r="J10">
            <v>9</v>
          </cell>
          <cell r="O10">
            <v>36923</v>
          </cell>
          <cell r="P10">
            <v>9</v>
          </cell>
          <cell r="R10">
            <v>36892</v>
          </cell>
          <cell r="S10">
            <v>9</v>
          </cell>
        </row>
        <row r="11">
          <cell r="I11">
            <v>36951</v>
          </cell>
          <cell r="J11">
            <v>9</v>
          </cell>
          <cell r="O11">
            <v>36951</v>
          </cell>
          <cell r="P11">
            <v>9</v>
          </cell>
          <cell r="R11">
            <v>36923</v>
          </cell>
          <cell r="S11">
            <v>9</v>
          </cell>
        </row>
        <row r="12">
          <cell r="I12">
            <v>36982</v>
          </cell>
          <cell r="J12">
            <v>9</v>
          </cell>
          <cell r="O12">
            <v>36982</v>
          </cell>
          <cell r="P12">
            <v>9</v>
          </cell>
          <cell r="R12">
            <v>36951</v>
          </cell>
          <cell r="S12">
            <v>9</v>
          </cell>
        </row>
        <row r="13">
          <cell r="I13">
            <v>37012</v>
          </cell>
          <cell r="J13">
            <v>9</v>
          </cell>
          <cell r="O13">
            <v>37012</v>
          </cell>
          <cell r="P13">
            <v>9</v>
          </cell>
          <cell r="R13">
            <v>36982</v>
          </cell>
          <cell r="S13">
            <v>9</v>
          </cell>
        </row>
        <row r="14">
          <cell r="I14">
            <v>37043</v>
          </cell>
          <cell r="J14">
            <v>9</v>
          </cell>
          <cell r="O14">
            <v>37043</v>
          </cell>
          <cell r="P14">
            <v>9</v>
          </cell>
          <cell r="R14">
            <v>37012</v>
          </cell>
          <cell r="S14">
            <v>9</v>
          </cell>
        </row>
        <row r="15">
          <cell r="I15">
            <v>37073</v>
          </cell>
          <cell r="J15">
            <v>9</v>
          </cell>
          <cell r="O15">
            <v>37073</v>
          </cell>
          <cell r="P15">
            <v>9</v>
          </cell>
          <cell r="R15">
            <v>37043</v>
          </cell>
          <cell r="S15">
            <v>9</v>
          </cell>
        </row>
        <row r="16">
          <cell r="I16">
            <v>37104</v>
          </cell>
          <cell r="J16">
            <v>9</v>
          </cell>
          <cell r="O16">
            <v>37104</v>
          </cell>
          <cell r="P16">
            <v>9</v>
          </cell>
          <cell r="R16">
            <v>37073</v>
          </cell>
          <cell r="S16">
            <v>9</v>
          </cell>
        </row>
        <row r="17">
          <cell r="I17">
            <v>37135</v>
          </cell>
          <cell r="J17">
            <v>9</v>
          </cell>
          <cell r="O17">
            <v>37135</v>
          </cell>
          <cell r="P17">
            <v>9</v>
          </cell>
          <cell r="R17">
            <v>37104</v>
          </cell>
          <cell r="S17">
            <v>9</v>
          </cell>
        </row>
        <row r="18">
          <cell r="I18">
            <v>37165</v>
          </cell>
          <cell r="J18">
            <v>9</v>
          </cell>
          <cell r="O18">
            <v>37165</v>
          </cell>
          <cell r="P18">
            <v>9</v>
          </cell>
          <cell r="R18">
            <v>37135</v>
          </cell>
          <cell r="S18">
            <v>9</v>
          </cell>
        </row>
        <row r="19">
          <cell r="I19">
            <v>37196</v>
          </cell>
          <cell r="J19">
            <v>9</v>
          </cell>
          <cell r="O19">
            <v>37196</v>
          </cell>
          <cell r="P19">
            <v>9</v>
          </cell>
          <cell r="R19">
            <v>37165</v>
          </cell>
          <cell r="S19">
            <v>9</v>
          </cell>
        </row>
        <row r="20">
          <cell r="I20">
            <v>37226</v>
          </cell>
          <cell r="J20">
            <v>9</v>
          </cell>
          <cell r="O20">
            <v>37226</v>
          </cell>
          <cell r="P20">
            <v>9</v>
          </cell>
          <cell r="R20">
            <v>37196</v>
          </cell>
          <cell r="S20">
            <v>9</v>
          </cell>
        </row>
        <row r="21">
          <cell r="I21">
            <v>37257</v>
          </cell>
          <cell r="J21">
            <v>10</v>
          </cell>
          <cell r="O21">
            <v>37257</v>
          </cell>
          <cell r="P21">
            <v>10</v>
          </cell>
          <cell r="R21">
            <v>37226</v>
          </cell>
          <cell r="S21">
            <v>9</v>
          </cell>
        </row>
        <row r="22">
          <cell r="I22">
            <v>37288</v>
          </cell>
          <cell r="J22">
            <v>10</v>
          </cell>
          <cell r="O22">
            <v>37288</v>
          </cell>
          <cell r="P22">
            <v>10</v>
          </cell>
          <cell r="R22">
            <v>37257</v>
          </cell>
          <cell r="S22">
            <v>10</v>
          </cell>
        </row>
        <row r="23">
          <cell r="I23">
            <v>37316</v>
          </cell>
          <cell r="J23">
            <v>10</v>
          </cell>
          <cell r="O23">
            <v>37316</v>
          </cell>
          <cell r="P23">
            <v>10</v>
          </cell>
          <cell r="R23">
            <v>37288</v>
          </cell>
          <cell r="S23">
            <v>10</v>
          </cell>
        </row>
        <row r="24">
          <cell r="I24">
            <v>37347</v>
          </cell>
          <cell r="J24">
            <v>10</v>
          </cell>
          <cell r="O24">
            <v>37347</v>
          </cell>
          <cell r="P24">
            <v>10</v>
          </cell>
          <cell r="R24">
            <v>37316</v>
          </cell>
          <cell r="S24">
            <v>10</v>
          </cell>
        </row>
        <row r="25">
          <cell r="I25">
            <v>37377</v>
          </cell>
          <cell r="J25">
            <v>10</v>
          </cell>
          <cell r="O25">
            <v>37377</v>
          </cell>
          <cell r="P25">
            <v>10</v>
          </cell>
          <cell r="R25">
            <v>37347</v>
          </cell>
          <cell r="S25">
            <v>10</v>
          </cell>
        </row>
        <row r="26">
          <cell r="I26">
            <v>37408</v>
          </cell>
          <cell r="J26">
            <v>10</v>
          </cell>
          <cell r="O26">
            <v>37408</v>
          </cell>
          <cell r="P26">
            <v>10</v>
          </cell>
          <cell r="R26">
            <v>37377</v>
          </cell>
          <cell r="S26">
            <v>10</v>
          </cell>
        </row>
        <row r="27">
          <cell r="I27">
            <v>37438</v>
          </cell>
          <cell r="J27">
            <v>10</v>
          </cell>
          <cell r="O27">
            <v>37438</v>
          </cell>
          <cell r="P27">
            <v>10</v>
          </cell>
          <cell r="R27">
            <v>37408</v>
          </cell>
          <cell r="S27">
            <v>10</v>
          </cell>
        </row>
        <row r="28">
          <cell r="I28">
            <v>37469</v>
          </cell>
          <cell r="J28">
            <v>10</v>
          </cell>
          <cell r="O28">
            <v>37469</v>
          </cell>
          <cell r="P28">
            <v>10</v>
          </cell>
          <cell r="R28">
            <v>37438</v>
          </cell>
          <cell r="S28">
            <v>10</v>
          </cell>
        </row>
        <row r="29">
          <cell r="I29">
            <v>37500</v>
          </cell>
          <cell r="J29">
            <v>10</v>
          </cell>
          <cell r="O29">
            <v>37500</v>
          </cell>
          <cell r="P29">
            <v>10</v>
          </cell>
          <cell r="R29">
            <v>37469</v>
          </cell>
          <cell r="S29">
            <v>10</v>
          </cell>
        </row>
        <row r="30">
          <cell r="I30">
            <v>37530</v>
          </cell>
          <cell r="J30">
            <v>10</v>
          </cell>
          <cell r="O30">
            <v>37530</v>
          </cell>
          <cell r="P30">
            <v>10</v>
          </cell>
          <cell r="R30">
            <v>37500</v>
          </cell>
          <cell r="S30">
            <v>10</v>
          </cell>
        </row>
        <row r="31">
          <cell r="I31">
            <v>37561</v>
          </cell>
          <cell r="J31">
            <v>10</v>
          </cell>
          <cell r="O31">
            <v>37561</v>
          </cell>
          <cell r="P31">
            <v>10</v>
          </cell>
          <cell r="R31">
            <v>37530</v>
          </cell>
          <cell r="S31">
            <v>10</v>
          </cell>
        </row>
        <row r="32">
          <cell r="I32">
            <v>37591</v>
          </cell>
          <cell r="J32">
            <v>10</v>
          </cell>
          <cell r="O32">
            <v>37591</v>
          </cell>
          <cell r="P32">
            <v>10</v>
          </cell>
          <cell r="R32">
            <v>37561</v>
          </cell>
          <cell r="S32">
            <v>10</v>
          </cell>
        </row>
        <row r="33">
          <cell r="I33">
            <v>37622</v>
          </cell>
          <cell r="J33">
            <v>11</v>
          </cell>
          <cell r="O33">
            <v>37622</v>
          </cell>
          <cell r="P33">
            <v>11</v>
          </cell>
          <cell r="R33">
            <v>37591</v>
          </cell>
          <cell r="S33">
            <v>10</v>
          </cell>
        </row>
        <row r="34">
          <cell r="I34">
            <v>37653</v>
          </cell>
          <cell r="J34">
            <v>11</v>
          </cell>
          <cell r="O34">
            <v>37653</v>
          </cell>
          <cell r="P34">
            <v>11</v>
          </cell>
          <cell r="R34">
            <v>37622</v>
          </cell>
          <cell r="S34">
            <v>11</v>
          </cell>
        </row>
        <row r="35">
          <cell r="I35">
            <v>37681</v>
          </cell>
          <cell r="J35">
            <v>11</v>
          </cell>
          <cell r="O35">
            <v>37681</v>
          </cell>
          <cell r="P35">
            <v>11</v>
          </cell>
          <cell r="R35">
            <v>37653</v>
          </cell>
          <cell r="S35">
            <v>11</v>
          </cell>
        </row>
        <row r="36">
          <cell r="I36">
            <v>37712</v>
          </cell>
          <cell r="J36">
            <v>11</v>
          </cell>
          <cell r="O36">
            <v>37712</v>
          </cell>
          <cell r="P36">
            <v>11</v>
          </cell>
          <cell r="R36">
            <v>37681</v>
          </cell>
          <cell r="S36">
            <v>11</v>
          </cell>
        </row>
        <row r="37">
          <cell r="I37">
            <v>37742</v>
          </cell>
          <cell r="J37">
            <v>11</v>
          </cell>
          <cell r="O37">
            <v>37742</v>
          </cell>
          <cell r="P37">
            <v>11</v>
          </cell>
          <cell r="R37">
            <v>37712</v>
          </cell>
          <cell r="S37">
            <v>11</v>
          </cell>
        </row>
        <row r="38">
          <cell r="I38">
            <v>37773</v>
          </cell>
          <cell r="J38">
            <v>11</v>
          </cell>
          <cell r="O38">
            <v>37773</v>
          </cell>
          <cell r="P38">
            <v>11</v>
          </cell>
          <cell r="R38">
            <v>37742</v>
          </cell>
          <cell r="S38">
            <v>11</v>
          </cell>
        </row>
        <row r="39">
          <cell r="I39">
            <v>37803</v>
          </cell>
          <cell r="J39">
            <v>11</v>
          </cell>
          <cell r="O39">
            <v>37803</v>
          </cell>
          <cell r="P39">
            <v>11</v>
          </cell>
          <cell r="R39">
            <v>37773</v>
          </cell>
          <cell r="S39">
            <v>11</v>
          </cell>
        </row>
        <row r="40">
          <cell r="I40">
            <v>37834</v>
          </cell>
          <cell r="J40">
            <v>11</v>
          </cell>
          <cell r="O40">
            <v>37834</v>
          </cell>
          <cell r="P40">
            <v>11</v>
          </cell>
          <cell r="R40">
            <v>37803</v>
          </cell>
          <cell r="S40">
            <v>11</v>
          </cell>
        </row>
        <row r="41">
          <cell r="I41">
            <v>37865</v>
          </cell>
          <cell r="J41">
            <v>11</v>
          </cell>
          <cell r="O41">
            <v>37865</v>
          </cell>
          <cell r="P41">
            <v>11</v>
          </cell>
          <cell r="R41">
            <v>37834</v>
          </cell>
          <cell r="S41">
            <v>11</v>
          </cell>
        </row>
        <row r="42">
          <cell r="I42">
            <v>37895</v>
          </cell>
          <cell r="J42">
            <v>11</v>
          </cell>
          <cell r="O42">
            <v>37895</v>
          </cell>
          <cell r="P42">
            <v>11</v>
          </cell>
          <cell r="R42">
            <v>37865</v>
          </cell>
          <cell r="S42">
            <v>11</v>
          </cell>
        </row>
        <row r="43">
          <cell r="I43">
            <v>37926</v>
          </cell>
          <cell r="J43">
            <v>11</v>
          </cell>
          <cell r="O43">
            <v>37926</v>
          </cell>
          <cell r="P43">
            <v>11</v>
          </cell>
          <cell r="R43">
            <v>37895</v>
          </cell>
          <cell r="S43">
            <v>11</v>
          </cell>
        </row>
        <row r="44">
          <cell r="I44">
            <v>37956</v>
          </cell>
          <cell r="J44">
            <v>11</v>
          </cell>
          <cell r="O44">
            <v>37956</v>
          </cell>
          <cell r="P44">
            <v>11</v>
          </cell>
          <cell r="R44">
            <v>37926</v>
          </cell>
          <cell r="S44">
            <v>11</v>
          </cell>
        </row>
        <row r="45">
          <cell r="I45">
            <v>37987</v>
          </cell>
          <cell r="J45">
            <v>12</v>
          </cell>
          <cell r="O45">
            <v>37987</v>
          </cell>
          <cell r="P45">
            <v>12</v>
          </cell>
          <cell r="R45">
            <v>37956</v>
          </cell>
          <cell r="S45">
            <v>11</v>
          </cell>
        </row>
        <row r="46">
          <cell r="I46">
            <v>38018</v>
          </cell>
          <cell r="J46">
            <v>12</v>
          </cell>
          <cell r="O46">
            <v>38018</v>
          </cell>
          <cell r="P46">
            <v>12</v>
          </cell>
          <cell r="R46">
            <v>37987</v>
          </cell>
          <cell r="S46">
            <v>12</v>
          </cell>
        </row>
        <row r="47">
          <cell r="I47">
            <v>38047</v>
          </cell>
          <cell r="J47">
            <v>12</v>
          </cell>
          <cell r="O47">
            <v>38047</v>
          </cell>
          <cell r="P47">
            <v>12</v>
          </cell>
          <cell r="R47">
            <v>38018</v>
          </cell>
          <cell r="S47">
            <v>12</v>
          </cell>
        </row>
        <row r="48">
          <cell r="I48">
            <v>38078</v>
          </cell>
          <cell r="J48">
            <v>12</v>
          </cell>
          <cell r="O48">
            <v>38078</v>
          </cell>
          <cell r="P48">
            <v>12</v>
          </cell>
          <cell r="R48">
            <v>38047</v>
          </cell>
          <cell r="S48">
            <v>12</v>
          </cell>
        </row>
        <row r="49">
          <cell r="I49">
            <v>38108</v>
          </cell>
          <cell r="J49">
            <v>12</v>
          </cell>
          <cell r="O49">
            <v>38108</v>
          </cell>
          <cell r="P49">
            <v>12</v>
          </cell>
          <cell r="R49">
            <v>38078</v>
          </cell>
          <cell r="S49">
            <v>12</v>
          </cell>
        </row>
        <row r="50">
          <cell r="I50">
            <v>38139</v>
          </cell>
          <cell r="J50">
            <v>12</v>
          </cell>
          <cell r="O50">
            <v>38139</v>
          </cell>
          <cell r="P50">
            <v>12</v>
          </cell>
          <cell r="R50">
            <v>38108</v>
          </cell>
          <cell r="S50">
            <v>12</v>
          </cell>
        </row>
        <row r="51">
          <cell r="I51">
            <v>38169</v>
          </cell>
          <cell r="J51">
            <v>12</v>
          </cell>
          <cell r="O51">
            <v>38169</v>
          </cell>
          <cell r="P51">
            <v>12</v>
          </cell>
          <cell r="R51">
            <v>38139</v>
          </cell>
          <cell r="S51">
            <v>12</v>
          </cell>
        </row>
        <row r="52">
          <cell r="I52">
            <v>38200</v>
          </cell>
          <cell r="J52">
            <v>12</v>
          </cell>
          <cell r="O52">
            <v>38200</v>
          </cell>
          <cell r="P52">
            <v>12</v>
          </cell>
          <cell r="R52">
            <v>38169</v>
          </cell>
          <cell r="S52">
            <v>12</v>
          </cell>
        </row>
        <row r="53">
          <cell r="I53">
            <v>38231</v>
          </cell>
          <cell r="J53">
            <v>12</v>
          </cell>
          <cell r="O53">
            <v>38231</v>
          </cell>
          <cell r="P53">
            <v>12</v>
          </cell>
          <cell r="R53">
            <v>38200</v>
          </cell>
          <cell r="S53">
            <v>12</v>
          </cell>
        </row>
        <row r="54">
          <cell r="I54">
            <v>38261</v>
          </cell>
          <cell r="J54">
            <v>12</v>
          </cell>
          <cell r="O54">
            <v>38261</v>
          </cell>
          <cell r="P54">
            <v>12</v>
          </cell>
          <cell r="R54">
            <v>38231</v>
          </cell>
          <cell r="S54">
            <v>12</v>
          </cell>
        </row>
        <row r="55">
          <cell r="I55">
            <v>38292</v>
          </cell>
          <cell r="J55">
            <v>12</v>
          </cell>
          <cell r="O55">
            <v>38292</v>
          </cell>
          <cell r="P55">
            <v>12</v>
          </cell>
          <cell r="R55">
            <v>38261</v>
          </cell>
          <cell r="S55">
            <v>12</v>
          </cell>
        </row>
        <row r="56">
          <cell r="I56">
            <v>38322</v>
          </cell>
          <cell r="J56">
            <v>12</v>
          </cell>
          <cell r="O56">
            <v>38322</v>
          </cell>
          <cell r="P56">
            <v>12</v>
          </cell>
          <cell r="R56">
            <v>38292</v>
          </cell>
          <cell r="S56">
            <v>12</v>
          </cell>
        </row>
        <row r="57">
          <cell r="I57">
            <v>38353</v>
          </cell>
          <cell r="J57">
            <v>13</v>
          </cell>
          <cell r="O57">
            <v>38353</v>
          </cell>
          <cell r="P57">
            <v>13</v>
          </cell>
          <cell r="R57">
            <v>38322</v>
          </cell>
          <cell r="S57">
            <v>12</v>
          </cell>
        </row>
        <row r="58">
          <cell r="I58">
            <v>38384</v>
          </cell>
          <cell r="J58">
            <v>13</v>
          </cell>
          <cell r="O58">
            <v>38384</v>
          </cell>
          <cell r="P58">
            <v>13</v>
          </cell>
          <cell r="R58">
            <v>38353</v>
          </cell>
          <cell r="S58">
            <v>13</v>
          </cell>
        </row>
        <row r="59">
          <cell r="I59">
            <v>38412</v>
          </cell>
          <cell r="J59">
            <v>13</v>
          </cell>
          <cell r="O59">
            <v>38412</v>
          </cell>
          <cell r="P59">
            <v>13</v>
          </cell>
          <cell r="R59">
            <v>38384</v>
          </cell>
          <cell r="S59">
            <v>13</v>
          </cell>
        </row>
        <row r="60">
          <cell r="I60">
            <v>38443</v>
          </cell>
          <cell r="J60">
            <v>13</v>
          </cell>
          <cell r="O60">
            <v>38443</v>
          </cell>
          <cell r="P60">
            <v>13</v>
          </cell>
          <cell r="R60">
            <v>38412</v>
          </cell>
          <cell r="S60">
            <v>13</v>
          </cell>
        </row>
        <row r="61">
          <cell r="I61">
            <v>38473</v>
          </cell>
          <cell r="J61">
            <v>13</v>
          </cell>
          <cell r="O61">
            <v>38473</v>
          </cell>
          <cell r="P61">
            <v>13</v>
          </cell>
          <cell r="R61">
            <v>38443</v>
          </cell>
          <cell r="S61">
            <v>13</v>
          </cell>
        </row>
        <row r="62">
          <cell r="I62">
            <v>38504</v>
          </cell>
          <cell r="J62">
            <v>13</v>
          </cell>
          <cell r="O62">
            <v>38504</v>
          </cell>
          <cell r="P62">
            <v>13</v>
          </cell>
          <cell r="R62">
            <v>38473</v>
          </cell>
          <cell r="S62">
            <v>13</v>
          </cell>
        </row>
        <row r="63">
          <cell r="I63">
            <v>38534</v>
          </cell>
          <cell r="J63">
            <v>13</v>
          </cell>
          <cell r="O63">
            <v>38534</v>
          </cell>
          <cell r="P63">
            <v>13</v>
          </cell>
          <cell r="R63">
            <v>38504</v>
          </cell>
          <cell r="S63">
            <v>13</v>
          </cell>
        </row>
        <row r="64">
          <cell r="I64">
            <v>38565</v>
          </cell>
          <cell r="J64">
            <v>13</v>
          </cell>
          <cell r="O64">
            <v>38565</v>
          </cell>
          <cell r="P64">
            <v>13</v>
          </cell>
          <cell r="R64">
            <v>38534</v>
          </cell>
          <cell r="S64">
            <v>13</v>
          </cell>
        </row>
        <row r="65">
          <cell r="I65">
            <v>38596</v>
          </cell>
          <cell r="J65">
            <v>13</v>
          </cell>
          <cell r="O65">
            <v>38596</v>
          </cell>
          <cell r="P65">
            <v>13</v>
          </cell>
          <cell r="R65">
            <v>38565</v>
          </cell>
          <cell r="S65">
            <v>13</v>
          </cell>
        </row>
        <row r="66">
          <cell r="I66">
            <v>38626</v>
          </cell>
          <cell r="J66">
            <v>13</v>
          </cell>
          <cell r="O66">
            <v>38626</v>
          </cell>
          <cell r="P66">
            <v>13</v>
          </cell>
          <cell r="R66">
            <v>38596</v>
          </cell>
          <cell r="S66">
            <v>13</v>
          </cell>
        </row>
        <row r="67">
          <cell r="I67">
            <v>38657</v>
          </cell>
          <cell r="J67">
            <v>13</v>
          </cell>
          <cell r="O67">
            <v>38657</v>
          </cell>
          <cell r="P67">
            <v>13</v>
          </cell>
          <cell r="R67">
            <v>38626</v>
          </cell>
          <cell r="S67">
            <v>13</v>
          </cell>
        </row>
        <row r="68">
          <cell r="I68">
            <v>38687</v>
          </cell>
          <cell r="J68">
            <v>13</v>
          </cell>
          <cell r="O68">
            <v>38687</v>
          </cell>
          <cell r="P68">
            <v>13</v>
          </cell>
          <cell r="R68">
            <v>38657</v>
          </cell>
          <cell r="S68">
            <v>13</v>
          </cell>
        </row>
        <row r="69">
          <cell r="I69">
            <v>38718</v>
          </cell>
          <cell r="J69">
            <v>13</v>
          </cell>
          <cell r="O69">
            <v>38718</v>
          </cell>
          <cell r="P69">
            <v>13</v>
          </cell>
          <cell r="R69">
            <v>38687</v>
          </cell>
          <cell r="S69">
            <v>13</v>
          </cell>
        </row>
        <row r="70">
          <cell r="I70">
            <v>38749</v>
          </cell>
          <cell r="J70">
            <v>13</v>
          </cell>
          <cell r="O70">
            <v>38749</v>
          </cell>
          <cell r="P70">
            <v>13</v>
          </cell>
          <cell r="R70">
            <v>38718</v>
          </cell>
          <cell r="S70">
            <v>13</v>
          </cell>
        </row>
        <row r="71">
          <cell r="I71">
            <v>38777</v>
          </cell>
          <cell r="J71">
            <v>13</v>
          </cell>
          <cell r="O71">
            <v>38777</v>
          </cell>
          <cell r="P71">
            <v>13</v>
          </cell>
          <cell r="R71">
            <v>38749</v>
          </cell>
          <cell r="S71">
            <v>13</v>
          </cell>
        </row>
        <row r="72">
          <cell r="I72">
            <v>38808</v>
          </cell>
          <cell r="J72">
            <v>13</v>
          </cell>
          <cell r="O72">
            <v>38808</v>
          </cell>
          <cell r="P72">
            <v>13</v>
          </cell>
          <cell r="R72">
            <v>38777</v>
          </cell>
          <cell r="S72">
            <v>13</v>
          </cell>
        </row>
        <row r="73">
          <cell r="I73">
            <v>38838</v>
          </cell>
          <cell r="J73">
            <v>13</v>
          </cell>
          <cell r="O73">
            <v>38838</v>
          </cell>
          <cell r="P73">
            <v>13</v>
          </cell>
          <cell r="R73">
            <v>38808</v>
          </cell>
          <cell r="S73">
            <v>13</v>
          </cell>
        </row>
        <row r="74">
          <cell r="I74">
            <v>38869</v>
          </cell>
          <cell r="J74">
            <v>13</v>
          </cell>
          <cell r="O74">
            <v>38869</v>
          </cell>
          <cell r="P74">
            <v>13</v>
          </cell>
          <cell r="R74">
            <v>38838</v>
          </cell>
          <cell r="S74">
            <v>13</v>
          </cell>
        </row>
        <row r="75">
          <cell r="I75">
            <v>38899</v>
          </cell>
          <cell r="J75">
            <v>13</v>
          </cell>
          <cell r="O75">
            <v>38899</v>
          </cell>
          <cell r="P75">
            <v>13</v>
          </cell>
          <cell r="R75">
            <v>38869</v>
          </cell>
          <cell r="S75">
            <v>13</v>
          </cell>
        </row>
        <row r="76">
          <cell r="I76">
            <v>38930</v>
          </cell>
          <cell r="J76">
            <v>13</v>
          </cell>
          <cell r="O76">
            <v>38930</v>
          </cell>
          <cell r="P76">
            <v>13</v>
          </cell>
          <cell r="R76">
            <v>38899</v>
          </cell>
          <cell r="S76">
            <v>13</v>
          </cell>
        </row>
        <row r="77">
          <cell r="I77">
            <v>38961</v>
          </cell>
          <cell r="J77">
            <v>13</v>
          </cell>
          <cell r="O77">
            <v>38961</v>
          </cell>
          <cell r="P77">
            <v>13</v>
          </cell>
          <cell r="R77">
            <v>38930</v>
          </cell>
          <cell r="S77">
            <v>13</v>
          </cell>
        </row>
        <row r="78">
          <cell r="I78">
            <v>38991</v>
          </cell>
          <cell r="J78">
            <v>13</v>
          </cell>
          <cell r="O78">
            <v>38991</v>
          </cell>
          <cell r="P78">
            <v>13</v>
          </cell>
          <cell r="R78">
            <v>38961</v>
          </cell>
          <cell r="S78">
            <v>13</v>
          </cell>
        </row>
        <row r="79">
          <cell r="I79">
            <v>39022</v>
          </cell>
          <cell r="J79">
            <v>13</v>
          </cell>
          <cell r="O79">
            <v>39022</v>
          </cell>
          <cell r="P79">
            <v>13</v>
          </cell>
          <cell r="R79">
            <v>38991</v>
          </cell>
          <cell r="S79">
            <v>13</v>
          </cell>
        </row>
        <row r="80">
          <cell r="I80">
            <v>39052</v>
          </cell>
          <cell r="J80">
            <v>13</v>
          </cell>
          <cell r="O80">
            <v>39052</v>
          </cell>
          <cell r="P80">
            <v>13</v>
          </cell>
          <cell r="R80">
            <v>39022</v>
          </cell>
          <cell r="S80">
            <v>13</v>
          </cell>
        </row>
        <row r="81">
          <cell r="I81">
            <v>39083</v>
          </cell>
          <cell r="J81">
            <v>13</v>
          </cell>
          <cell r="O81">
            <v>39083</v>
          </cell>
          <cell r="P81">
            <v>13</v>
          </cell>
          <cell r="R81">
            <v>39052</v>
          </cell>
          <cell r="S81">
            <v>13</v>
          </cell>
        </row>
        <row r="82">
          <cell r="I82">
            <v>39114</v>
          </cell>
          <cell r="J82">
            <v>13</v>
          </cell>
          <cell r="O82">
            <v>39114</v>
          </cell>
          <cell r="P82">
            <v>13</v>
          </cell>
          <cell r="R82">
            <v>39083</v>
          </cell>
          <cell r="S82">
            <v>13</v>
          </cell>
        </row>
        <row r="83">
          <cell r="I83">
            <v>39142</v>
          </cell>
          <cell r="J83">
            <v>13</v>
          </cell>
          <cell r="O83">
            <v>39142</v>
          </cell>
          <cell r="P83">
            <v>13</v>
          </cell>
          <cell r="R83">
            <v>39114</v>
          </cell>
          <cell r="S83">
            <v>13</v>
          </cell>
        </row>
        <row r="84">
          <cell r="I84">
            <v>39173</v>
          </cell>
          <cell r="J84">
            <v>13</v>
          </cell>
          <cell r="O84">
            <v>39173</v>
          </cell>
          <cell r="P84">
            <v>13</v>
          </cell>
          <cell r="R84">
            <v>39142</v>
          </cell>
          <cell r="S84">
            <v>13</v>
          </cell>
        </row>
        <row r="85">
          <cell r="I85">
            <v>39203</v>
          </cell>
          <cell r="J85">
            <v>13</v>
          </cell>
          <cell r="O85">
            <v>39203</v>
          </cell>
          <cell r="P85">
            <v>13</v>
          </cell>
          <cell r="R85">
            <v>39173</v>
          </cell>
          <cell r="S85">
            <v>13</v>
          </cell>
        </row>
        <row r="86">
          <cell r="I86">
            <v>39234</v>
          </cell>
          <cell r="J86">
            <v>13</v>
          </cell>
          <cell r="O86">
            <v>39234</v>
          </cell>
          <cell r="P86">
            <v>13</v>
          </cell>
          <cell r="R86">
            <v>39203</v>
          </cell>
          <cell r="S86">
            <v>13</v>
          </cell>
        </row>
        <row r="87">
          <cell r="I87">
            <v>39264</v>
          </cell>
          <cell r="J87">
            <v>13</v>
          </cell>
          <cell r="O87">
            <v>39264</v>
          </cell>
          <cell r="P87">
            <v>13</v>
          </cell>
          <cell r="R87">
            <v>39234</v>
          </cell>
          <cell r="S87">
            <v>13</v>
          </cell>
        </row>
        <row r="88">
          <cell r="I88">
            <v>39295</v>
          </cell>
          <cell r="J88">
            <v>13</v>
          </cell>
          <cell r="O88">
            <v>39295</v>
          </cell>
          <cell r="P88">
            <v>13</v>
          </cell>
          <cell r="R88">
            <v>39264</v>
          </cell>
          <cell r="S88">
            <v>13</v>
          </cell>
        </row>
        <row r="89">
          <cell r="I89">
            <v>39326</v>
          </cell>
          <cell r="J89">
            <v>13</v>
          </cell>
          <cell r="O89">
            <v>39326</v>
          </cell>
          <cell r="P89">
            <v>13</v>
          </cell>
          <cell r="R89">
            <v>39295</v>
          </cell>
          <cell r="S89">
            <v>13</v>
          </cell>
        </row>
        <row r="90">
          <cell r="I90">
            <v>39356</v>
          </cell>
          <cell r="J90">
            <v>13</v>
          </cell>
          <cell r="O90">
            <v>39356</v>
          </cell>
          <cell r="P90">
            <v>13</v>
          </cell>
          <cell r="R90">
            <v>39326</v>
          </cell>
          <cell r="S90">
            <v>13</v>
          </cell>
        </row>
        <row r="91">
          <cell r="I91">
            <v>39387</v>
          </cell>
          <cell r="J91">
            <v>13</v>
          </cell>
          <cell r="O91">
            <v>39387</v>
          </cell>
          <cell r="P91">
            <v>13</v>
          </cell>
          <cell r="R91">
            <v>39356</v>
          </cell>
          <cell r="S91">
            <v>13</v>
          </cell>
        </row>
        <row r="92">
          <cell r="I92">
            <v>39417</v>
          </cell>
          <cell r="J92">
            <v>13</v>
          </cell>
          <cell r="O92">
            <v>39417</v>
          </cell>
          <cell r="P92">
            <v>13</v>
          </cell>
          <cell r="R92">
            <v>39387</v>
          </cell>
          <cell r="S92">
            <v>13</v>
          </cell>
        </row>
        <row r="93">
          <cell r="I93">
            <v>39448</v>
          </cell>
          <cell r="J93">
            <v>13</v>
          </cell>
          <cell r="O93">
            <v>39448</v>
          </cell>
          <cell r="P93">
            <v>13</v>
          </cell>
          <cell r="R93">
            <v>39417</v>
          </cell>
          <cell r="S93">
            <v>13</v>
          </cell>
        </row>
        <row r="94">
          <cell r="I94">
            <v>39479</v>
          </cell>
          <cell r="J94">
            <v>13</v>
          </cell>
          <cell r="O94">
            <v>39479</v>
          </cell>
          <cell r="P94">
            <v>13</v>
          </cell>
          <cell r="R94">
            <v>39448</v>
          </cell>
          <cell r="S94">
            <v>13</v>
          </cell>
        </row>
        <row r="95">
          <cell r="I95">
            <v>39508</v>
          </cell>
          <cell r="J95">
            <v>13</v>
          </cell>
          <cell r="O95">
            <v>39508</v>
          </cell>
          <cell r="P95">
            <v>13</v>
          </cell>
          <cell r="R95">
            <v>39479</v>
          </cell>
          <cell r="S95">
            <v>13</v>
          </cell>
        </row>
        <row r="96">
          <cell r="I96">
            <v>39539</v>
          </cell>
          <cell r="J96">
            <v>13</v>
          </cell>
          <cell r="O96">
            <v>39539</v>
          </cell>
          <cell r="P96">
            <v>13</v>
          </cell>
          <cell r="R96">
            <v>39508</v>
          </cell>
          <cell r="S96">
            <v>13</v>
          </cell>
        </row>
        <row r="97">
          <cell r="I97">
            <v>39569</v>
          </cell>
          <cell r="J97">
            <v>13</v>
          </cell>
          <cell r="O97">
            <v>39569</v>
          </cell>
          <cell r="P97">
            <v>13</v>
          </cell>
          <cell r="R97">
            <v>39539</v>
          </cell>
          <cell r="S97">
            <v>13</v>
          </cell>
        </row>
        <row r="98">
          <cell r="I98">
            <v>39600</v>
          </cell>
          <cell r="J98">
            <v>13</v>
          </cell>
          <cell r="O98">
            <v>39600</v>
          </cell>
          <cell r="P98">
            <v>13</v>
          </cell>
          <cell r="R98">
            <v>39569</v>
          </cell>
          <cell r="S98">
            <v>13</v>
          </cell>
        </row>
        <row r="99">
          <cell r="I99">
            <v>39630</v>
          </cell>
          <cell r="J99">
            <v>13</v>
          </cell>
          <cell r="O99">
            <v>39630</v>
          </cell>
          <cell r="P99">
            <v>13</v>
          </cell>
          <cell r="R99">
            <v>39600</v>
          </cell>
          <cell r="S99">
            <v>13</v>
          </cell>
        </row>
        <row r="100">
          <cell r="I100">
            <v>39661</v>
          </cell>
          <cell r="J100">
            <v>13</v>
          </cell>
          <cell r="O100">
            <v>39661</v>
          </cell>
          <cell r="P100">
            <v>13</v>
          </cell>
          <cell r="R100">
            <v>39630</v>
          </cell>
          <cell r="S100">
            <v>13</v>
          </cell>
        </row>
        <row r="101">
          <cell r="I101">
            <v>39692</v>
          </cell>
          <cell r="J101">
            <v>13</v>
          </cell>
          <cell r="O101">
            <v>39692</v>
          </cell>
          <cell r="P101">
            <v>13</v>
          </cell>
          <cell r="R101">
            <v>39661</v>
          </cell>
          <cell r="S101">
            <v>13</v>
          </cell>
        </row>
        <row r="102">
          <cell r="I102">
            <v>39722</v>
          </cell>
          <cell r="J102">
            <v>13</v>
          </cell>
          <cell r="O102">
            <v>39722</v>
          </cell>
          <cell r="P102">
            <v>13</v>
          </cell>
          <cell r="R102">
            <v>39692</v>
          </cell>
          <cell r="S102">
            <v>13</v>
          </cell>
        </row>
        <row r="103">
          <cell r="I103">
            <v>39753</v>
          </cell>
          <cell r="J103">
            <v>13</v>
          </cell>
          <cell r="O103">
            <v>39753</v>
          </cell>
          <cell r="P103">
            <v>13</v>
          </cell>
          <cell r="R103">
            <v>39722</v>
          </cell>
          <cell r="S103">
            <v>13</v>
          </cell>
        </row>
        <row r="104">
          <cell r="I104">
            <v>39783</v>
          </cell>
          <cell r="J104">
            <v>13</v>
          </cell>
          <cell r="O104">
            <v>39783</v>
          </cell>
          <cell r="P104">
            <v>13</v>
          </cell>
          <cell r="R104">
            <v>39753</v>
          </cell>
          <cell r="S104">
            <v>13</v>
          </cell>
        </row>
        <row r="105">
          <cell r="I105">
            <v>39814</v>
          </cell>
          <cell r="J105">
            <v>13</v>
          </cell>
          <cell r="O105">
            <v>39814</v>
          </cell>
          <cell r="P105">
            <v>13</v>
          </cell>
          <cell r="R105">
            <v>39783</v>
          </cell>
          <cell r="S105">
            <v>13</v>
          </cell>
        </row>
        <row r="106">
          <cell r="I106">
            <v>39845</v>
          </cell>
          <cell r="J106">
            <v>13</v>
          </cell>
          <cell r="O106">
            <v>39845</v>
          </cell>
          <cell r="P106">
            <v>13</v>
          </cell>
          <cell r="R106">
            <v>39814</v>
          </cell>
          <cell r="S106">
            <v>13</v>
          </cell>
        </row>
        <row r="107">
          <cell r="I107">
            <v>39873</v>
          </cell>
          <cell r="J107">
            <v>13</v>
          </cell>
          <cell r="O107">
            <v>39873</v>
          </cell>
          <cell r="P107">
            <v>13</v>
          </cell>
          <cell r="R107">
            <v>39845</v>
          </cell>
          <cell r="S107">
            <v>13</v>
          </cell>
        </row>
        <row r="108">
          <cell r="I108">
            <v>39904</v>
          </cell>
          <cell r="J108">
            <v>13</v>
          </cell>
          <cell r="O108">
            <v>39904</v>
          </cell>
          <cell r="P108">
            <v>13</v>
          </cell>
          <cell r="R108">
            <v>39873</v>
          </cell>
          <cell r="S108">
            <v>13</v>
          </cell>
        </row>
        <row r="109">
          <cell r="I109">
            <v>39934</v>
          </cell>
          <cell r="J109">
            <v>13</v>
          </cell>
          <cell r="O109">
            <v>39934</v>
          </cell>
          <cell r="P109">
            <v>13</v>
          </cell>
          <cell r="R109">
            <v>39904</v>
          </cell>
          <cell r="S109">
            <v>13</v>
          </cell>
        </row>
        <row r="110">
          <cell r="I110">
            <v>39965</v>
          </cell>
          <cell r="J110">
            <v>13</v>
          </cell>
          <cell r="O110">
            <v>39965</v>
          </cell>
          <cell r="P110">
            <v>13</v>
          </cell>
          <cell r="R110">
            <v>39934</v>
          </cell>
          <cell r="S110">
            <v>13</v>
          </cell>
        </row>
        <row r="111">
          <cell r="I111">
            <v>39995</v>
          </cell>
          <cell r="J111">
            <v>13</v>
          </cell>
          <cell r="O111">
            <v>39995</v>
          </cell>
          <cell r="P111">
            <v>13</v>
          </cell>
          <cell r="R111">
            <v>39965</v>
          </cell>
          <cell r="S111">
            <v>13</v>
          </cell>
        </row>
        <row r="112">
          <cell r="I112">
            <v>40026</v>
          </cell>
          <cell r="J112">
            <v>13</v>
          </cell>
          <cell r="O112">
            <v>40026</v>
          </cell>
          <cell r="P112">
            <v>13</v>
          </cell>
          <cell r="R112">
            <v>39995</v>
          </cell>
          <cell r="S112">
            <v>13</v>
          </cell>
        </row>
        <row r="113">
          <cell r="I113">
            <v>40057</v>
          </cell>
          <cell r="J113">
            <v>13</v>
          </cell>
          <cell r="O113">
            <v>40057</v>
          </cell>
          <cell r="P113">
            <v>13</v>
          </cell>
          <cell r="R113">
            <v>40026</v>
          </cell>
          <cell r="S113">
            <v>13</v>
          </cell>
        </row>
        <row r="114">
          <cell r="I114">
            <v>40087</v>
          </cell>
          <cell r="J114">
            <v>13</v>
          </cell>
          <cell r="O114">
            <v>40087</v>
          </cell>
          <cell r="P114">
            <v>13</v>
          </cell>
          <cell r="R114">
            <v>40057</v>
          </cell>
          <cell r="S114">
            <v>13</v>
          </cell>
        </row>
        <row r="115">
          <cell r="I115">
            <v>40118</v>
          </cell>
          <cell r="J115">
            <v>13</v>
          </cell>
          <cell r="O115">
            <v>40118</v>
          </cell>
          <cell r="P115">
            <v>13</v>
          </cell>
          <cell r="R115">
            <v>40087</v>
          </cell>
          <cell r="S115">
            <v>13</v>
          </cell>
        </row>
        <row r="116">
          <cell r="I116">
            <v>40148</v>
          </cell>
          <cell r="J116">
            <v>13</v>
          </cell>
          <cell r="O116">
            <v>40148</v>
          </cell>
          <cell r="P116">
            <v>13</v>
          </cell>
          <cell r="R116">
            <v>40118</v>
          </cell>
          <cell r="S116">
            <v>13</v>
          </cell>
        </row>
        <row r="117">
          <cell r="I117">
            <v>40179</v>
          </cell>
          <cell r="J117">
            <v>13</v>
          </cell>
          <cell r="O117">
            <v>40179</v>
          </cell>
          <cell r="P117">
            <v>13</v>
          </cell>
          <cell r="R117">
            <v>40148</v>
          </cell>
          <cell r="S117">
            <v>13</v>
          </cell>
        </row>
        <row r="118">
          <cell r="I118">
            <v>40210</v>
          </cell>
          <cell r="J118">
            <v>13</v>
          </cell>
          <cell r="O118">
            <v>40210</v>
          </cell>
          <cell r="P118">
            <v>13</v>
          </cell>
          <cell r="R118">
            <v>40179</v>
          </cell>
          <cell r="S118">
            <v>13</v>
          </cell>
        </row>
        <row r="119">
          <cell r="I119">
            <v>40238</v>
          </cell>
          <cell r="J119">
            <v>13</v>
          </cell>
          <cell r="O119">
            <v>40238</v>
          </cell>
          <cell r="P119">
            <v>13</v>
          </cell>
          <cell r="R119">
            <v>40210</v>
          </cell>
          <cell r="S119">
            <v>13</v>
          </cell>
        </row>
        <row r="120">
          <cell r="I120">
            <v>40269</v>
          </cell>
          <cell r="J120">
            <v>13</v>
          </cell>
          <cell r="O120">
            <v>40269</v>
          </cell>
          <cell r="P120">
            <v>13</v>
          </cell>
          <cell r="R120">
            <v>40238</v>
          </cell>
          <cell r="S120">
            <v>13</v>
          </cell>
        </row>
        <row r="121">
          <cell r="I121">
            <v>40299</v>
          </cell>
          <cell r="J121">
            <v>13</v>
          </cell>
          <cell r="O121">
            <v>40299</v>
          </cell>
          <cell r="P121">
            <v>13</v>
          </cell>
          <cell r="R121">
            <v>40269</v>
          </cell>
          <cell r="S121">
            <v>13</v>
          </cell>
        </row>
        <row r="122">
          <cell r="I122">
            <v>40330</v>
          </cell>
          <cell r="J122">
            <v>13</v>
          </cell>
          <cell r="O122">
            <v>40330</v>
          </cell>
          <cell r="P122">
            <v>13</v>
          </cell>
          <cell r="R122">
            <v>40299</v>
          </cell>
          <cell r="S122">
            <v>13</v>
          </cell>
        </row>
        <row r="123">
          <cell r="I123">
            <v>40360</v>
          </cell>
          <cell r="J123">
            <v>13</v>
          </cell>
          <cell r="O123">
            <v>40360</v>
          </cell>
          <cell r="P123">
            <v>13</v>
          </cell>
          <cell r="R123">
            <v>40330</v>
          </cell>
          <cell r="S123">
            <v>13</v>
          </cell>
        </row>
        <row r="124">
          <cell r="I124">
            <v>40391</v>
          </cell>
          <cell r="J124">
            <v>13</v>
          </cell>
          <cell r="O124">
            <v>40391</v>
          </cell>
          <cell r="P124">
            <v>13</v>
          </cell>
          <cell r="R124">
            <v>40360</v>
          </cell>
          <cell r="S124">
            <v>13</v>
          </cell>
        </row>
        <row r="125">
          <cell r="I125">
            <v>40422</v>
          </cell>
          <cell r="J125">
            <v>13</v>
          </cell>
          <cell r="O125">
            <v>40422</v>
          </cell>
          <cell r="P125">
            <v>13</v>
          </cell>
          <cell r="R125">
            <v>40391</v>
          </cell>
          <cell r="S125">
            <v>13</v>
          </cell>
        </row>
        <row r="126">
          <cell r="I126">
            <v>40452</v>
          </cell>
          <cell r="J126">
            <v>13</v>
          </cell>
          <cell r="O126">
            <v>40452</v>
          </cell>
          <cell r="P126">
            <v>13</v>
          </cell>
          <cell r="R126">
            <v>40422</v>
          </cell>
          <cell r="S126">
            <v>13</v>
          </cell>
        </row>
        <row r="127">
          <cell r="I127">
            <v>40483</v>
          </cell>
          <cell r="J127">
            <v>13</v>
          </cell>
          <cell r="O127">
            <v>40483</v>
          </cell>
          <cell r="P127">
            <v>13</v>
          </cell>
          <cell r="R127">
            <v>40452</v>
          </cell>
          <cell r="S127">
            <v>13</v>
          </cell>
        </row>
        <row r="128">
          <cell r="I128">
            <v>40513</v>
          </cell>
          <cell r="J128">
            <v>13</v>
          </cell>
          <cell r="O128">
            <v>40513</v>
          </cell>
          <cell r="P128">
            <v>13</v>
          </cell>
          <cell r="R128">
            <v>40483</v>
          </cell>
          <cell r="S128">
            <v>13</v>
          </cell>
        </row>
        <row r="129">
          <cell r="I129">
            <v>40544</v>
          </cell>
          <cell r="J129">
            <v>14</v>
          </cell>
          <cell r="O129">
            <v>40544</v>
          </cell>
          <cell r="P129">
            <v>14</v>
          </cell>
          <cell r="R129">
            <v>40513</v>
          </cell>
          <cell r="S129">
            <v>13</v>
          </cell>
        </row>
        <row r="130">
          <cell r="I130">
            <v>40575</v>
          </cell>
          <cell r="J130">
            <v>14</v>
          </cell>
          <cell r="O130">
            <v>40575</v>
          </cell>
          <cell r="P130">
            <v>14</v>
          </cell>
          <cell r="R130">
            <v>40544</v>
          </cell>
          <cell r="S130">
            <v>14</v>
          </cell>
        </row>
        <row r="131">
          <cell r="I131">
            <v>40603</v>
          </cell>
          <cell r="J131">
            <v>14</v>
          </cell>
          <cell r="O131">
            <v>40603</v>
          </cell>
          <cell r="P131">
            <v>14</v>
          </cell>
          <cell r="R131">
            <v>40575</v>
          </cell>
          <cell r="S131">
            <v>14</v>
          </cell>
        </row>
        <row r="132">
          <cell r="I132">
            <v>40634</v>
          </cell>
          <cell r="J132">
            <v>14</v>
          </cell>
          <cell r="O132">
            <v>40634</v>
          </cell>
          <cell r="P132">
            <v>14</v>
          </cell>
          <cell r="R132">
            <v>40603</v>
          </cell>
          <cell r="S132">
            <v>14</v>
          </cell>
        </row>
        <row r="133">
          <cell r="I133">
            <v>40664</v>
          </cell>
          <cell r="J133">
            <v>14</v>
          </cell>
          <cell r="O133">
            <v>40664</v>
          </cell>
          <cell r="P133">
            <v>14</v>
          </cell>
          <cell r="R133">
            <v>40634</v>
          </cell>
          <cell r="S133">
            <v>14</v>
          </cell>
        </row>
        <row r="134">
          <cell r="I134">
            <v>40695</v>
          </cell>
          <cell r="J134">
            <v>14</v>
          </cell>
          <cell r="O134">
            <v>40695</v>
          </cell>
          <cell r="P134">
            <v>14</v>
          </cell>
          <cell r="R134">
            <v>40664</v>
          </cell>
          <cell r="S134">
            <v>14</v>
          </cell>
        </row>
        <row r="135">
          <cell r="I135">
            <v>40725</v>
          </cell>
          <cell r="J135">
            <v>14</v>
          </cell>
          <cell r="O135">
            <v>40725</v>
          </cell>
          <cell r="P135">
            <v>14</v>
          </cell>
          <cell r="R135">
            <v>40695</v>
          </cell>
          <cell r="S135">
            <v>14</v>
          </cell>
        </row>
        <row r="136">
          <cell r="I136">
            <v>40756</v>
          </cell>
          <cell r="J136">
            <v>14</v>
          </cell>
          <cell r="O136">
            <v>40756</v>
          </cell>
          <cell r="P136">
            <v>14</v>
          </cell>
          <cell r="R136">
            <v>40725</v>
          </cell>
          <cell r="S136">
            <v>14</v>
          </cell>
        </row>
        <row r="137">
          <cell r="I137">
            <v>40787</v>
          </cell>
          <cell r="J137">
            <v>14</v>
          </cell>
          <cell r="O137">
            <v>40787</v>
          </cell>
          <cell r="P137">
            <v>14</v>
          </cell>
          <cell r="R137">
            <v>40756</v>
          </cell>
          <cell r="S137">
            <v>14</v>
          </cell>
        </row>
        <row r="138">
          <cell r="I138">
            <v>40817</v>
          </cell>
          <cell r="J138">
            <v>14</v>
          </cell>
          <cell r="O138">
            <v>40817</v>
          </cell>
          <cell r="P138">
            <v>14</v>
          </cell>
          <cell r="R138">
            <v>40787</v>
          </cell>
          <cell r="S138">
            <v>14</v>
          </cell>
        </row>
        <row r="139">
          <cell r="I139">
            <v>40848</v>
          </cell>
          <cell r="J139">
            <v>14</v>
          </cell>
          <cell r="O139">
            <v>40848</v>
          </cell>
          <cell r="P139">
            <v>14</v>
          </cell>
          <cell r="R139">
            <v>40817</v>
          </cell>
          <cell r="S139">
            <v>14</v>
          </cell>
        </row>
        <row r="140">
          <cell r="I140">
            <v>40878</v>
          </cell>
          <cell r="J140">
            <v>14</v>
          </cell>
          <cell r="O140">
            <v>40878</v>
          </cell>
          <cell r="P140">
            <v>14</v>
          </cell>
          <cell r="R140">
            <v>40848</v>
          </cell>
          <cell r="S140">
            <v>14</v>
          </cell>
        </row>
        <row r="141">
          <cell r="I141">
            <v>40909</v>
          </cell>
          <cell r="J141">
            <v>14</v>
          </cell>
          <cell r="O141">
            <v>40909</v>
          </cell>
          <cell r="P141">
            <v>14</v>
          </cell>
          <cell r="R141">
            <v>40878</v>
          </cell>
          <cell r="S141">
            <v>14</v>
          </cell>
        </row>
        <row r="142">
          <cell r="I142">
            <v>40940</v>
          </cell>
          <cell r="J142">
            <v>14</v>
          </cell>
          <cell r="O142">
            <v>40940</v>
          </cell>
          <cell r="P142">
            <v>14</v>
          </cell>
          <cell r="R142">
            <v>40909</v>
          </cell>
          <cell r="S142">
            <v>14</v>
          </cell>
        </row>
        <row r="143">
          <cell r="I143">
            <v>40969</v>
          </cell>
          <cell r="J143">
            <v>14</v>
          </cell>
          <cell r="O143">
            <v>40969</v>
          </cell>
          <cell r="P143">
            <v>14</v>
          </cell>
          <cell r="R143">
            <v>40940</v>
          </cell>
          <cell r="S143">
            <v>14</v>
          </cell>
        </row>
        <row r="144">
          <cell r="I144">
            <v>41000</v>
          </cell>
          <cell r="J144">
            <v>14</v>
          </cell>
          <cell r="O144">
            <v>41000</v>
          </cell>
          <cell r="P144">
            <v>14</v>
          </cell>
          <cell r="R144">
            <v>40969</v>
          </cell>
          <cell r="S144">
            <v>14</v>
          </cell>
        </row>
        <row r="145">
          <cell r="I145">
            <v>41030</v>
          </cell>
          <cell r="J145">
            <v>14</v>
          </cell>
          <cell r="O145">
            <v>41030</v>
          </cell>
          <cell r="P145">
            <v>14</v>
          </cell>
          <cell r="R145">
            <v>41000</v>
          </cell>
          <cell r="S145">
            <v>14</v>
          </cell>
        </row>
        <row r="146">
          <cell r="I146">
            <v>41061</v>
          </cell>
          <cell r="J146">
            <v>14</v>
          </cell>
          <cell r="O146">
            <v>41061</v>
          </cell>
          <cell r="P146">
            <v>14</v>
          </cell>
          <cell r="R146">
            <v>41030</v>
          </cell>
          <cell r="S146">
            <v>14</v>
          </cell>
        </row>
        <row r="147">
          <cell r="I147">
            <v>41091</v>
          </cell>
          <cell r="J147">
            <v>14</v>
          </cell>
          <cell r="O147">
            <v>41091</v>
          </cell>
          <cell r="P147">
            <v>14</v>
          </cell>
          <cell r="R147">
            <v>41061</v>
          </cell>
          <cell r="S147">
            <v>14</v>
          </cell>
        </row>
        <row r="148">
          <cell r="I148">
            <v>41122</v>
          </cell>
          <cell r="J148">
            <v>14</v>
          </cell>
          <cell r="O148">
            <v>41122</v>
          </cell>
          <cell r="P148">
            <v>14</v>
          </cell>
          <cell r="R148">
            <v>41091</v>
          </cell>
          <cell r="S148">
            <v>14</v>
          </cell>
        </row>
        <row r="149">
          <cell r="I149">
            <v>41153</v>
          </cell>
          <cell r="J149">
            <v>14</v>
          </cell>
          <cell r="O149">
            <v>41153</v>
          </cell>
          <cell r="P149">
            <v>14</v>
          </cell>
          <cell r="R149">
            <v>41122</v>
          </cell>
          <cell r="S149">
            <v>14</v>
          </cell>
        </row>
        <row r="150">
          <cell r="I150">
            <v>41183</v>
          </cell>
          <cell r="J150">
            <v>14</v>
          </cell>
          <cell r="O150">
            <v>41183</v>
          </cell>
          <cell r="P150">
            <v>14</v>
          </cell>
          <cell r="R150">
            <v>41153</v>
          </cell>
          <cell r="S150">
            <v>14</v>
          </cell>
        </row>
        <row r="151">
          <cell r="I151">
            <v>41214</v>
          </cell>
          <cell r="J151">
            <v>14</v>
          </cell>
          <cell r="O151">
            <v>41214</v>
          </cell>
          <cell r="P151">
            <v>14</v>
          </cell>
          <cell r="R151">
            <v>41183</v>
          </cell>
          <cell r="S151">
            <v>14</v>
          </cell>
        </row>
        <row r="152">
          <cell r="I152">
            <v>41244</v>
          </cell>
          <cell r="J152">
            <v>14</v>
          </cell>
          <cell r="O152">
            <v>41244</v>
          </cell>
          <cell r="P152">
            <v>14</v>
          </cell>
          <cell r="R152">
            <v>41214</v>
          </cell>
          <cell r="S152">
            <v>14</v>
          </cell>
        </row>
        <row r="153">
          <cell r="I153">
            <v>41275</v>
          </cell>
          <cell r="J153">
            <v>14</v>
          </cell>
          <cell r="O153">
            <v>41275</v>
          </cell>
          <cell r="P153">
            <v>14</v>
          </cell>
          <cell r="R153">
            <v>41244</v>
          </cell>
          <cell r="S153">
            <v>14</v>
          </cell>
        </row>
        <row r="154">
          <cell r="I154">
            <v>41306</v>
          </cell>
          <cell r="J154">
            <v>14</v>
          </cell>
          <cell r="O154">
            <v>41306</v>
          </cell>
          <cell r="P154">
            <v>14</v>
          </cell>
          <cell r="R154">
            <v>41275</v>
          </cell>
          <cell r="S154">
            <v>14</v>
          </cell>
        </row>
        <row r="155">
          <cell r="I155">
            <v>41334</v>
          </cell>
          <cell r="J155">
            <v>14</v>
          </cell>
          <cell r="O155">
            <v>41334</v>
          </cell>
          <cell r="P155">
            <v>14</v>
          </cell>
          <cell r="R155">
            <v>41306</v>
          </cell>
          <cell r="S155">
            <v>14</v>
          </cell>
        </row>
        <row r="156">
          <cell r="I156">
            <v>41365</v>
          </cell>
          <cell r="J156">
            <v>14</v>
          </cell>
          <cell r="O156">
            <v>41365</v>
          </cell>
          <cell r="P156">
            <v>14</v>
          </cell>
          <cell r="R156">
            <v>41334</v>
          </cell>
          <cell r="S156">
            <v>14</v>
          </cell>
        </row>
        <row r="157">
          <cell r="I157">
            <v>41395</v>
          </cell>
          <cell r="J157">
            <v>14</v>
          </cell>
          <cell r="O157">
            <v>41395</v>
          </cell>
          <cell r="P157">
            <v>14</v>
          </cell>
          <cell r="R157">
            <v>41365</v>
          </cell>
          <cell r="S157">
            <v>14</v>
          </cell>
        </row>
        <row r="158">
          <cell r="I158">
            <v>41426</v>
          </cell>
          <cell r="J158">
            <v>14</v>
          </cell>
          <cell r="O158">
            <v>41426</v>
          </cell>
          <cell r="P158">
            <v>14</v>
          </cell>
          <cell r="R158">
            <v>41395</v>
          </cell>
          <cell r="S158">
            <v>14</v>
          </cell>
        </row>
        <row r="159">
          <cell r="I159">
            <v>41456</v>
          </cell>
          <cell r="J159">
            <v>14</v>
          </cell>
          <cell r="O159">
            <v>41456</v>
          </cell>
          <cell r="P159">
            <v>14</v>
          </cell>
          <cell r="R159">
            <v>41426</v>
          </cell>
          <cell r="S159">
            <v>14</v>
          </cell>
        </row>
        <row r="160">
          <cell r="I160">
            <v>41487</v>
          </cell>
          <cell r="J160">
            <v>14</v>
          </cell>
          <cell r="O160">
            <v>41487</v>
          </cell>
          <cell r="P160">
            <v>14</v>
          </cell>
          <cell r="R160">
            <v>41456</v>
          </cell>
          <cell r="S160">
            <v>14</v>
          </cell>
        </row>
        <row r="161">
          <cell r="I161">
            <v>41518</v>
          </cell>
          <cell r="J161">
            <v>14</v>
          </cell>
          <cell r="O161">
            <v>41518</v>
          </cell>
          <cell r="P161">
            <v>14</v>
          </cell>
          <cell r="R161">
            <v>41487</v>
          </cell>
          <cell r="S161">
            <v>14</v>
          </cell>
        </row>
        <row r="162">
          <cell r="I162">
            <v>41548</v>
          </cell>
          <cell r="J162">
            <v>14</v>
          </cell>
          <cell r="O162">
            <v>41548</v>
          </cell>
          <cell r="P162">
            <v>14</v>
          </cell>
          <cell r="R162">
            <v>41518</v>
          </cell>
          <cell r="S162">
            <v>14</v>
          </cell>
        </row>
        <row r="163">
          <cell r="I163">
            <v>41579</v>
          </cell>
          <cell r="J163">
            <v>14</v>
          </cell>
          <cell r="O163">
            <v>41579</v>
          </cell>
          <cell r="P163">
            <v>14</v>
          </cell>
          <cell r="R163">
            <v>41548</v>
          </cell>
          <cell r="S163">
            <v>14</v>
          </cell>
        </row>
        <row r="164">
          <cell r="I164">
            <v>41609</v>
          </cell>
          <cell r="J164">
            <v>14</v>
          </cell>
          <cell r="O164">
            <v>41609</v>
          </cell>
          <cell r="P164">
            <v>14</v>
          </cell>
          <cell r="R164">
            <v>41579</v>
          </cell>
          <cell r="S164">
            <v>14</v>
          </cell>
        </row>
        <row r="165">
          <cell r="I165">
            <v>41640</v>
          </cell>
          <cell r="J165">
            <v>14</v>
          </cell>
          <cell r="O165">
            <v>41640</v>
          </cell>
          <cell r="P165">
            <v>14</v>
          </cell>
          <cell r="R165">
            <v>41609</v>
          </cell>
          <cell r="S165">
            <v>14</v>
          </cell>
        </row>
        <row r="166">
          <cell r="I166">
            <v>41671</v>
          </cell>
          <cell r="J166">
            <v>14</v>
          </cell>
          <cell r="O166">
            <v>41671</v>
          </cell>
          <cell r="P166">
            <v>14</v>
          </cell>
          <cell r="R166">
            <v>41640</v>
          </cell>
          <cell r="S166">
            <v>14</v>
          </cell>
        </row>
        <row r="167">
          <cell r="I167">
            <v>41699</v>
          </cell>
          <cell r="J167">
            <v>14</v>
          </cell>
          <cell r="O167">
            <v>41699</v>
          </cell>
          <cell r="P167">
            <v>14</v>
          </cell>
          <cell r="R167">
            <v>41671</v>
          </cell>
          <cell r="S167">
            <v>14</v>
          </cell>
        </row>
        <row r="168">
          <cell r="I168">
            <v>41730</v>
          </cell>
          <cell r="J168">
            <v>14</v>
          </cell>
          <cell r="O168">
            <v>41730</v>
          </cell>
          <cell r="P168">
            <v>14</v>
          </cell>
          <cell r="R168">
            <v>41699</v>
          </cell>
          <cell r="S168">
            <v>14</v>
          </cell>
        </row>
        <row r="169">
          <cell r="I169">
            <v>41760</v>
          </cell>
          <cell r="J169">
            <v>14</v>
          </cell>
          <cell r="O169">
            <v>41760</v>
          </cell>
          <cell r="P169">
            <v>14</v>
          </cell>
          <cell r="R169">
            <v>41730</v>
          </cell>
          <cell r="S169">
            <v>14</v>
          </cell>
        </row>
        <row r="170">
          <cell r="I170">
            <v>41791</v>
          </cell>
          <cell r="J170">
            <v>14</v>
          </cell>
          <cell r="O170">
            <v>41791</v>
          </cell>
          <cell r="P170">
            <v>14</v>
          </cell>
          <cell r="R170">
            <v>41760</v>
          </cell>
          <cell r="S170">
            <v>14</v>
          </cell>
        </row>
        <row r="171">
          <cell r="I171">
            <v>41821</v>
          </cell>
          <cell r="J171">
            <v>14</v>
          </cell>
          <cell r="O171">
            <v>41821</v>
          </cell>
          <cell r="P171">
            <v>14</v>
          </cell>
          <cell r="R171">
            <v>41791</v>
          </cell>
          <cell r="S171">
            <v>14</v>
          </cell>
        </row>
        <row r="172">
          <cell r="I172">
            <v>41852</v>
          </cell>
          <cell r="J172">
            <v>14</v>
          </cell>
          <cell r="O172">
            <v>41852</v>
          </cell>
          <cell r="P172">
            <v>14</v>
          </cell>
          <cell r="R172">
            <v>41821</v>
          </cell>
          <cell r="S172">
            <v>14</v>
          </cell>
        </row>
        <row r="173">
          <cell r="I173">
            <v>41883</v>
          </cell>
          <cell r="J173">
            <v>14</v>
          </cell>
          <cell r="O173">
            <v>41883</v>
          </cell>
          <cell r="P173">
            <v>14</v>
          </cell>
          <cell r="R173">
            <v>41852</v>
          </cell>
          <cell r="S173">
            <v>14</v>
          </cell>
        </row>
        <row r="174">
          <cell r="I174">
            <v>41913</v>
          </cell>
          <cell r="J174">
            <v>14</v>
          </cell>
          <cell r="O174">
            <v>41913</v>
          </cell>
          <cell r="P174">
            <v>14</v>
          </cell>
          <cell r="R174">
            <v>41883</v>
          </cell>
          <cell r="S174">
            <v>14</v>
          </cell>
        </row>
        <row r="175">
          <cell r="I175">
            <v>41944</v>
          </cell>
          <cell r="J175">
            <v>14</v>
          </cell>
          <cell r="O175">
            <v>41944</v>
          </cell>
          <cell r="P175">
            <v>14</v>
          </cell>
          <cell r="R175">
            <v>41913</v>
          </cell>
          <cell r="S175">
            <v>14</v>
          </cell>
        </row>
        <row r="176">
          <cell r="I176">
            <v>41974</v>
          </cell>
          <cell r="J176">
            <v>14</v>
          </cell>
          <cell r="O176">
            <v>41974</v>
          </cell>
          <cell r="P176">
            <v>14</v>
          </cell>
          <cell r="R176">
            <v>41944</v>
          </cell>
          <cell r="S176">
            <v>14</v>
          </cell>
        </row>
        <row r="177">
          <cell r="I177">
            <v>42005</v>
          </cell>
          <cell r="J177">
            <v>14</v>
          </cell>
          <cell r="O177">
            <v>42005</v>
          </cell>
          <cell r="P177">
            <v>14</v>
          </cell>
          <cell r="R177">
            <v>41974</v>
          </cell>
          <cell r="S177">
            <v>14</v>
          </cell>
        </row>
        <row r="178">
          <cell r="I178">
            <v>42036</v>
          </cell>
          <cell r="J178">
            <v>14</v>
          </cell>
          <cell r="O178">
            <v>42036</v>
          </cell>
          <cell r="P178">
            <v>14</v>
          </cell>
          <cell r="R178">
            <v>42005</v>
          </cell>
          <cell r="S178">
            <v>14</v>
          </cell>
        </row>
        <row r="179">
          <cell r="I179">
            <v>42064</v>
          </cell>
          <cell r="J179">
            <v>14</v>
          </cell>
          <cell r="O179">
            <v>42064</v>
          </cell>
          <cell r="P179">
            <v>14</v>
          </cell>
          <cell r="R179">
            <v>42036</v>
          </cell>
          <cell r="S179">
            <v>14</v>
          </cell>
        </row>
        <row r="180">
          <cell r="I180">
            <v>42095</v>
          </cell>
          <cell r="J180">
            <v>14</v>
          </cell>
          <cell r="O180">
            <v>42095</v>
          </cell>
          <cell r="P180">
            <v>14</v>
          </cell>
          <cell r="R180">
            <v>42064</v>
          </cell>
          <cell r="S180">
            <v>14</v>
          </cell>
        </row>
        <row r="181">
          <cell r="I181">
            <v>42125</v>
          </cell>
          <cell r="J181">
            <v>14</v>
          </cell>
          <cell r="O181">
            <v>42125</v>
          </cell>
          <cell r="P181">
            <v>14</v>
          </cell>
          <cell r="R181">
            <v>42095</v>
          </cell>
          <cell r="S181">
            <v>14</v>
          </cell>
        </row>
        <row r="182">
          <cell r="I182">
            <v>42156</v>
          </cell>
          <cell r="J182">
            <v>14</v>
          </cell>
          <cell r="O182">
            <v>42156</v>
          </cell>
          <cell r="P182">
            <v>14</v>
          </cell>
          <cell r="R182">
            <v>42125</v>
          </cell>
          <cell r="S182">
            <v>14</v>
          </cell>
        </row>
        <row r="183">
          <cell r="I183">
            <v>42186</v>
          </cell>
          <cell r="J183">
            <v>14</v>
          </cell>
          <cell r="O183">
            <v>42186</v>
          </cell>
          <cell r="P183">
            <v>14</v>
          </cell>
          <cell r="R183">
            <v>42156</v>
          </cell>
          <cell r="S183">
            <v>14</v>
          </cell>
        </row>
        <row r="184">
          <cell r="I184">
            <v>42217</v>
          </cell>
          <cell r="J184">
            <v>14</v>
          </cell>
          <cell r="O184">
            <v>42217</v>
          </cell>
          <cell r="P184">
            <v>14</v>
          </cell>
          <cell r="R184">
            <v>42186</v>
          </cell>
          <cell r="S184">
            <v>14</v>
          </cell>
        </row>
        <row r="185">
          <cell r="I185">
            <v>42248</v>
          </cell>
          <cell r="J185">
            <v>14</v>
          </cell>
          <cell r="O185">
            <v>42248</v>
          </cell>
          <cell r="P185">
            <v>14</v>
          </cell>
          <cell r="R185">
            <v>42217</v>
          </cell>
          <cell r="S185">
            <v>14</v>
          </cell>
        </row>
        <row r="186">
          <cell r="I186">
            <v>42278</v>
          </cell>
          <cell r="J186">
            <v>14</v>
          </cell>
          <cell r="O186">
            <v>42278</v>
          </cell>
          <cell r="P186">
            <v>14</v>
          </cell>
          <cell r="R186">
            <v>42248</v>
          </cell>
          <cell r="S186">
            <v>14</v>
          </cell>
        </row>
        <row r="187">
          <cell r="I187">
            <v>42309</v>
          </cell>
          <cell r="J187">
            <v>14</v>
          </cell>
          <cell r="O187">
            <v>42309</v>
          </cell>
          <cell r="P187">
            <v>14</v>
          </cell>
          <cell r="R187">
            <v>42278</v>
          </cell>
          <cell r="S187">
            <v>14</v>
          </cell>
        </row>
        <row r="188">
          <cell r="I188">
            <v>42339</v>
          </cell>
          <cell r="J188">
            <v>14</v>
          </cell>
          <cell r="O188">
            <v>42339</v>
          </cell>
          <cell r="P188">
            <v>14</v>
          </cell>
          <cell r="R188">
            <v>42309</v>
          </cell>
          <cell r="S188">
            <v>14</v>
          </cell>
        </row>
        <row r="189">
          <cell r="I189">
            <v>42370</v>
          </cell>
          <cell r="J189">
            <v>15</v>
          </cell>
          <cell r="O189">
            <v>42370</v>
          </cell>
          <cell r="P189">
            <v>15</v>
          </cell>
          <cell r="R189">
            <v>42339</v>
          </cell>
          <cell r="S189">
            <v>14</v>
          </cell>
        </row>
        <row r="190">
          <cell r="I190">
            <v>42401</v>
          </cell>
          <cell r="J190">
            <v>15</v>
          </cell>
          <cell r="O190">
            <v>42401</v>
          </cell>
          <cell r="P190">
            <v>15</v>
          </cell>
          <cell r="R190">
            <v>42370</v>
          </cell>
          <cell r="S190">
            <v>15</v>
          </cell>
        </row>
        <row r="191">
          <cell r="I191">
            <v>42430</v>
          </cell>
          <cell r="J191">
            <v>15</v>
          </cell>
          <cell r="O191">
            <v>42430</v>
          </cell>
          <cell r="P191">
            <v>15</v>
          </cell>
          <cell r="R191">
            <v>42401</v>
          </cell>
          <cell r="S191">
            <v>15</v>
          </cell>
        </row>
        <row r="192">
          <cell r="I192">
            <v>42461</v>
          </cell>
          <cell r="J192">
            <v>15</v>
          </cell>
          <cell r="O192">
            <v>42461</v>
          </cell>
          <cell r="P192">
            <v>15</v>
          </cell>
          <cell r="R192">
            <v>42430</v>
          </cell>
          <cell r="S192">
            <v>15</v>
          </cell>
        </row>
        <row r="193">
          <cell r="I193">
            <v>42491</v>
          </cell>
          <cell r="J193">
            <v>15</v>
          </cell>
          <cell r="O193">
            <v>42491</v>
          </cell>
          <cell r="P193">
            <v>15</v>
          </cell>
          <cell r="R193">
            <v>42461</v>
          </cell>
          <cell r="S193">
            <v>15</v>
          </cell>
        </row>
        <row r="194">
          <cell r="I194">
            <v>42522</v>
          </cell>
          <cell r="J194">
            <v>15</v>
          </cell>
          <cell r="O194">
            <v>42522</v>
          </cell>
          <cell r="P194">
            <v>15</v>
          </cell>
          <cell r="R194">
            <v>42491</v>
          </cell>
          <cell r="S194">
            <v>15</v>
          </cell>
        </row>
        <row r="195">
          <cell r="I195">
            <v>42552</v>
          </cell>
          <cell r="J195">
            <v>15</v>
          </cell>
          <cell r="O195">
            <v>42552</v>
          </cell>
          <cell r="P195">
            <v>15</v>
          </cell>
          <cell r="R195">
            <v>42522</v>
          </cell>
          <cell r="S195">
            <v>15</v>
          </cell>
        </row>
        <row r="196">
          <cell r="I196">
            <v>42583</v>
          </cell>
          <cell r="J196">
            <v>15</v>
          </cell>
          <cell r="O196">
            <v>42583</v>
          </cell>
          <cell r="P196">
            <v>15</v>
          </cell>
          <cell r="R196">
            <v>42552</v>
          </cell>
          <cell r="S196">
            <v>15</v>
          </cell>
        </row>
        <row r="197">
          <cell r="I197">
            <v>42614</v>
          </cell>
          <cell r="J197">
            <v>15</v>
          </cell>
          <cell r="O197">
            <v>42614</v>
          </cell>
          <cell r="P197">
            <v>15</v>
          </cell>
          <cell r="R197">
            <v>42583</v>
          </cell>
          <cell r="S197">
            <v>15</v>
          </cell>
        </row>
        <row r="198">
          <cell r="I198">
            <v>42644</v>
          </cell>
          <cell r="J198">
            <v>15</v>
          </cell>
          <cell r="O198">
            <v>42644</v>
          </cell>
          <cell r="P198">
            <v>15</v>
          </cell>
          <cell r="R198">
            <v>42614</v>
          </cell>
          <cell r="S198">
            <v>15</v>
          </cell>
        </row>
        <row r="199">
          <cell r="I199">
            <v>42675</v>
          </cell>
          <cell r="J199">
            <v>15</v>
          </cell>
          <cell r="O199">
            <v>42675</v>
          </cell>
          <cell r="P199">
            <v>15</v>
          </cell>
          <cell r="R199">
            <v>42644</v>
          </cell>
          <cell r="S199">
            <v>15</v>
          </cell>
        </row>
        <row r="200">
          <cell r="I200">
            <v>42705</v>
          </cell>
          <cell r="J200">
            <v>15</v>
          </cell>
          <cell r="O200">
            <v>42705</v>
          </cell>
          <cell r="P200">
            <v>15</v>
          </cell>
          <cell r="R200">
            <v>42675</v>
          </cell>
          <cell r="S200">
            <v>15</v>
          </cell>
        </row>
        <row r="201">
          <cell r="I201">
            <v>42736</v>
          </cell>
          <cell r="J201">
            <v>15</v>
          </cell>
          <cell r="O201">
            <v>42736</v>
          </cell>
          <cell r="P201">
            <v>15</v>
          </cell>
          <cell r="R201">
            <v>42705</v>
          </cell>
          <cell r="S201">
            <v>15</v>
          </cell>
        </row>
        <row r="202">
          <cell r="I202">
            <v>42767</v>
          </cell>
          <cell r="J202">
            <v>15</v>
          </cell>
          <cell r="O202">
            <v>42767</v>
          </cell>
          <cell r="P202">
            <v>15</v>
          </cell>
          <cell r="R202">
            <v>42736</v>
          </cell>
          <cell r="S202">
            <v>15</v>
          </cell>
        </row>
        <row r="203">
          <cell r="I203">
            <v>42795</v>
          </cell>
          <cell r="J203">
            <v>15</v>
          </cell>
          <cell r="O203">
            <v>42795</v>
          </cell>
          <cell r="P203">
            <v>15</v>
          </cell>
          <cell r="R203">
            <v>42767</v>
          </cell>
          <cell r="S203">
            <v>15</v>
          </cell>
        </row>
        <row r="204">
          <cell r="I204">
            <v>42826</v>
          </cell>
          <cell r="J204">
            <v>15</v>
          </cell>
          <cell r="O204">
            <v>42826</v>
          </cell>
          <cell r="P204">
            <v>15</v>
          </cell>
          <cell r="R204">
            <v>42795</v>
          </cell>
          <cell r="S204">
            <v>15</v>
          </cell>
        </row>
        <row r="205">
          <cell r="I205">
            <v>42856</v>
          </cell>
          <cell r="J205">
            <v>15</v>
          </cell>
          <cell r="O205">
            <v>42856</v>
          </cell>
          <cell r="P205">
            <v>15</v>
          </cell>
          <cell r="R205">
            <v>42826</v>
          </cell>
          <cell r="S205">
            <v>15</v>
          </cell>
        </row>
        <row r="206">
          <cell r="I206">
            <v>42887</v>
          </cell>
          <cell r="J206">
            <v>15</v>
          </cell>
          <cell r="O206">
            <v>42887</v>
          </cell>
          <cell r="P206">
            <v>15</v>
          </cell>
          <cell r="R206">
            <v>42856</v>
          </cell>
          <cell r="S206">
            <v>15</v>
          </cell>
        </row>
        <row r="207">
          <cell r="I207">
            <v>42917</v>
          </cell>
          <cell r="J207">
            <v>15</v>
          </cell>
          <cell r="O207">
            <v>42917</v>
          </cell>
          <cell r="P207">
            <v>15</v>
          </cell>
          <cell r="R207">
            <v>42887</v>
          </cell>
          <cell r="S207">
            <v>15</v>
          </cell>
        </row>
        <row r="208">
          <cell r="I208">
            <v>42948</v>
          </cell>
          <cell r="J208">
            <v>15</v>
          </cell>
          <cell r="O208">
            <v>42948</v>
          </cell>
          <cell r="P208">
            <v>15</v>
          </cell>
          <cell r="R208">
            <v>42917</v>
          </cell>
          <cell r="S208">
            <v>15</v>
          </cell>
        </row>
        <row r="209">
          <cell r="I209">
            <v>42979</v>
          </cell>
          <cell r="J209">
            <v>15</v>
          </cell>
          <cell r="O209">
            <v>42979</v>
          </cell>
          <cell r="P209">
            <v>15</v>
          </cell>
          <cell r="R209">
            <v>42948</v>
          </cell>
          <cell r="S209">
            <v>15</v>
          </cell>
        </row>
        <row r="210">
          <cell r="I210">
            <v>43009</v>
          </cell>
          <cell r="J210">
            <v>15</v>
          </cell>
          <cell r="O210">
            <v>43009</v>
          </cell>
          <cell r="P210">
            <v>15</v>
          </cell>
          <cell r="R210">
            <v>42979</v>
          </cell>
          <cell r="S210">
            <v>15</v>
          </cell>
        </row>
        <row r="211">
          <cell r="I211">
            <v>43040</v>
          </cell>
          <cell r="J211">
            <v>15</v>
          </cell>
          <cell r="O211">
            <v>43040</v>
          </cell>
          <cell r="P211">
            <v>15</v>
          </cell>
          <cell r="R211">
            <v>43009</v>
          </cell>
          <cell r="S211">
            <v>15</v>
          </cell>
        </row>
        <row r="212">
          <cell r="I212">
            <v>43070</v>
          </cell>
          <cell r="J212">
            <v>15</v>
          </cell>
          <cell r="O212">
            <v>43070</v>
          </cell>
          <cell r="P212">
            <v>15</v>
          </cell>
          <cell r="R212">
            <v>43040</v>
          </cell>
          <cell r="S212">
            <v>15</v>
          </cell>
        </row>
        <row r="213">
          <cell r="I213">
            <v>43101</v>
          </cell>
          <cell r="J213">
            <v>15</v>
          </cell>
          <cell r="O213">
            <v>43101</v>
          </cell>
          <cell r="P213">
            <v>15</v>
          </cell>
          <cell r="R213">
            <v>43070</v>
          </cell>
          <cell r="S213">
            <v>15</v>
          </cell>
        </row>
        <row r="214">
          <cell r="I214">
            <v>43132</v>
          </cell>
          <cell r="J214">
            <v>15</v>
          </cell>
          <cell r="O214">
            <v>43132</v>
          </cell>
          <cell r="P214">
            <v>15</v>
          </cell>
          <cell r="R214">
            <v>43101</v>
          </cell>
          <cell r="S214">
            <v>15</v>
          </cell>
        </row>
        <row r="215">
          <cell r="I215">
            <v>43160</v>
          </cell>
          <cell r="J215">
            <v>15</v>
          </cell>
          <cell r="O215">
            <v>43160</v>
          </cell>
          <cell r="P215">
            <v>15</v>
          </cell>
          <cell r="R215">
            <v>43132</v>
          </cell>
          <cell r="S215">
            <v>15</v>
          </cell>
        </row>
        <row r="216">
          <cell r="I216">
            <v>43191</v>
          </cell>
          <cell r="J216">
            <v>15</v>
          </cell>
          <cell r="O216">
            <v>43191</v>
          </cell>
          <cell r="P216">
            <v>15</v>
          </cell>
          <cell r="R216">
            <v>43160</v>
          </cell>
          <cell r="S216">
            <v>15</v>
          </cell>
        </row>
        <row r="217">
          <cell r="I217">
            <v>43221</v>
          </cell>
          <cell r="J217">
            <v>15</v>
          </cell>
          <cell r="O217">
            <v>43221</v>
          </cell>
          <cell r="P217">
            <v>15</v>
          </cell>
          <cell r="R217">
            <v>43191</v>
          </cell>
          <cell r="S217">
            <v>15</v>
          </cell>
        </row>
        <row r="218">
          <cell r="I218">
            <v>43252</v>
          </cell>
          <cell r="J218">
            <v>15</v>
          </cell>
          <cell r="O218">
            <v>43252</v>
          </cell>
          <cell r="P218">
            <v>15</v>
          </cell>
          <cell r="R218">
            <v>43221</v>
          </cell>
          <cell r="S218">
            <v>15</v>
          </cell>
        </row>
        <row r="219">
          <cell r="I219">
            <v>43282</v>
          </cell>
          <cell r="J219">
            <v>15</v>
          </cell>
          <cell r="O219">
            <v>43282</v>
          </cell>
          <cell r="P219">
            <v>15</v>
          </cell>
          <cell r="R219">
            <v>43252</v>
          </cell>
          <cell r="S219">
            <v>15</v>
          </cell>
        </row>
        <row r="220">
          <cell r="I220">
            <v>43313</v>
          </cell>
          <cell r="J220">
            <v>15</v>
          </cell>
          <cell r="O220">
            <v>43313</v>
          </cell>
          <cell r="P220">
            <v>15</v>
          </cell>
          <cell r="R220">
            <v>43282</v>
          </cell>
          <cell r="S220">
            <v>15</v>
          </cell>
        </row>
        <row r="221">
          <cell r="I221">
            <v>43344</v>
          </cell>
          <cell r="J221">
            <v>15</v>
          </cell>
          <cell r="O221">
            <v>43344</v>
          </cell>
          <cell r="P221">
            <v>15</v>
          </cell>
          <cell r="R221">
            <v>43313</v>
          </cell>
          <cell r="S221">
            <v>15</v>
          </cell>
        </row>
        <row r="222">
          <cell r="I222">
            <v>43374</v>
          </cell>
          <cell r="J222">
            <v>15</v>
          </cell>
          <cell r="O222">
            <v>43374</v>
          </cell>
          <cell r="P222">
            <v>15</v>
          </cell>
          <cell r="R222">
            <v>43344</v>
          </cell>
          <cell r="S222">
            <v>15</v>
          </cell>
        </row>
        <row r="223">
          <cell r="I223">
            <v>43405</v>
          </cell>
          <cell r="J223">
            <v>15</v>
          </cell>
          <cell r="O223">
            <v>43405</v>
          </cell>
          <cell r="P223">
            <v>15</v>
          </cell>
          <cell r="R223">
            <v>43374</v>
          </cell>
          <cell r="S223">
            <v>15</v>
          </cell>
        </row>
        <row r="224">
          <cell r="I224">
            <v>43435</v>
          </cell>
          <cell r="J224">
            <v>15</v>
          </cell>
          <cell r="O224">
            <v>43435</v>
          </cell>
          <cell r="P224">
            <v>15</v>
          </cell>
          <cell r="R224">
            <v>43405</v>
          </cell>
          <cell r="S224">
            <v>15</v>
          </cell>
        </row>
        <row r="225">
          <cell r="I225">
            <v>43466</v>
          </cell>
          <cell r="J225">
            <v>15</v>
          </cell>
          <cell r="O225">
            <v>43466</v>
          </cell>
          <cell r="P225">
            <v>15</v>
          </cell>
          <cell r="R225">
            <v>43435</v>
          </cell>
          <cell r="S225">
            <v>15</v>
          </cell>
        </row>
        <row r="226">
          <cell r="I226">
            <v>43497</v>
          </cell>
          <cell r="J226">
            <v>15</v>
          </cell>
          <cell r="O226">
            <v>43497</v>
          </cell>
          <cell r="P226">
            <v>15</v>
          </cell>
          <cell r="R226">
            <v>43466</v>
          </cell>
          <cell r="S226">
            <v>15</v>
          </cell>
        </row>
        <row r="227">
          <cell r="I227">
            <v>43525</v>
          </cell>
          <cell r="J227">
            <v>15</v>
          </cell>
          <cell r="O227">
            <v>43525</v>
          </cell>
          <cell r="P227">
            <v>15</v>
          </cell>
          <cell r="R227">
            <v>43497</v>
          </cell>
          <cell r="S227">
            <v>15</v>
          </cell>
        </row>
        <row r="228">
          <cell r="I228">
            <v>43556</v>
          </cell>
          <cell r="J228">
            <v>15</v>
          </cell>
          <cell r="O228">
            <v>43556</v>
          </cell>
          <cell r="P228">
            <v>15</v>
          </cell>
          <cell r="R228">
            <v>43525</v>
          </cell>
          <cell r="S228">
            <v>15</v>
          </cell>
        </row>
        <row r="229">
          <cell r="I229">
            <v>43586</v>
          </cell>
          <cell r="J229">
            <v>15</v>
          </cell>
          <cell r="O229">
            <v>43586</v>
          </cell>
          <cell r="P229">
            <v>15</v>
          </cell>
          <cell r="R229">
            <v>43556</v>
          </cell>
          <cell r="S229">
            <v>15</v>
          </cell>
        </row>
        <row r="230">
          <cell r="I230">
            <v>43617</v>
          </cell>
          <cell r="J230">
            <v>15</v>
          </cell>
          <cell r="O230">
            <v>43617</v>
          </cell>
          <cell r="P230">
            <v>15</v>
          </cell>
          <cell r="R230">
            <v>43586</v>
          </cell>
          <cell r="S230">
            <v>15</v>
          </cell>
        </row>
        <row r="231">
          <cell r="I231">
            <v>43647</v>
          </cell>
          <cell r="J231">
            <v>15</v>
          </cell>
          <cell r="O231">
            <v>43647</v>
          </cell>
          <cell r="P231">
            <v>15</v>
          </cell>
          <cell r="R231">
            <v>43617</v>
          </cell>
          <cell r="S231">
            <v>15</v>
          </cell>
        </row>
        <row r="232">
          <cell r="I232">
            <v>43678</v>
          </cell>
          <cell r="J232">
            <v>15</v>
          </cell>
          <cell r="O232">
            <v>43678</v>
          </cell>
          <cell r="P232">
            <v>15</v>
          </cell>
          <cell r="R232">
            <v>43647</v>
          </cell>
          <cell r="S232">
            <v>15</v>
          </cell>
        </row>
        <row r="233">
          <cell r="I233">
            <v>43709</v>
          </cell>
          <cell r="J233">
            <v>15</v>
          </cell>
          <cell r="O233">
            <v>43709</v>
          </cell>
          <cell r="P233">
            <v>15</v>
          </cell>
          <cell r="R233">
            <v>43678</v>
          </cell>
          <cell r="S233">
            <v>15</v>
          </cell>
        </row>
        <row r="234">
          <cell r="I234">
            <v>43739</v>
          </cell>
          <cell r="J234">
            <v>15</v>
          </cell>
          <cell r="O234">
            <v>43739</v>
          </cell>
          <cell r="P234">
            <v>15</v>
          </cell>
          <cell r="R234">
            <v>43709</v>
          </cell>
          <cell r="S234">
            <v>15</v>
          </cell>
        </row>
        <row r="235">
          <cell r="I235">
            <v>43770</v>
          </cell>
          <cell r="J235">
            <v>15</v>
          </cell>
          <cell r="O235">
            <v>43770</v>
          </cell>
          <cell r="P235">
            <v>15</v>
          </cell>
          <cell r="R235">
            <v>43739</v>
          </cell>
          <cell r="S235">
            <v>15</v>
          </cell>
        </row>
        <row r="236">
          <cell r="I236">
            <v>43800</v>
          </cell>
          <cell r="J236">
            <v>15</v>
          </cell>
          <cell r="O236">
            <v>43800</v>
          </cell>
          <cell r="P236">
            <v>15</v>
          </cell>
          <cell r="R236">
            <v>43770</v>
          </cell>
          <cell r="S236">
            <v>15</v>
          </cell>
        </row>
        <row r="237">
          <cell r="I237">
            <v>43831</v>
          </cell>
          <cell r="J237">
            <v>15</v>
          </cell>
          <cell r="O237">
            <v>43831</v>
          </cell>
          <cell r="P237">
            <v>15</v>
          </cell>
          <cell r="R237">
            <v>43800</v>
          </cell>
          <cell r="S237">
            <v>15</v>
          </cell>
        </row>
        <row r="238">
          <cell r="I238">
            <v>43862</v>
          </cell>
          <cell r="J238">
            <v>15</v>
          </cell>
          <cell r="O238">
            <v>43862</v>
          </cell>
          <cell r="P238">
            <v>15</v>
          </cell>
          <cell r="R238">
            <v>43831</v>
          </cell>
          <cell r="S238">
            <v>15</v>
          </cell>
        </row>
        <row r="239">
          <cell r="I239">
            <v>43891</v>
          </cell>
          <cell r="J239">
            <v>15</v>
          </cell>
          <cell r="O239">
            <v>43891</v>
          </cell>
          <cell r="P239">
            <v>15</v>
          </cell>
          <cell r="R239">
            <v>43862</v>
          </cell>
          <cell r="S239">
            <v>15</v>
          </cell>
        </row>
        <row r="240">
          <cell r="I240">
            <v>43922</v>
          </cell>
          <cell r="J240">
            <v>15</v>
          </cell>
          <cell r="O240">
            <v>43922</v>
          </cell>
          <cell r="P240">
            <v>15</v>
          </cell>
          <cell r="R240">
            <v>43891</v>
          </cell>
          <cell r="S240">
            <v>15</v>
          </cell>
        </row>
        <row r="241">
          <cell r="I241">
            <v>43952</v>
          </cell>
          <cell r="J241">
            <v>15</v>
          </cell>
          <cell r="O241">
            <v>43952</v>
          </cell>
          <cell r="P241">
            <v>15</v>
          </cell>
          <cell r="R241">
            <v>43922</v>
          </cell>
          <cell r="S241">
            <v>15</v>
          </cell>
        </row>
        <row r="242">
          <cell r="I242">
            <v>43983</v>
          </cell>
          <cell r="J242">
            <v>15</v>
          </cell>
          <cell r="O242">
            <v>43983</v>
          </cell>
          <cell r="P242">
            <v>15</v>
          </cell>
          <cell r="R242">
            <v>43952</v>
          </cell>
          <cell r="S242">
            <v>15</v>
          </cell>
        </row>
        <row r="243">
          <cell r="I243">
            <v>44013</v>
          </cell>
          <cell r="J243">
            <v>15</v>
          </cell>
          <cell r="O243">
            <v>44013</v>
          </cell>
          <cell r="P243">
            <v>15</v>
          </cell>
          <cell r="R243">
            <v>43983</v>
          </cell>
          <cell r="S243">
            <v>15</v>
          </cell>
        </row>
        <row r="244">
          <cell r="I244">
            <v>44044</v>
          </cell>
          <cell r="J244">
            <v>15</v>
          </cell>
          <cell r="O244">
            <v>44044</v>
          </cell>
          <cell r="P244">
            <v>15</v>
          </cell>
          <cell r="R244">
            <v>44013</v>
          </cell>
          <cell r="S244">
            <v>15</v>
          </cell>
        </row>
        <row r="245">
          <cell r="I245">
            <v>44075</v>
          </cell>
          <cell r="J245">
            <v>15</v>
          </cell>
          <cell r="O245">
            <v>44075</v>
          </cell>
          <cell r="P245">
            <v>15</v>
          </cell>
          <cell r="R245">
            <v>44044</v>
          </cell>
          <cell r="S245">
            <v>15</v>
          </cell>
        </row>
        <row r="246">
          <cell r="I246">
            <v>44105</v>
          </cell>
          <cell r="J246">
            <v>15</v>
          </cell>
          <cell r="O246">
            <v>44105</v>
          </cell>
          <cell r="P246">
            <v>15</v>
          </cell>
          <cell r="R246">
            <v>44075</v>
          </cell>
          <cell r="S246">
            <v>15</v>
          </cell>
        </row>
        <row r="247">
          <cell r="I247">
            <v>44136</v>
          </cell>
          <cell r="J247">
            <v>15</v>
          </cell>
          <cell r="O247">
            <v>44136</v>
          </cell>
          <cell r="P247">
            <v>15</v>
          </cell>
          <cell r="R247">
            <v>44105</v>
          </cell>
          <cell r="S247">
            <v>15</v>
          </cell>
        </row>
        <row r="248">
          <cell r="I248">
            <v>44166</v>
          </cell>
          <cell r="J248">
            <v>15</v>
          </cell>
          <cell r="O248">
            <v>44166</v>
          </cell>
          <cell r="P248">
            <v>15</v>
          </cell>
          <cell r="R248">
            <v>44136</v>
          </cell>
          <cell r="S248">
            <v>15</v>
          </cell>
        </row>
        <row r="249">
          <cell r="I249">
            <v>44197</v>
          </cell>
          <cell r="J249">
            <v>15</v>
          </cell>
          <cell r="O249">
            <v>44197</v>
          </cell>
          <cell r="P249">
            <v>15</v>
          </cell>
          <cell r="R249">
            <v>44166</v>
          </cell>
          <cell r="S249">
            <v>15</v>
          </cell>
        </row>
        <row r="250">
          <cell r="I250">
            <v>44228</v>
          </cell>
          <cell r="J250">
            <v>15</v>
          </cell>
          <cell r="O250">
            <v>44228</v>
          </cell>
          <cell r="P250">
            <v>15</v>
          </cell>
          <cell r="R250">
            <v>44197</v>
          </cell>
          <cell r="S250">
            <v>15</v>
          </cell>
        </row>
        <row r="251">
          <cell r="I251">
            <v>44256</v>
          </cell>
          <cell r="J251">
            <v>15</v>
          </cell>
          <cell r="O251">
            <v>44256</v>
          </cell>
          <cell r="P251">
            <v>15</v>
          </cell>
          <cell r="R251">
            <v>44228</v>
          </cell>
          <cell r="S251">
            <v>15</v>
          </cell>
        </row>
        <row r="252">
          <cell r="I252">
            <v>44287</v>
          </cell>
          <cell r="J252">
            <v>15</v>
          </cell>
          <cell r="O252">
            <v>44287</v>
          </cell>
          <cell r="P252">
            <v>15</v>
          </cell>
          <cell r="R252">
            <v>44256</v>
          </cell>
          <cell r="S252">
            <v>15</v>
          </cell>
        </row>
        <row r="253">
          <cell r="I253">
            <v>44317</v>
          </cell>
          <cell r="J253">
            <v>15</v>
          </cell>
          <cell r="O253">
            <v>44317</v>
          </cell>
          <cell r="P253">
            <v>15</v>
          </cell>
          <cell r="R253">
            <v>44287</v>
          </cell>
          <cell r="S253">
            <v>15</v>
          </cell>
        </row>
        <row r="254">
          <cell r="I254">
            <v>44348</v>
          </cell>
          <cell r="J254">
            <v>15</v>
          </cell>
          <cell r="O254">
            <v>44348</v>
          </cell>
          <cell r="P254">
            <v>15</v>
          </cell>
          <cell r="R254">
            <v>44317</v>
          </cell>
          <cell r="S254">
            <v>15</v>
          </cell>
        </row>
        <row r="255">
          <cell r="I255">
            <v>44378</v>
          </cell>
          <cell r="J255">
            <v>15</v>
          </cell>
          <cell r="O255">
            <v>44378</v>
          </cell>
          <cell r="P255">
            <v>15</v>
          </cell>
          <cell r="R255">
            <v>44348</v>
          </cell>
          <cell r="S255">
            <v>15</v>
          </cell>
        </row>
        <row r="256">
          <cell r="I256">
            <v>44409</v>
          </cell>
          <cell r="J256">
            <v>15</v>
          </cell>
          <cell r="O256">
            <v>44409</v>
          </cell>
          <cell r="P256">
            <v>15</v>
          </cell>
          <cell r="R256">
            <v>44378</v>
          </cell>
          <cell r="S256">
            <v>15</v>
          </cell>
        </row>
        <row r="257">
          <cell r="I257">
            <v>44440</v>
          </cell>
          <cell r="J257">
            <v>15</v>
          </cell>
          <cell r="O257">
            <v>44440</v>
          </cell>
          <cell r="P257">
            <v>15</v>
          </cell>
          <cell r="R257">
            <v>44409</v>
          </cell>
          <cell r="S257">
            <v>15</v>
          </cell>
        </row>
        <row r="258">
          <cell r="I258">
            <v>44470</v>
          </cell>
          <cell r="J258">
            <v>15</v>
          </cell>
          <cell r="O258">
            <v>44470</v>
          </cell>
          <cell r="P258">
            <v>15</v>
          </cell>
          <cell r="R258">
            <v>44440</v>
          </cell>
          <cell r="S258">
            <v>15</v>
          </cell>
        </row>
        <row r="259">
          <cell r="I259">
            <v>44501</v>
          </cell>
          <cell r="J259">
            <v>15</v>
          </cell>
          <cell r="O259">
            <v>44501</v>
          </cell>
          <cell r="P259">
            <v>15</v>
          </cell>
          <cell r="R259">
            <v>44470</v>
          </cell>
          <cell r="S259">
            <v>15</v>
          </cell>
        </row>
        <row r="260">
          <cell r="I260">
            <v>44531</v>
          </cell>
          <cell r="J260">
            <v>15</v>
          </cell>
          <cell r="O260">
            <v>44531</v>
          </cell>
          <cell r="P260">
            <v>15</v>
          </cell>
          <cell r="R260">
            <v>44501</v>
          </cell>
          <cell r="S260">
            <v>15</v>
          </cell>
        </row>
        <row r="261">
          <cell r="I261">
            <v>44562</v>
          </cell>
          <cell r="J261">
            <v>15</v>
          </cell>
          <cell r="O261">
            <v>44562</v>
          </cell>
          <cell r="P261">
            <v>15</v>
          </cell>
          <cell r="R261">
            <v>44531</v>
          </cell>
          <cell r="S261">
            <v>15</v>
          </cell>
        </row>
        <row r="262">
          <cell r="I262">
            <v>44593</v>
          </cell>
          <cell r="J262">
            <v>15</v>
          </cell>
          <cell r="O262">
            <v>44593</v>
          </cell>
          <cell r="P262">
            <v>15</v>
          </cell>
          <cell r="R262">
            <v>44562</v>
          </cell>
          <cell r="S262">
            <v>15</v>
          </cell>
        </row>
        <row r="263">
          <cell r="I263">
            <v>44621</v>
          </cell>
          <cell r="J263">
            <v>15</v>
          </cell>
          <cell r="O263">
            <v>44621</v>
          </cell>
          <cell r="P263">
            <v>15</v>
          </cell>
          <cell r="R263">
            <v>44593</v>
          </cell>
          <cell r="S263">
            <v>15</v>
          </cell>
        </row>
        <row r="264">
          <cell r="I264">
            <v>44652</v>
          </cell>
          <cell r="J264">
            <v>15</v>
          </cell>
          <cell r="O264">
            <v>44652</v>
          </cell>
          <cell r="P264">
            <v>15</v>
          </cell>
          <cell r="R264">
            <v>44621</v>
          </cell>
          <cell r="S264">
            <v>15</v>
          </cell>
        </row>
        <row r="265">
          <cell r="I265">
            <v>44682</v>
          </cell>
          <cell r="J265">
            <v>15</v>
          </cell>
          <cell r="O265">
            <v>44682</v>
          </cell>
          <cell r="P265">
            <v>15</v>
          </cell>
          <cell r="R265">
            <v>44652</v>
          </cell>
          <cell r="S265">
            <v>15</v>
          </cell>
        </row>
        <row r="266">
          <cell r="I266">
            <v>44713</v>
          </cell>
          <cell r="J266">
            <v>15</v>
          </cell>
          <cell r="O266">
            <v>44713</v>
          </cell>
          <cell r="P266">
            <v>15</v>
          </cell>
          <cell r="R266">
            <v>44682</v>
          </cell>
          <cell r="S266">
            <v>15</v>
          </cell>
        </row>
        <row r="267">
          <cell r="I267">
            <v>44743</v>
          </cell>
          <cell r="J267">
            <v>15</v>
          </cell>
          <cell r="O267">
            <v>44743</v>
          </cell>
          <cell r="P267">
            <v>15</v>
          </cell>
          <cell r="R267">
            <v>44713</v>
          </cell>
          <cell r="S267">
            <v>15</v>
          </cell>
        </row>
        <row r="268">
          <cell r="I268">
            <v>44774</v>
          </cell>
          <cell r="J268">
            <v>15</v>
          </cell>
          <cell r="O268">
            <v>44774</v>
          </cell>
          <cell r="P268">
            <v>15</v>
          </cell>
          <cell r="R268">
            <v>44743</v>
          </cell>
          <cell r="S268">
            <v>15</v>
          </cell>
        </row>
        <row r="269">
          <cell r="I269">
            <v>44805</v>
          </cell>
          <cell r="J269">
            <v>15</v>
          </cell>
          <cell r="O269">
            <v>44805</v>
          </cell>
          <cell r="P269">
            <v>15</v>
          </cell>
          <cell r="R269">
            <v>44774</v>
          </cell>
          <cell r="S269">
            <v>15</v>
          </cell>
        </row>
        <row r="270">
          <cell r="I270">
            <v>44835</v>
          </cell>
          <cell r="J270">
            <v>15</v>
          </cell>
          <cell r="O270">
            <v>44835</v>
          </cell>
          <cell r="P270">
            <v>15</v>
          </cell>
          <cell r="R270">
            <v>44805</v>
          </cell>
          <cell r="S270">
            <v>15</v>
          </cell>
        </row>
        <row r="271">
          <cell r="I271">
            <v>44866</v>
          </cell>
          <cell r="J271">
            <v>15</v>
          </cell>
          <cell r="O271">
            <v>44866</v>
          </cell>
          <cell r="P271">
            <v>15</v>
          </cell>
          <cell r="R271">
            <v>44835</v>
          </cell>
          <cell r="S271">
            <v>15</v>
          </cell>
        </row>
        <row r="272">
          <cell r="I272">
            <v>44896</v>
          </cell>
          <cell r="J272">
            <v>15</v>
          </cell>
          <cell r="O272">
            <v>44896</v>
          </cell>
          <cell r="P272">
            <v>15</v>
          </cell>
          <cell r="R272">
            <v>44866</v>
          </cell>
          <cell r="S272">
            <v>15</v>
          </cell>
        </row>
        <row r="273">
          <cell r="I273">
            <v>44927</v>
          </cell>
          <cell r="J273">
            <v>15</v>
          </cell>
          <cell r="O273">
            <v>44927</v>
          </cell>
          <cell r="P273">
            <v>15</v>
          </cell>
          <cell r="R273">
            <v>44896</v>
          </cell>
          <cell r="S273">
            <v>15</v>
          </cell>
        </row>
        <row r="274">
          <cell r="I274">
            <v>44958</v>
          </cell>
          <cell r="J274">
            <v>15</v>
          </cell>
          <cell r="O274">
            <v>44958</v>
          </cell>
          <cell r="P274">
            <v>15</v>
          </cell>
          <cell r="R274">
            <v>44927</v>
          </cell>
          <cell r="S274">
            <v>15</v>
          </cell>
        </row>
        <row r="275">
          <cell r="I275">
            <v>44986</v>
          </cell>
          <cell r="J275">
            <v>15</v>
          </cell>
          <cell r="O275">
            <v>44986</v>
          </cell>
          <cell r="P275">
            <v>15</v>
          </cell>
          <cell r="R275">
            <v>44958</v>
          </cell>
          <cell r="S275">
            <v>15</v>
          </cell>
        </row>
        <row r="276">
          <cell r="I276">
            <v>45017</v>
          </cell>
          <cell r="J276">
            <v>15</v>
          </cell>
          <cell r="O276">
            <v>45017</v>
          </cell>
          <cell r="P276">
            <v>15</v>
          </cell>
          <cell r="R276">
            <v>44986</v>
          </cell>
          <cell r="S276">
            <v>15</v>
          </cell>
        </row>
        <row r="277">
          <cell r="I277">
            <v>45047</v>
          </cell>
          <cell r="J277">
            <v>15</v>
          </cell>
          <cell r="O277">
            <v>45047</v>
          </cell>
          <cell r="P277">
            <v>15</v>
          </cell>
          <cell r="R277">
            <v>45017</v>
          </cell>
          <cell r="S277">
            <v>15</v>
          </cell>
        </row>
        <row r="278">
          <cell r="I278">
            <v>45078</v>
          </cell>
          <cell r="J278">
            <v>15</v>
          </cell>
          <cell r="O278">
            <v>45078</v>
          </cell>
          <cell r="P278">
            <v>15</v>
          </cell>
          <cell r="R278">
            <v>45047</v>
          </cell>
          <cell r="S278">
            <v>15</v>
          </cell>
        </row>
        <row r="279">
          <cell r="I279">
            <v>45108</v>
          </cell>
          <cell r="J279">
            <v>15</v>
          </cell>
          <cell r="O279">
            <v>45108</v>
          </cell>
          <cell r="P279">
            <v>15</v>
          </cell>
          <cell r="R279">
            <v>45078</v>
          </cell>
          <cell r="S279">
            <v>15</v>
          </cell>
        </row>
        <row r="280">
          <cell r="I280">
            <v>45139</v>
          </cell>
          <cell r="J280">
            <v>15</v>
          </cell>
          <cell r="O280">
            <v>45139</v>
          </cell>
          <cell r="P280">
            <v>15</v>
          </cell>
          <cell r="R280">
            <v>45108</v>
          </cell>
          <cell r="S280">
            <v>15</v>
          </cell>
        </row>
        <row r="281">
          <cell r="I281">
            <v>45170</v>
          </cell>
          <cell r="J281">
            <v>15</v>
          </cell>
          <cell r="O281">
            <v>45170</v>
          </cell>
          <cell r="P281">
            <v>15</v>
          </cell>
          <cell r="R281">
            <v>45139</v>
          </cell>
          <cell r="S281">
            <v>15</v>
          </cell>
        </row>
        <row r="282">
          <cell r="I282">
            <v>45200</v>
          </cell>
          <cell r="J282">
            <v>15</v>
          </cell>
          <cell r="O282">
            <v>45200</v>
          </cell>
          <cell r="P282">
            <v>15</v>
          </cell>
          <cell r="R282">
            <v>45170</v>
          </cell>
          <cell r="S282">
            <v>15</v>
          </cell>
        </row>
        <row r="283">
          <cell r="I283">
            <v>45231</v>
          </cell>
          <cell r="J283">
            <v>15</v>
          </cell>
          <cell r="O283">
            <v>45231</v>
          </cell>
          <cell r="P283">
            <v>15</v>
          </cell>
          <cell r="R283">
            <v>45200</v>
          </cell>
          <cell r="S283">
            <v>15</v>
          </cell>
        </row>
        <row r="284">
          <cell r="I284">
            <v>45261</v>
          </cell>
          <cell r="J284">
            <v>15</v>
          </cell>
          <cell r="O284">
            <v>45261</v>
          </cell>
          <cell r="P284">
            <v>15</v>
          </cell>
          <cell r="R284">
            <v>45231</v>
          </cell>
          <cell r="S284">
            <v>15</v>
          </cell>
        </row>
        <row r="285">
          <cell r="I285">
            <v>45292</v>
          </cell>
          <cell r="J285">
            <v>15</v>
          </cell>
          <cell r="O285">
            <v>45292</v>
          </cell>
          <cell r="P285">
            <v>15</v>
          </cell>
          <cell r="R285">
            <v>45261</v>
          </cell>
          <cell r="S285">
            <v>15</v>
          </cell>
        </row>
        <row r="286">
          <cell r="I286">
            <v>45323</v>
          </cell>
          <cell r="J286">
            <v>15</v>
          </cell>
          <cell r="O286">
            <v>45323</v>
          </cell>
          <cell r="P286">
            <v>15</v>
          </cell>
          <cell r="R286">
            <v>45292</v>
          </cell>
          <cell r="S286">
            <v>15</v>
          </cell>
        </row>
        <row r="287">
          <cell r="I287">
            <v>45352</v>
          </cell>
          <cell r="J287">
            <v>15</v>
          </cell>
          <cell r="O287">
            <v>45352</v>
          </cell>
          <cell r="P287">
            <v>15</v>
          </cell>
          <cell r="R287">
            <v>45323</v>
          </cell>
          <cell r="S287">
            <v>15</v>
          </cell>
        </row>
        <row r="288">
          <cell r="I288">
            <v>45383</v>
          </cell>
          <cell r="J288">
            <v>15</v>
          </cell>
          <cell r="O288">
            <v>45383</v>
          </cell>
          <cell r="P288">
            <v>15</v>
          </cell>
          <cell r="R288">
            <v>45352</v>
          </cell>
          <cell r="S288">
            <v>15</v>
          </cell>
        </row>
        <row r="289">
          <cell r="I289">
            <v>45413</v>
          </cell>
          <cell r="J289">
            <v>15</v>
          </cell>
          <cell r="O289">
            <v>45413</v>
          </cell>
          <cell r="P289">
            <v>15</v>
          </cell>
          <cell r="R289">
            <v>45383</v>
          </cell>
          <cell r="S289">
            <v>15</v>
          </cell>
        </row>
        <row r="290">
          <cell r="I290">
            <v>45444</v>
          </cell>
          <cell r="J290">
            <v>15</v>
          </cell>
          <cell r="O290">
            <v>45444</v>
          </cell>
          <cell r="P290">
            <v>15</v>
          </cell>
          <cell r="R290">
            <v>45413</v>
          </cell>
          <cell r="S290">
            <v>15</v>
          </cell>
        </row>
        <row r="291">
          <cell r="I291">
            <v>45474</v>
          </cell>
          <cell r="J291">
            <v>15</v>
          </cell>
          <cell r="O291">
            <v>45474</v>
          </cell>
          <cell r="P291">
            <v>15</v>
          </cell>
          <cell r="R291">
            <v>45444</v>
          </cell>
          <cell r="S291">
            <v>15</v>
          </cell>
        </row>
        <row r="292">
          <cell r="I292">
            <v>45505</v>
          </cell>
          <cell r="J292">
            <v>15</v>
          </cell>
          <cell r="O292">
            <v>45505</v>
          </cell>
          <cell r="P292">
            <v>15</v>
          </cell>
          <cell r="R292">
            <v>45474</v>
          </cell>
          <cell r="S292">
            <v>15</v>
          </cell>
        </row>
        <row r="293">
          <cell r="I293">
            <v>45536</v>
          </cell>
          <cell r="J293">
            <v>15</v>
          </cell>
          <cell r="O293">
            <v>45536</v>
          </cell>
          <cell r="P293">
            <v>15</v>
          </cell>
          <cell r="R293">
            <v>45505</v>
          </cell>
          <cell r="S293">
            <v>15</v>
          </cell>
        </row>
        <row r="294">
          <cell r="I294">
            <v>45566</v>
          </cell>
          <cell r="J294">
            <v>15</v>
          </cell>
          <cell r="O294">
            <v>45566</v>
          </cell>
          <cell r="P294">
            <v>15</v>
          </cell>
          <cell r="R294">
            <v>45536</v>
          </cell>
          <cell r="S294">
            <v>15</v>
          </cell>
        </row>
        <row r="295">
          <cell r="I295">
            <v>45597</v>
          </cell>
          <cell r="J295">
            <v>15</v>
          </cell>
          <cell r="O295">
            <v>45597</v>
          </cell>
          <cell r="P295">
            <v>15</v>
          </cell>
          <cell r="R295">
            <v>45566</v>
          </cell>
          <cell r="S295">
            <v>15</v>
          </cell>
        </row>
        <row r="296">
          <cell r="I296">
            <v>45627</v>
          </cell>
          <cell r="J296">
            <v>15</v>
          </cell>
          <cell r="O296">
            <v>45627</v>
          </cell>
          <cell r="P296">
            <v>15</v>
          </cell>
          <cell r="R296">
            <v>45597</v>
          </cell>
          <cell r="S296">
            <v>15</v>
          </cell>
        </row>
        <row r="297">
          <cell r="I297">
            <v>45658</v>
          </cell>
          <cell r="J297">
            <v>15</v>
          </cell>
          <cell r="O297">
            <v>45658</v>
          </cell>
          <cell r="P297">
            <v>15</v>
          </cell>
          <cell r="R297">
            <v>45627</v>
          </cell>
          <cell r="S297">
            <v>15</v>
          </cell>
        </row>
        <row r="298">
          <cell r="I298">
            <v>45689</v>
          </cell>
          <cell r="J298">
            <v>15</v>
          </cell>
          <cell r="O298">
            <v>45689</v>
          </cell>
          <cell r="P298">
            <v>15</v>
          </cell>
          <cell r="R298">
            <v>45658</v>
          </cell>
          <cell r="S298">
            <v>15</v>
          </cell>
        </row>
        <row r="299">
          <cell r="I299">
            <v>45717</v>
          </cell>
          <cell r="J299">
            <v>15</v>
          </cell>
          <cell r="O299">
            <v>45717</v>
          </cell>
          <cell r="P299">
            <v>15</v>
          </cell>
          <cell r="R299">
            <v>45689</v>
          </cell>
          <cell r="S299">
            <v>15</v>
          </cell>
        </row>
        <row r="300">
          <cell r="I300">
            <v>45748</v>
          </cell>
          <cell r="J300">
            <v>15</v>
          </cell>
          <cell r="O300">
            <v>45748</v>
          </cell>
          <cell r="P300">
            <v>15</v>
          </cell>
          <cell r="R300">
            <v>45717</v>
          </cell>
          <cell r="S300">
            <v>15</v>
          </cell>
        </row>
        <row r="301">
          <cell r="I301">
            <v>45778</v>
          </cell>
          <cell r="J301">
            <v>15</v>
          </cell>
          <cell r="O301">
            <v>45778</v>
          </cell>
          <cell r="P301">
            <v>15</v>
          </cell>
          <cell r="R301">
            <v>45748</v>
          </cell>
          <cell r="S301">
            <v>15</v>
          </cell>
        </row>
        <row r="302">
          <cell r="I302">
            <v>45809</v>
          </cell>
          <cell r="J302">
            <v>15</v>
          </cell>
          <cell r="O302">
            <v>45809</v>
          </cell>
          <cell r="P302">
            <v>15</v>
          </cell>
          <cell r="R302">
            <v>45778</v>
          </cell>
          <cell r="S302">
            <v>15</v>
          </cell>
        </row>
        <row r="303">
          <cell r="I303">
            <v>45839</v>
          </cell>
          <cell r="J303">
            <v>15</v>
          </cell>
          <cell r="O303">
            <v>45839</v>
          </cell>
          <cell r="P303">
            <v>15</v>
          </cell>
          <cell r="R303">
            <v>45809</v>
          </cell>
          <cell r="S303">
            <v>15</v>
          </cell>
        </row>
        <row r="304">
          <cell r="I304">
            <v>45870</v>
          </cell>
          <cell r="J304">
            <v>15</v>
          </cell>
          <cell r="O304">
            <v>45870</v>
          </cell>
          <cell r="P304">
            <v>15</v>
          </cell>
          <cell r="R304">
            <v>45839</v>
          </cell>
          <cell r="S304">
            <v>15</v>
          </cell>
        </row>
        <row r="305">
          <cell r="I305">
            <v>45901</v>
          </cell>
          <cell r="J305">
            <v>15</v>
          </cell>
          <cell r="O305">
            <v>45901</v>
          </cell>
          <cell r="P305">
            <v>15</v>
          </cell>
          <cell r="R305">
            <v>45870</v>
          </cell>
          <cell r="S305">
            <v>15</v>
          </cell>
        </row>
        <row r="306">
          <cell r="I306">
            <v>45931</v>
          </cell>
          <cell r="J306">
            <v>15</v>
          </cell>
          <cell r="O306">
            <v>45931</v>
          </cell>
          <cell r="P306">
            <v>15</v>
          </cell>
          <cell r="R306">
            <v>45901</v>
          </cell>
          <cell r="S306">
            <v>15</v>
          </cell>
        </row>
        <row r="307">
          <cell r="I307">
            <v>45962</v>
          </cell>
          <cell r="J307">
            <v>15</v>
          </cell>
          <cell r="O307">
            <v>45962</v>
          </cell>
          <cell r="P307">
            <v>15</v>
          </cell>
          <cell r="R307">
            <v>45931</v>
          </cell>
          <cell r="S307">
            <v>15</v>
          </cell>
        </row>
        <row r="308">
          <cell r="I308">
            <v>45992</v>
          </cell>
          <cell r="J308">
            <v>15</v>
          </cell>
          <cell r="O308">
            <v>45992</v>
          </cell>
          <cell r="P308">
            <v>15</v>
          </cell>
          <cell r="R308">
            <v>45962</v>
          </cell>
          <cell r="S308">
            <v>15</v>
          </cell>
        </row>
        <row r="309">
          <cell r="I309">
            <v>46023</v>
          </cell>
          <cell r="J309">
            <v>15</v>
          </cell>
          <cell r="O309">
            <v>46023</v>
          </cell>
          <cell r="P309">
            <v>15</v>
          </cell>
          <cell r="R309">
            <v>45992</v>
          </cell>
          <cell r="S309">
            <v>15</v>
          </cell>
        </row>
        <row r="310">
          <cell r="I310">
            <v>46054</v>
          </cell>
          <cell r="J310">
            <v>15</v>
          </cell>
          <cell r="O310">
            <v>46054</v>
          </cell>
          <cell r="P310">
            <v>15</v>
          </cell>
          <cell r="R310">
            <v>46023</v>
          </cell>
          <cell r="S310">
            <v>15</v>
          </cell>
        </row>
        <row r="311">
          <cell r="I311">
            <v>46082</v>
          </cell>
          <cell r="J311">
            <v>15</v>
          </cell>
          <cell r="O311">
            <v>46082</v>
          </cell>
          <cell r="P311">
            <v>15</v>
          </cell>
          <cell r="R311">
            <v>46054</v>
          </cell>
          <cell r="S311">
            <v>15</v>
          </cell>
        </row>
        <row r="312">
          <cell r="I312">
            <v>46113</v>
          </cell>
          <cell r="J312">
            <v>15</v>
          </cell>
          <cell r="O312">
            <v>46113</v>
          </cell>
          <cell r="P312">
            <v>15</v>
          </cell>
          <cell r="R312">
            <v>46082</v>
          </cell>
          <cell r="S312">
            <v>15</v>
          </cell>
        </row>
        <row r="313">
          <cell r="I313">
            <v>46143</v>
          </cell>
          <cell r="J313">
            <v>15</v>
          </cell>
          <cell r="O313">
            <v>46143</v>
          </cell>
          <cell r="P313">
            <v>15</v>
          </cell>
          <cell r="R313">
            <v>46113</v>
          </cell>
          <cell r="S313">
            <v>15</v>
          </cell>
        </row>
        <row r="314">
          <cell r="I314">
            <v>46174</v>
          </cell>
          <cell r="J314">
            <v>15</v>
          </cell>
          <cell r="O314">
            <v>46174</v>
          </cell>
          <cell r="P314">
            <v>15</v>
          </cell>
          <cell r="R314">
            <v>46143</v>
          </cell>
          <cell r="S314">
            <v>15</v>
          </cell>
        </row>
        <row r="315">
          <cell r="I315">
            <v>46204</v>
          </cell>
          <cell r="J315">
            <v>15</v>
          </cell>
          <cell r="O315">
            <v>46204</v>
          </cell>
          <cell r="P315">
            <v>15</v>
          </cell>
          <cell r="R315">
            <v>46174</v>
          </cell>
          <cell r="S315">
            <v>15</v>
          </cell>
        </row>
        <row r="316">
          <cell r="I316">
            <v>46235</v>
          </cell>
          <cell r="J316">
            <v>15</v>
          </cell>
          <cell r="O316">
            <v>46235</v>
          </cell>
          <cell r="P316">
            <v>15</v>
          </cell>
          <cell r="R316">
            <v>46204</v>
          </cell>
          <cell r="S316">
            <v>15</v>
          </cell>
        </row>
        <row r="317">
          <cell r="I317">
            <v>46266</v>
          </cell>
          <cell r="J317">
            <v>15</v>
          </cell>
          <cell r="O317">
            <v>46266</v>
          </cell>
          <cell r="P317">
            <v>15</v>
          </cell>
          <cell r="R317">
            <v>46235</v>
          </cell>
          <cell r="S317">
            <v>15</v>
          </cell>
        </row>
        <row r="318">
          <cell r="I318">
            <v>46296</v>
          </cell>
          <cell r="J318">
            <v>15</v>
          </cell>
          <cell r="O318">
            <v>46296</v>
          </cell>
          <cell r="P318">
            <v>15</v>
          </cell>
          <cell r="R318">
            <v>46266</v>
          </cell>
          <cell r="S318">
            <v>15</v>
          </cell>
        </row>
        <row r="319">
          <cell r="I319">
            <v>46327</v>
          </cell>
          <cell r="J319">
            <v>15</v>
          </cell>
          <cell r="O319">
            <v>46327</v>
          </cell>
          <cell r="P319">
            <v>15</v>
          </cell>
          <cell r="R319">
            <v>46296</v>
          </cell>
          <cell r="S319">
            <v>15</v>
          </cell>
        </row>
        <row r="320">
          <cell r="I320">
            <v>46357</v>
          </cell>
          <cell r="J320">
            <v>15</v>
          </cell>
          <cell r="O320">
            <v>46357</v>
          </cell>
          <cell r="P320">
            <v>15</v>
          </cell>
          <cell r="R320">
            <v>46327</v>
          </cell>
          <cell r="S320">
            <v>15</v>
          </cell>
        </row>
        <row r="321">
          <cell r="I321">
            <v>46388</v>
          </cell>
          <cell r="J321">
            <v>15</v>
          </cell>
          <cell r="O321">
            <v>46388</v>
          </cell>
          <cell r="P321">
            <v>15</v>
          </cell>
          <cell r="R321">
            <v>46357</v>
          </cell>
          <cell r="S321">
            <v>15</v>
          </cell>
        </row>
        <row r="322">
          <cell r="I322">
            <v>46419</v>
          </cell>
          <cell r="J322">
            <v>15</v>
          </cell>
          <cell r="O322">
            <v>46419</v>
          </cell>
          <cell r="P322">
            <v>15</v>
          </cell>
          <cell r="R322">
            <v>46388</v>
          </cell>
          <cell r="S322">
            <v>15</v>
          </cell>
        </row>
        <row r="323">
          <cell r="I323">
            <v>46447</v>
          </cell>
          <cell r="J323">
            <v>15</v>
          </cell>
          <cell r="O323">
            <v>46447</v>
          </cell>
          <cell r="P323">
            <v>15</v>
          </cell>
          <cell r="R323">
            <v>46419</v>
          </cell>
          <cell r="S323">
            <v>15</v>
          </cell>
        </row>
        <row r="324">
          <cell r="I324">
            <v>46478</v>
          </cell>
          <cell r="J324">
            <v>15</v>
          </cell>
          <cell r="O324">
            <v>46478</v>
          </cell>
          <cell r="P324">
            <v>15</v>
          </cell>
          <cell r="R324">
            <v>46447</v>
          </cell>
          <cell r="S324">
            <v>15</v>
          </cell>
        </row>
        <row r="325">
          <cell r="I325">
            <v>46508</v>
          </cell>
          <cell r="J325">
            <v>15</v>
          </cell>
          <cell r="O325">
            <v>46508</v>
          </cell>
          <cell r="P325">
            <v>15</v>
          </cell>
          <cell r="R325">
            <v>46478</v>
          </cell>
          <cell r="S325">
            <v>15</v>
          </cell>
        </row>
        <row r="326">
          <cell r="I326">
            <v>46539</v>
          </cell>
          <cell r="J326">
            <v>15</v>
          </cell>
          <cell r="O326">
            <v>46539</v>
          </cell>
          <cell r="P326">
            <v>15</v>
          </cell>
          <cell r="R326">
            <v>46508</v>
          </cell>
          <cell r="S326">
            <v>15</v>
          </cell>
        </row>
        <row r="327">
          <cell r="I327">
            <v>46569</v>
          </cell>
          <cell r="J327">
            <v>15</v>
          </cell>
          <cell r="O327">
            <v>46569</v>
          </cell>
          <cell r="P327">
            <v>15</v>
          </cell>
          <cell r="R327">
            <v>46539</v>
          </cell>
          <cell r="S327">
            <v>15</v>
          </cell>
        </row>
        <row r="328">
          <cell r="I328">
            <v>46600</v>
          </cell>
          <cell r="J328">
            <v>15</v>
          </cell>
          <cell r="O328">
            <v>46600</v>
          </cell>
          <cell r="P328">
            <v>15</v>
          </cell>
          <cell r="R328">
            <v>46569</v>
          </cell>
          <cell r="S328">
            <v>15</v>
          </cell>
        </row>
        <row r="329">
          <cell r="I329">
            <v>46631</v>
          </cell>
          <cell r="J329">
            <v>15</v>
          </cell>
          <cell r="O329">
            <v>46631</v>
          </cell>
          <cell r="P329">
            <v>15</v>
          </cell>
          <cell r="R329">
            <v>46600</v>
          </cell>
          <cell r="S329">
            <v>15</v>
          </cell>
        </row>
        <row r="330">
          <cell r="I330">
            <v>46661</v>
          </cell>
          <cell r="J330">
            <v>15</v>
          </cell>
          <cell r="O330">
            <v>46661</v>
          </cell>
          <cell r="P330">
            <v>15</v>
          </cell>
          <cell r="R330">
            <v>46631</v>
          </cell>
          <cell r="S330">
            <v>15</v>
          </cell>
        </row>
        <row r="331">
          <cell r="I331">
            <v>46692</v>
          </cell>
          <cell r="J331">
            <v>15</v>
          </cell>
          <cell r="O331">
            <v>46692</v>
          </cell>
          <cell r="P331">
            <v>15</v>
          </cell>
          <cell r="R331">
            <v>46661</v>
          </cell>
          <cell r="S331">
            <v>15</v>
          </cell>
        </row>
        <row r="332">
          <cell r="I332">
            <v>46722</v>
          </cell>
          <cell r="J332" t="e">
            <v>#N/A</v>
          </cell>
          <cell r="O332">
            <v>46722</v>
          </cell>
          <cell r="P332" t="e">
            <v>#N/A</v>
          </cell>
          <cell r="R332">
            <v>46692</v>
          </cell>
          <cell r="S332">
            <v>15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A3" t="str">
            <v>AGG-GAS-IDX</v>
          </cell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A4" t="str">
            <v>AGG-GAS-IDX</v>
          </cell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A5" t="str">
            <v>AGG-GAS-IDX</v>
          </cell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A6" t="str">
            <v>AGG-GAS-IDX</v>
          </cell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IMWESTI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</row>
        <row r="160">
          <cell r="A160" t="str">
            <v>POS-GAS-TRD</v>
          </cell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</row>
        <row r="161">
          <cell r="A161" t="str">
            <v>POS-GAS-TRD</v>
          </cell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</row>
        <row r="162">
          <cell r="A162" t="str">
            <v>POS-GAS-TRD</v>
          </cell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</row>
        <row r="163">
          <cell r="A163" t="str">
            <v>POS-GAS-TRD</v>
          </cell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</row>
        <row r="164">
          <cell r="A164" t="str">
            <v>POS-GAS-TRD</v>
          </cell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</row>
        <row r="165">
          <cell r="A165" t="str">
            <v>POS-GAS-TRD</v>
          </cell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</row>
        <row r="166">
          <cell r="A166" t="str">
            <v>POS-GAS-TRD</v>
          </cell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</row>
        <row r="168">
          <cell r="A168" t="str">
            <v>POS-GAS-TRD</v>
          </cell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</row>
        <row r="170">
          <cell r="A170" t="str">
            <v>POS-GAS-TRD</v>
          </cell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</row>
        <row r="173">
          <cell r="A173" t="str">
            <v>POS-GAS-TRD</v>
          </cell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</row>
        <row r="174">
          <cell r="A174" t="str">
            <v>POS-GAS-TRD</v>
          </cell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</row>
        <row r="176">
          <cell r="A176" t="str">
            <v>POS-GAS-TRD</v>
          </cell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</row>
        <row r="178">
          <cell r="A178" t="str">
            <v>POS-GAS-TRD</v>
          </cell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</row>
        <row r="181">
          <cell r="A181" t="str">
            <v>POS-GAS-TRD</v>
          </cell>
          <cell r="B181" t="str">
            <v>FT-NORTHWEST-GDL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NWEST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</row>
        <row r="195">
          <cell r="A195" t="str">
            <v>POS-GAS-TRD</v>
          </cell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</row>
        <row r="197">
          <cell r="A197" t="str">
            <v>POS-GAS-TRD</v>
          </cell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</row>
        <row r="199">
          <cell r="A199" t="str">
            <v>POS-GAS-TRD</v>
          </cell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</row>
        <row r="206">
          <cell r="A206" t="str">
            <v>POS-GAS-TRD</v>
          </cell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</row>
        <row r="208">
          <cell r="A208" t="str">
            <v>POS-GAS-TRD</v>
          </cell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</row>
        <row r="209">
          <cell r="A209" t="str">
            <v>POS-GAS-TRD</v>
          </cell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</row>
        <row r="214">
          <cell r="A214" t="str">
            <v>POS-GAS-TRD</v>
          </cell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</row>
        <row r="215">
          <cell r="A215" t="str">
            <v>POS-GAS-TRD</v>
          </cell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</row>
        <row r="216">
          <cell r="A216" t="str">
            <v>POS-GAS-TRD</v>
          </cell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</row>
        <row r="217">
          <cell r="A217" t="str">
            <v>POS-GAS-TRD</v>
          </cell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</row>
        <row r="224">
          <cell r="A224" t="str">
            <v>POS-GAS-TRD</v>
          </cell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</row>
        <row r="225">
          <cell r="A225" t="str">
            <v>POS-GAS-TRD</v>
          </cell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</row>
        <row r="226">
          <cell r="A226" t="str">
            <v>POS-GAS-TRD</v>
          </cell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</row>
        <row r="231">
          <cell r="A231" t="str">
            <v>POS-GAS-TRD</v>
          </cell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</row>
        <row r="234">
          <cell r="A234" t="str">
            <v>POS-GAS-TRD</v>
          </cell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</row>
        <row r="235">
          <cell r="A235" t="str">
            <v>POS-GAS-TRD</v>
          </cell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</row>
        <row r="241">
          <cell r="A241" t="str">
            <v>POS-GAS-TRD</v>
          </cell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</row>
        <row r="247">
          <cell r="A247" t="str">
            <v>POS-GAS-TRD</v>
          </cell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</row>
        <row r="251">
          <cell r="A251" t="str">
            <v>POS-GAS-TRD</v>
          </cell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</row>
        <row r="256">
          <cell r="A256" t="str">
            <v>POS-GAS-TRD</v>
          </cell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</row>
        <row r="267">
          <cell r="A267" t="str">
            <v>POS-GAS-TRD</v>
          </cell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</row>
        <row r="268">
          <cell r="A268" t="str">
            <v>POS-GAS-TRD</v>
          </cell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IM-CENT-TRANS-GDL</v>
          </cell>
          <cell r="C269" t="str">
            <v>TRANS_OLD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</row>
        <row r="270">
          <cell r="A270" t="str">
            <v>POS-GAS-TRD</v>
          </cell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</row>
        <row r="271">
          <cell r="A271" t="str">
            <v>POS-GAS-TRD</v>
          </cell>
          <cell r="B271" t="str">
            <v>IM-CENT-TRANS-BAS</v>
          </cell>
          <cell r="C271" t="str">
            <v>TRANS_OLD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</row>
        <row r="272">
          <cell r="A272" t="str">
            <v>POS-GAS-TRD</v>
          </cell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</row>
        <row r="273">
          <cell r="A273" t="str">
            <v>POS-GAS-TRD</v>
          </cell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</row>
        <row r="274">
          <cell r="A274" t="str">
            <v>POS-GAS-TRD</v>
          </cell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</row>
        <row r="275">
          <cell r="A275" t="str">
            <v>POS-GAS-TRD</v>
          </cell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</row>
        <row r="276">
          <cell r="A276" t="str">
            <v>POS-GAS-TRD</v>
          </cell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</row>
        <row r="277">
          <cell r="A277" t="str">
            <v>POS-GAS-TRD</v>
          </cell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</row>
        <row r="278">
          <cell r="A278" t="str">
            <v>POS-GAS-TRD</v>
          </cell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</row>
        <row r="279">
          <cell r="A279" t="str">
            <v>POS-GAS-TRD</v>
          </cell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</row>
        <row r="280">
          <cell r="A280" t="str">
            <v>POS-GAS-TRD</v>
          </cell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</row>
        <row r="281">
          <cell r="A281" t="str">
            <v>POS-GAS-TRD</v>
          </cell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</row>
        <row r="282">
          <cell r="A282" t="str">
            <v>POS-GAS-TRD</v>
          </cell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</row>
        <row r="283">
          <cell r="A283" t="str">
            <v>POS-GAS-TRD</v>
          </cell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</row>
        <row r="284">
          <cell r="A284" t="str">
            <v>POS-GAS-TRD</v>
          </cell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</row>
        <row r="285">
          <cell r="A285" t="str">
            <v>POS-GAS-TRD</v>
          </cell>
          <cell r="B285" t="str">
            <v>INTRA-CNT-MID-BAS</v>
          </cell>
          <cell r="C285" t="str">
            <v>CENTMID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</row>
        <row r="286">
          <cell r="A286" t="str">
            <v>POS-GAS-TRD</v>
          </cell>
          <cell r="B286" t="str">
            <v>INTRA-CNT-MID-PRC</v>
          </cell>
          <cell r="C286" t="str">
            <v>CENTMID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</row>
        <row r="287">
          <cell r="A287" t="str">
            <v>POS-GAS-TRD</v>
          </cell>
          <cell r="B287" t="str">
            <v>INTRA-CNT-MID-GDL</v>
          </cell>
          <cell r="C287" t="str">
            <v>CENTMID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</row>
        <row r="288">
          <cell r="A288" t="str">
            <v>POS-GAS-TRD</v>
          </cell>
          <cell r="B288" t="str">
            <v>INTRA-CNT-MID-IDX</v>
          </cell>
          <cell r="C288" t="str">
            <v>CENTMID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A289" t="str">
            <v>POS-GAS-TRD</v>
          </cell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IMNESTORAGE</v>
          </cell>
          <cell r="H289" t="str">
            <v>INTRAMONTH</v>
          </cell>
        </row>
        <row r="290">
          <cell r="A290" t="str">
            <v>POS-GAS-TRD</v>
          </cell>
          <cell r="B290" t="str">
            <v>INTRA-CES-TVSG-IDX</v>
          </cell>
          <cell r="C290" t="str">
            <v>CES-TVSG</v>
          </cell>
          <cell r="D290" t="str">
            <v>I</v>
          </cell>
          <cell r="F290" t="str">
            <v>GAS</v>
          </cell>
          <cell r="G290" t="str">
            <v>IMNESTORAGE</v>
          </cell>
          <cell r="H290" t="str">
            <v>INTRAMONTH</v>
          </cell>
        </row>
        <row r="291">
          <cell r="A291" t="str">
            <v>POS-GAS-TRD</v>
          </cell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A292" t="str">
            <v>POS-GAS-TRD</v>
          </cell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</row>
        <row r="293">
          <cell r="A293" t="str">
            <v>POS-GAS-TRD</v>
          </cell>
          <cell r="B293" t="str">
            <v>INTRA-CNT-GULF-GDL</v>
          </cell>
          <cell r="C293" t="str">
            <v>CENTGULF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</row>
        <row r="294">
          <cell r="A294" t="str">
            <v>POS-GAS-TRD</v>
          </cell>
          <cell r="B294" t="str">
            <v>IM-CENT-MID-GDL</v>
          </cell>
          <cell r="C294" t="str">
            <v>CENTMID_OLD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</row>
        <row r="295">
          <cell r="A295" t="str">
            <v>POS-GAS-TRD</v>
          </cell>
          <cell r="B295" t="str">
            <v>IM-CENT-MKT-GDL</v>
          </cell>
          <cell r="C295" t="str">
            <v>CENTMKT_OLD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</row>
        <row r="296">
          <cell r="A296" t="str">
            <v>POS-GAS-TRD</v>
          </cell>
          <cell r="B296" t="str">
            <v>INTRA-CNT-MKT-GDL</v>
          </cell>
          <cell r="C296" t="str">
            <v>CENTMKT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</row>
        <row r="297">
          <cell r="A297" t="str">
            <v>POS-GAS-TRD</v>
          </cell>
          <cell r="B297" t="str">
            <v>IM-CENT-MID-BAS</v>
          </cell>
          <cell r="C297" t="str">
            <v>CENTMID_OLD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</row>
        <row r="298">
          <cell r="A298" t="str">
            <v>POS-GAS-TRD</v>
          </cell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</row>
        <row r="299">
          <cell r="A299" t="str">
            <v>POS-GAS-TRD</v>
          </cell>
          <cell r="B299" t="str">
            <v>INTRA-CNT-GULF-BAS</v>
          </cell>
          <cell r="C299" t="str">
            <v>CENTGULF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</row>
        <row r="300">
          <cell r="A300" t="str">
            <v>POS-GAS-TRD</v>
          </cell>
          <cell r="B300" t="str">
            <v>IM-CENT-MID-PRC</v>
          </cell>
          <cell r="C300" t="str">
            <v>CENTMID_OLD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</row>
        <row r="301">
          <cell r="A301" t="str">
            <v>POS-GAS-TRD</v>
          </cell>
          <cell r="B301" t="str">
            <v>IM-CENT-MKT-PRC</v>
          </cell>
          <cell r="C301" t="str">
            <v>CENTMKT_OLD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</row>
        <row r="302">
          <cell r="A302" t="str">
            <v>POS-GAS-TRD</v>
          </cell>
          <cell r="B302" t="str">
            <v>INTRA-CNT-MKT-PRC</v>
          </cell>
          <cell r="C302" t="str">
            <v>CENTMKT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</row>
        <row r="303">
          <cell r="A303" t="str">
            <v>POS-GAS-TRD</v>
          </cell>
          <cell r="B303" t="str">
            <v>IM-CENT-TRANS-PRC</v>
          </cell>
          <cell r="C303" t="str">
            <v>TRANS_OLD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</row>
        <row r="304">
          <cell r="A304" t="str">
            <v>POS-GAS-TRD</v>
          </cell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</row>
        <row r="305">
          <cell r="A305" t="str">
            <v>POS-GAS-TRD</v>
          </cell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</row>
        <row r="306">
          <cell r="A306" t="str">
            <v>POS-GAS-TRD</v>
          </cell>
          <cell r="B306" t="str">
            <v>INTRA-CNT-GULF-PRC</v>
          </cell>
          <cell r="C306" t="str">
            <v>CENTGULF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</row>
        <row r="307">
          <cell r="A307" t="str">
            <v>POS-GAS-TRD</v>
          </cell>
          <cell r="B307" t="str">
            <v>IM-CENT-MKT-BAS</v>
          </cell>
          <cell r="C307" t="str">
            <v>CENTMKT_OLD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</row>
        <row r="308">
          <cell r="A308" t="str">
            <v>POS-GAS-TRD</v>
          </cell>
          <cell r="B308" t="str">
            <v>INTRA-CNT-MKT-BAS</v>
          </cell>
          <cell r="C308" t="str">
            <v>CENTMKT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</row>
        <row r="309">
          <cell r="A309" t="str">
            <v>POS-GAS-TRD</v>
          </cell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</row>
        <row r="310">
          <cell r="A310" t="str">
            <v>POS-GAS-TRD</v>
          </cell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</row>
        <row r="311">
          <cell r="A311" t="str">
            <v>POS-GAS-TRD</v>
          </cell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</row>
        <row r="312">
          <cell r="A312" t="str">
            <v>POS-GAS-TRD</v>
          </cell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</row>
        <row r="313">
          <cell r="A313" t="str">
            <v>POS-GAS-TRD</v>
          </cell>
          <cell r="B313" t="str">
            <v>IM-CENT-TRANS-IDX</v>
          </cell>
          <cell r="C313" t="str">
            <v>TRANS_OLD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A314" t="str">
            <v>POS-GAS-TRD</v>
          </cell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A315" t="str">
            <v>POS-GAS-TRD</v>
          </cell>
          <cell r="B315" t="str">
            <v>INTRA-CNT-NEW-PRC</v>
          </cell>
          <cell r="C315" t="str">
            <v>CNTN</v>
          </cell>
          <cell r="D315" t="str">
            <v>P</v>
          </cell>
          <cell r="F315" t="str">
            <v>GAS</v>
          </cell>
          <cell r="G315" t="str">
            <v>IMCENTRAL</v>
          </cell>
          <cell r="H315" t="str">
            <v>INTRAMONTH</v>
          </cell>
        </row>
        <row r="316">
          <cell r="A316" t="str">
            <v>POS-GAS-TRD</v>
          </cell>
          <cell r="B316" t="str">
            <v>INTRA-CNT-NEW-BAS</v>
          </cell>
          <cell r="C316" t="str">
            <v>CNTN</v>
          </cell>
          <cell r="D316" t="str">
            <v>D</v>
          </cell>
          <cell r="F316" t="str">
            <v>GAS</v>
          </cell>
          <cell r="G316" t="str">
            <v>IMCENTRAL</v>
          </cell>
          <cell r="H316" t="str">
            <v>INTRAMONTH</v>
          </cell>
        </row>
        <row r="317">
          <cell r="A317" t="str">
            <v>POS-GAS-TRD</v>
          </cell>
          <cell r="B317" t="str">
            <v>INTRA-CNT-NEW-GDL</v>
          </cell>
          <cell r="C317" t="str">
            <v>CNTN</v>
          </cell>
          <cell r="D317" t="str">
            <v>M</v>
          </cell>
          <cell r="E317" t="str">
            <v>G</v>
          </cell>
          <cell r="F317" t="str">
            <v>GAS</v>
          </cell>
          <cell r="G317" t="str">
            <v>IMCENTRAL</v>
          </cell>
          <cell r="H317" t="str">
            <v>INTRAMONTH</v>
          </cell>
        </row>
        <row r="318">
          <cell r="A318" t="str">
            <v>POS-GAS-TRD</v>
          </cell>
          <cell r="B318" t="str">
            <v>INTRA-CNT-NEW-IDX</v>
          </cell>
          <cell r="C318" t="str">
            <v>CNTN</v>
          </cell>
          <cell r="D318" t="str">
            <v>I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A319" t="str">
            <v>POS-GAS-TRD</v>
          </cell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A320" t="str">
            <v>POS-GAS-TRD</v>
          </cell>
          <cell r="B320" t="str">
            <v>INTRA-CNT-GULF-IDX</v>
          </cell>
          <cell r="C320" t="str">
            <v>CENTGULF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A321" t="str">
            <v>POS-GAS-TRD</v>
          </cell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A322" t="str">
            <v>POS-GAS-TRD</v>
          </cell>
          <cell r="B322" t="str">
            <v>IM-CENT-MID-IDX</v>
          </cell>
          <cell r="C322" t="str">
            <v>CENTMID_OLD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A323" t="str">
            <v>POS-GAS-TRD</v>
          </cell>
          <cell r="B323" t="str">
            <v>IM-CENT-MKT-IDX</v>
          </cell>
          <cell r="C323" t="str">
            <v>CENTMKT_OLD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A324" t="str">
            <v>POS-GAS-TRD</v>
          </cell>
          <cell r="B324" t="str">
            <v>INTRA-CNT-MKT-IDX</v>
          </cell>
          <cell r="C324" t="str">
            <v>CENTMKT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A325" t="str">
            <v>POS-GAS-TRD</v>
          </cell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</row>
        <row r="326">
          <cell r="A326" t="str">
            <v>POS-GAS-TRD</v>
          </cell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</row>
        <row r="327">
          <cell r="A327" t="str">
            <v>POS-GAS-TRD</v>
          </cell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</row>
        <row r="328">
          <cell r="A328" t="str">
            <v>POS-GAS-TRD</v>
          </cell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</row>
        <row r="329">
          <cell r="A329" t="str">
            <v>POS-GAS-TRD</v>
          </cell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</row>
        <row r="330">
          <cell r="A330" t="str">
            <v>POS-GAS-TRD</v>
          </cell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</row>
        <row r="331">
          <cell r="A331" t="str">
            <v>POS-GAS-TRD</v>
          </cell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</row>
        <row r="332">
          <cell r="A332" t="str">
            <v>POS-GAS-TRD</v>
          </cell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</row>
        <row r="333">
          <cell r="A333" t="str">
            <v>POS-GAS-TRD</v>
          </cell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</row>
        <row r="334">
          <cell r="A334" t="str">
            <v>POS-GAS-TRD</v>
          </cell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</row>
        <row r="335">
          <cell r="A335" t="str">
            <v>POS-GAS-TRD</v>
          </cell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</row>
        <row r="336">
          <cell r="A336" t="str">
            <v>POS-GAS-TRD</v>
          </cell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</row>
        <row r="337">
          <cell r="A337" t="str">
            <v>POS-GAS-TRD</v>
          </cell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</row>
        <row r="338">
          <cell r="A338" t="str">
            <v>POS-GAS-TRD</v>
          </cell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</row>
        <row r="339">
          <cell r="A339" t="str">
            <v>POS-GAS-TRD</v>
          </cell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</row>
        <row r="340">
          <cell r="A340" t="str">
            <v>POS-GAS-TRD</v>
          </cell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</row>
        <row r="341">
          <cell r="A341" t="str">
            <v>POS-GAS-TRD</v>
          </cell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IMMKTEAST</v>
          </cell>
          <cell r="H341" t="str">
            <v>INTRAMONTH</v>
          </cell>
        </row>
        <row r="342">
          <cell r="A342" t="str">
            <v>POS-GAS-TRD</v>
          </cell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IMMKTEAST</v>
          </cell>
          <cell r="H342" t="str">
            <v>INTRAMONTH</v>
          </cell>
        </row>
        <row r="343">
          <cell r="A343" t="str">
            <v>POS-GAS-TRD</v>
          </cell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IMMKTEAST</v>
          </cell>
          <cell r="H343" t="str">
            <v>INTRAMONTH</v>
          </cell>
        </row>
        <row r="344">
          <cell r="A344" t="str">
            <v>POS-GAS-TRD</v>
          </cell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IMMKTEAST</v>
          </cell>
          <cell r="H344" t="str">
            <v>INTRAMONTH</v>
          </cell>
        </row>
        <row r="345">
          <cell r="A345" t="str">
            <v>POS-GAS-TRD</v>
          </cell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</row>
        <row r="346">
          <cell r="A346" t="str">
            <v>POS-GAS-TRD</v>
          </cell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</row>
        <row r="347">
          <cell r="A347" t="str">
            <v>POS-GAS-TRD</v>
          </cell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IMMKTEAST</v>
          </cell>
          <cell r="H347" t="str">
            <v>INTRAMONTH</v>
          </cell>
        </row>
        <row r="348">
          <cell r="A348" t="str">
            <v>POS-GAS-TRD</v>
          </cell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</row>
        <row r="349">
          <cell r="A349" t="str">
            <v>POS-GAS-TRD</v>
          </cell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</row>
        <row r="350">
          <cell r="A350" t="str">
            <v>POS-GAS-TRD</v>
          </cell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</row>
        <row r="351">
          <cell r="A351" t="str">
            <v>POS-GAS-TRD</v>
          </cell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</row>
        <row r="352">
          <cell r="A352" t="str">
            <v>POS-GAS-TRD</v>
          </cell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</row>
        <row r="353">
          <cell r="A353" t="str">
            <v>POS-GAS-TRD</v>
          </cell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</row>
        <row r="354">
          <cell r="A354" t="str">
            <v>POS-GAS-TRD</v>
          </cell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</row>
        <row r="355">
          <cell r="A355" t="str">
            <v>POS-GAS-TRD</v>
          </cell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IMMKTEAST</v>
          </cell>
          <cell r="H355" t="str">
            <v>INTRAMONTH</v>
          </cell>
        </row>
        <row r="356">
          <cell r="A356" t="str">
            <v>POS-GAS-TRD</v>
          </cell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IMMKTEAST</v>
          </cell>
          <cell r="H356" t="str">
            <v>INTRAMONTH</v>
          </cell>
        </row>
        <row r="357">
          <cell r="A357" t="str">
            <v>POS-GAS-TRD</v>
          </cell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IMMKTEAST</v>
          </cell>
          <cell r="H357" t="str">
            <v>INTRAMONTH</v>
          </cell>
        </row>
        <row r="358">
          <cell r="A358" t="str">
            <v>POS-GAS-TRD</v>
          </cell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IMMKTEAST</v>
          </cell>
          <cell r="H358" t="str">
            <v>INTRAMONTH</v>
          </cell>
        </row>
        <row r="359">
          <cell r="A359" t="str">
            <v>POS-GAS-TRD</v>
          </cell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IMMKTEAST</v>
          </cell>
          <cell r="H359" t="str">
            <v>INTRAMONTH</v>
          </cell>
        </row>
        <row r="360">
          <cell r="A360" t="str">
            <v>POS-GAS-TRD</v>
          </cell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</row>
        <row r="361">
          <cell r="A361" t="str">
            <v>POS-GAS-TRD</v>
          </cell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</row>
        <row r="362">
          <cell r="A362" t="str">
            <v>POS-GAS-TRD</v>
          </cell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</row>
        <row r="363">
          <cell r="A363" t="str">
            <v>POS-GAS-TRD</v>
          </cell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</row>
        <row r="364">
          <cell r="A364" t="str">
            <v>POS-GAS-TRD</v>
          </cell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</row>
        <row r="365">
          <cell r="A365" t="str">
            <v>POS-GAS-TRD</v>
          </cell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</row>
        <row r="366">
          <cell r="A366" t="str">
            <v>POS-GAS-TRD</v>
          </cell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</row>
        <row r="367">
          <cell r="A367" t="str">
            <v>POS-GAS-TRD</v>
          </cell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</row>
        <row r="368">
          <cell r="A368" t="str">
            <v>POS-GAS-TRD</v>
          </cell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</row>
        <row r="369">
          <cell r="A369" t="str">
            <v>POS-GAS-TRD</v>
          </cell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</row>
        <row r="370">
          <cell r="A370" t="str">
            <v>POS-GAS-TRD</v>
          </cell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</row>
        <row r="371">
          <cell r="A371" t="str">
            <v>POS-GAS-TRD</v>
          </cell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IMMKTEAST</v>
          </cell>
          <cell r="H371" t="str">
            <v>INTRAMONTH</v>
          </cell>
        </row>
        <row r="372">
          <cell r="A372" t="str">
            <v>POS-GAS-TRD</v>
          </cell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IMMKTEAST</v>
          </cell>
          <cell r="H372" t="str">
            <v>INTRAMONTH</v>
          </cell>
        </row>
        <row r="373">
          <cell r="A373" t="str">
            <v>POS-GAS-TRD</v>
          </cell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IMMKTEAST</v>
          </cell>
          <cell r="H373" t="str">
            <v>INTRAMONTH</v>
          </cell>
        </row>
        <row r="374">
          <cell r="A374" t="str">
            <v>POS-GAS-TRD</v>
          </cell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IMMKTEAST</v>
          </cell>
          <cell r="H374" t="str">
            <v>INTRAMONTH</v>
          </cell>
        </row>
        <row r="375">
          <cell r="A375" t="str">
            <v>POS-GAS-TRD</v>
          </cell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IMMKTEAST</v>
          </cell>
          <cell r="H375" t="str">
            <v>INTRAMONTH</v>
          </cell>
        </row>
        <row r="376">
          <cell r="A376" t="str">
            <v>POS-GAS-TRD</v>
          </cell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</row>
        <row r="377">
          <cell r="A377" t="str">
            <v>POS-GAS-TRD</v>
          </cell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</row>
        <row r="378">
          <cell r="A378" t="str">
            <v>POS-GAS-TRD</v>
          </cell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</row>
        <row r="379">
          <cell r="A379" t="str">
            <v>POS-GAS-TRD</v>
          </cell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</row>
        <row r="380">
          <cell r="A380" t="str">
            <v>POS-GAS-TRD</v>
          </cell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</row>
        <row r="381">
          <cell r="A381" t="str">
            <v>POS-GAS-TRD</v>
          </cell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</row>
        <row r="382">
          <cell r="A382" t="str">
            <v>POS-GAS-TRD</v>
          </cell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</row>
        <row r="383">
          <cell r="A383" t="str">
            <v>POS-GAS-TRD</v>
          </cell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IMMKTEAST</v>
          </cell>
          <cell r="H383" t="str">
            <v>INTRAMONTH</v>
          </cell>
        </row>
        <row r="384">
          <cell r="A384" t="str">
            <v>POS-GAS-TRD</v>
          </cell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IMMKTEAST</v>
          </cell>
          <cell r="H384" t="str">
            <v>INTRAMONTH</v>
          </cell>
        </row>
        <row r="385">
          <cell r="A385" t="str">
            <v>POS-GAS-TRD</v>
          </cell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IMMKTEAST</v>
          </cell>
          <cell r="H385" t="str">
            <v>INTRAMONTH</v>
          </cell>
        </row>
        <row r="386">
          <cell r="A386" t="str">
            <v>POS-GAS-TRD</v>
          </cell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IMMKTEAST</v>
          </cell>
          <cell r="H386" t="str">
            <v>INTRAMONTH</v>
          </cell>
        </row>
        <row r="387">
          <cell r="A387" t="str">
            <v>POS-GAS-TRD</v>
          </cell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IMMKTEAST</v>
          </cell>
          <cell r="H387" t="str">
            <v>INTRAMONTH</v>
          </cell>
        </row>
        <row r="388">
          <cell r="A388" t="str">
            <v>POS-GAS-TRD</v>
          </cell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</row>
        <row r="389">
          <cell r="A389" t="str">
            <v>POS-GAS-TRD</v>
          </cell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</row>
        <row r="390">
          <cell r="A390" t="str">
            <v>POS-GAS-TRD</v>
          </cell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</row>
        <row r="391">
          <cell r="A391" t="str">
            <v>POS-GAS-TRD</v>
          </cell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</row>
        <row r="392">
          <cell r="A392" t="str">
            <v>POS-GAS-TRD</v>
          </cell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</row>
        <row r="393">
          <cell r="A393" t="str">
            <v>POS-GAS-TRD</v>
          </cell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</row>
        <row r="394">
          <cell r="A394" t="str">
            <v>POS-GAS-TRD</v>
          </cell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</row>
        <row r="395">
          <cell r="A395" t="str">
            <v>POS-GAS-TRD</v>
          </cell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</row>
        <row r="396">
          <cell r="A396" t="str">
            <v>POS-GAS-TRD</v>
          </cell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</row>
        <row r="397">
          <cell r="A397" t="str">
            <v>POS-GAS-TRD</v>
          </cell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</row>
        <row r="398">
          <cell r="A398" t="str">
            <v>POS-GAS-TRD</v>
          </cell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</row>
        <row r="399">
          <cell r="A399" t="str">
            <v>POS-GAS-TRD</v>
          </cell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</row>
        <row r="400">
          <cell r="A400" t="str">
            <v>POS-GAS-TRD</v>
          </cell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</row>
        <row r="401">
          <cell r="A401" t="str">
            <v>POS-GAS-TRD</v>
          </cell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</row>
        <row r="402">
          <cell r="A402" t="str">
            <v>POS-GAS-TRD</v>
          </cell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</row>
        <row r="403">
          <cell r="A403" t="str">
            <v>POS-GAS-TRD</v>
          </cell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</row>
        <row r="404">
          <cell r="A404" t="str">
            <v>POS-GAS-TRD</v>
          </cell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</row>
        <row r="405">
          <cell r="A405" t="str">
            <v>POS-GAS-TRD</v>
          </cell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</row>
        <row r="406">
          <cell r="A406" t="str">
            <v>POS-GAS-TRD</v>
          </cell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</row>
        <row r="407">
          <cell r="A407" t="str">
            <v>POS-GAS-TRD</v>
          </cell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</row>
        <row r="408">
          <cell r="A408" t="str">
            <v>POS-GAS-TRD</v>
          </cell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</row>
        <row r="409">
          <cell r="A409" t="str">
            <v>POS-GAS-TRD</v>
          </cell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</row>
        <row r="410">
          <cell r="A410" t="str">
            <v>POS-GAS-TRD</v>
          </cell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</row>
        <row r="411">
          <cell r="A411" t="str">
            <v>POS-GAS-TRD</v>
          </cell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</row>
        <row r="412">
          <cell r="A412" t="str">
            <v>POS-GAS-TRD</v>
          </cell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</row>
        <row r="413">
          <cell r="A413" t="str">
            <v>POS-GAS-TRD</v>
          </cell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</row>
        <row r="414">
          <cell r="A414" t="str">
            <v>POS-GAS-TRD</v>
          </cell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</row>
        <row r="415">
          <cell r="A415" t="str">
            <v>POS-GAS-TRD</v>
          </cell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</row>
        <row r="416">
          <cell r="A416" t="str">
            <v>POS-GAS-TRD</v>
          </cell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</row>
        <row r="417">
          <cell r="A417" t="str">
            <v>POS-GAS-TRD</v>
          </cell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</row>
        <row r="418">
          <cell r="A418" t="str">
            <v>POS-GAS-TRD</v>
          </cell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</row>
        <row r="419">
          <cell r="A419" t="str">
            <v>POS-GAS-TRD</v>
          </cell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</row>
        <row r="420">
          <cell r="A420" t="str">
            <v>POS-GAS-TRD</v>
          </cell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</row>
        <row r="421">
          <cell r="A421" t="str">
            <v>POS-GAS-TRD</v>
          </cell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</row>
        <row r="422">
          <cell r="A422" t="str">
            <v>POS-GAS-TRD</v>
          </cell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</row>
        <row r="423">
          <cell r="A423" t="str">
            <v>POS-GAS-TRD</v>
          </cell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</row>
        <row r="424">
          <cell r="A424" t="str">
            <v>POS-GAS-TRD</v>
          </cell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</row>
        <row r="425">
          <cell r="A425" t="str">
            <v>POS-GAS-TRD</v>
          </cell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</row>
        <row r="426">
          <cell r="A426" t="str">
            <v>POS-GAS-TRD</v>
          </cell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</row>
        <row r="427">
          <cell r="A427" t="str">
            <v>POS-GAS-TRD</v>
          </cell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</row>
        <row r="428">
          <cell r="A428" t="str">
            <v>POS-GAS-TRD</v>
          </cell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</row>
        <row r="429">
          <cell r="A429" t="str">
            <v>POS-GAS-TRD</v>
          </cell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</row>
        <row r="430">
          <cell r="A430" t="str">
            <v>POS-GAS-TRD</v>
          </cell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</row>
        <row r="431">
          <cell r="A431" t="str">
            <v>POS-GAS-TRD</v>
          </cell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</row>
        <row r="432">
          <cell r="A432" t="str">
            <v>POS-GAS-TRD</v>
          </cell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</row>
        <row r="433">
          <cell r="A433" t="str">
            <v>POS-GAS-TRD</v>
          </cell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</row>
        <row r="434">
          <cell r="A434" t="str">
            <v>POS-GAS-TRD</v>
          </cell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</row>
        <row r="435">
          <cell r="A435" t="str">
            <v>POS-GAS-TRD</v>
          </cell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</row>
        <row r="436">
          <cell r="A436" t="str">
            <v>POS-GAS-TRD</v>
          </cell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</row>
        <row r="437">
          <cell r="A437" t="str">
            <v>POS-GAS-TRD</v>
          </cell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</row>
        <row r="438">
          <cell r="A438" t="str">
            <v>POS-GAS-TRD</v>
          </cell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</row>
        <row r="439">
          <cell r="A439" t="str">
            <v>POS-GAS-TRD</v>
          </cell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</row>
        <row r="440">
          <cell r="A440" t="str">
            <v>POS-GAS-TRD</v>
          </cell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</row>
        <row r="441">
          <cell r="A441" t="str">
            <v>POS-GAS-TRD</v>
          </cell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</row>
        <row r="442">
          <cell r="A442" t="str">
            <v>POS-GAS-TRD</v>
          </cell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</row>
        <row r="443">
          <cell r="A443" t="str">
            <v>POS-GAS-TRD</v>
          </cell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</row>
        <row r="444">
          <cell r="A444" t="str">
            <v>POS-GAS-TRD</v>
          </cell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</row>
        <row r="445">
          <cell r="A445" t="str">
            <v>POS-GAS-TRD</v>
          </cell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</row>
        <row r="446">
          <cell r="A446" t="str">
            <v>POS-GAS-TRD</v>
          </cell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</row>
        <row r="447">
          <cell r="A447" t="str">
            <v>POS-GAS-TRD</v>
          </cell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</row>
        <row r="448">
          <cell r="A448" t="str">
            <v>POS-GAS-TRD</v>
          </cell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</row>
        <row r="449">
          <cell r="A449" t="str">
            <v>POS-GAS-TRD</v>
          </cell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</row>
        <row r="450">
          <cell r="A450" t="str">
            <v>POS-GAS-TRD</v>
          </cell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</row>
        <row r="451">
          <cell r="A451" t="str">
            <v>POS-GAS-TRD</v>
          </cell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</row>
        <row r="452">
          <cell r="A452" t="str">
            <v>POS-GAS-TRD</v>
          </cell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</row>
        <row r="453">
          <cell r="A453" t="str">
            <v>POS-GAS-TRD</v>
          </cell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</row>
        <row r="454">
          <cell r="A454" t="str">
            <v>POS-GAS-TRD</v>
          </cell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</row>
        <row r="455">
          <cell r="A455" t="str">
            <v>POS-GAS-TRD</v>
          </cell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</row>
        <row r="456">
          <cell r="A456" t="str">
            <v>POS-GAS-TRD</v>
          </cell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</row>
        <row r="457">
          <cell r="A457" t="str">
            <v>POS-GAS-TRD</v>
          </cell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</row>
        <row r="458">
          <cell r="A458" t="str">
            <v>POS-GAS-TRD</v>
          </cell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</row>
        <row r="459">
          <cell r="A459" t="str">
            <v>POS-GAS-TRD</v>
          </cell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</row>
        <row r="460">
          <cell r="A460" t="str">
            <v>POS-GAS-TRD</v>
          </cell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</row>
        <row r="461">
          <cell r="A461" t="str">
            <v>POS-GAS-TRD</v>
          </cell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</row>
        <row r="462">
          <cell r="A462" t="str">
            <v>POS-GAS-TRD</v>
          </cell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</row>
        <row r="463">
          <cell r="A463" t="str">
            <v>POS-GAS-TRD</v>
          </cell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</row>
        <row r="464">
          <cell r="A464" t="str">
            <v>POS-GAS-TRD</v>
          </cell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</row>
        <row r="465">
          <cell r="A465" t="str">
            <v>POS-GAS-TRD</v>
          </cell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</row>
        <row r="466">
          <cell r="A466" t="str">
            <v>POS-GAS-TRD</v>
          </cell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</row>
        <row r="467">
          <cell r="A467" t="str">
            <v>POS-GAS-TRD</v>
          </cell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</row>
        <row r="468">
          <cell r="A468" t="str">
            <v>POS-GAS-TRD</v>
          </cell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</row>
        <row r="469">
          <cell r="A469" t="str">
            <v>POS-GAS-TRD</v>
          </cell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</row>
        <row r="470">
          <cell r="A470" t="str">
            <v>POS-GAS-TRD</v>
          </cell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</row>
        <row r="471">
          <cell r="A471" t="str">
            <v>POS-GAS-TRD</v>
          </cell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</row>
        <row r="472">
          <cell r="A472" t="str">
            <v>POS-GAS-TRD</v>
          </cell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</row>
        <row r="473">
          <cell r="A473" t="str">
            <v>POS-GAS-TRD</v>
          </cell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</row>
        <row r="474">
          <cell r="A474" t="str">
            <v>POS-GAS-TRD</v>
          </cell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</row>
        <row r="475">
          <cell r="A475" t="str">
            <v>POS-GAS-TRD</v>
          </cell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</row>
        <row r="476">
          <cell r="A476" t="str">
            <v>POS-GAS-TRD</v>
          </cell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</row>
        <row r="477">
          <cell r="A477" t="str">
            <v>POS-GAS-TRD</v>
          </cell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</row>
        <row r="478">
          <cell r="A478" t="str">
            <v>POS-GAS-TRD</v>
          </cell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</row>
        <row r="479">
          <cell r="A479" t="str">
            <v>POS-GAS-TRD</v>
          </cell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</row>
        <row r="480">
          <cell r="A480" t="str">
            <v>POS-GAS-TRD</v>
          </cell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</row>
        <row r="481">
          <cell r="A481" t="str">
            <v>POS-GAS-TRD</v>
          </cell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</row>
        <row r="482">
          <cell r="A482" t="str">
            <v>POS-GAS-TRD</v>
          </cell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</row>
        <row r="483">
          <cell r="A483" t="str">
            <v>POS-GAS-TRD</v>
          </cell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</row>
        <row r="484">
          <cell r="A484" t="str">
            <v>POS-GAS-TRD</v>
          </cell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</row>
        <row r="485">
          <cell r="A485" t="str">
            <v>POS-GAS-TRD</v>
          </cell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</row>
        <row r="486">
          <cell r="A486" t="str">
            <v>POS-GAS-TRD</v>
          </cell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</row>
        <row r="487">
          <cell r="A487" t="str">
            <v>POS-GAS-TRD</v>
          </cell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</row>
        <row r="488">
          <cell r="A488" t="str">
            <v>POS-GAS-TRD</v>
          </cell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</row>
        <row r="489">
          <cell r="A489" t="str">
            <v>POS-GAS-TRD</v>
          </cell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</row>
        <row r="490">
          <cell r="A490" t="str">
            <v>POS-GAS-TRD</v>
          </cell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</row>
        <row r="491">
          <cell r="A491" t="str">
            <v>POS-GAS-TRD</v>
          </cell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</row>
        <row r="492">
          <cell r="A492" t="str">
            <v>POS-GAS-TRD</v>
          </cell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</row>
        <row r="493">
          <cell r="A493" t="str">
            <v>POS-GAS-TRD</v>
          </cell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</row>
        <row r="494">
          <cell r="A494" t="str">
            <v>POS-GAS-TRD</v>
          </cell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</row>
        <row r="495">
          <cell r="A495" t="str">
            <v>POS-GAS-TRD</v>
          </cell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</row>
        <row r="496">
          <cell r="A496" t="str">
            <v>POS-GAS-TRD</v>
          </cell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</row>
        <row r="497">
          <cell r="A497" t="str">
            <v>POS-GAS-TRD</v>
          </cell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</row>
        <row r="498">
          <cell r="A498" t="str">
            <v>POS-GAS-TRD</v>
          </cell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</row>
        <row r="499">
          <cell r="A499" t="str">
            <v>POS-GAS-TRD</v>
          </cell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</row>
        <row r="500">
          <cell r="A500" t="str">
            <v>POS-GAS-TRD</v>
          </cell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</row>
        <row r="501">
          <cell r="A501" t="str">
            <v>POS-GAS-TRD</v>
          </cell>
          <cell r="B501" t="str">
            <v>NG-MM-GDL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NGMM</v>
          </cell>
          <cell r="H501" t="str">
            <v>NGPRICE</v>
          </cell>
        </row>
        <row r="502">
          <cell r="A502" t="str">
            <v>POS-GAS-TRD</v>
          </cell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</row>
        <row r="503">
          <cell r="A503" t="str">
            <v>POS-GAS-TRD</v>
          </cell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</row>
        <row r="504">
          <cell r="A504" t="str">
            <v>POS-GAS-TRD</v>
          </cell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</row>
        <row r="505">
          <cell r="A505" t="str">
            <v>POS-GAS-TRD</v>
          </cell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</row>
        <row r="506">
          <cell r="A506" t="str">
            <v>POS-GAS-TRD</v>
          </cell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</row>
        <row r="507">
          <cell r="A507" t="str">
            <v>POS-GAS-TRD</v>
          </cell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</row>
        <row r="508">
          <cell r="A508" t="str">
            <v>POS-GAS-TRD</v>
          </cell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</row>
        <row r="509">
          <cell r="A509" t="str">
            <v>POS-GAS-TRD</v>
          </cell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</row>
        <row r="510">
          <cell r="A510" t="str">
            <v>POS-GAS-TRD</v>
          </cell>
          <cell r="B510" t="str">
            <v>INTRA-ST-HATT-PRC</v>
          </cell>
          <cell r="C510" t="str">
            <v>ST_HATTIES</v>
          </cell>
          <cell r="D510" t="str">
            <v>P</v>
          </cell>
          <cell r="F510" t="str">
            <v>GAS</v>
          </cell>
          <cell r="G510" t="str">
            <v>IMNESTORAGE</v>
          </cell>
          <cell r="H510" t="str">
            <v>INTRAMONTH</v>
          </cell>
        </row>
        <row r="511">
          <cell r="A511" t="str">
            <v>POS-GAS-TRD</v>
          </cell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</row>
        <row r="512">
          <cell r="A512" t="str">
            <v>POS-GAS-TRD</v>
          </cell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</row>
        <row r="513">
          <cell r="A513" t="str">
            <v>POS-GAS-TRD</v>
          </cell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</row>
        <row r="514">
          <cell r="A514" t="str">
            <v>POS-GAS-TRD</v>
          </cell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</row>
        <row r="515">
          <cell r="A515" t="str">
            <v>POS-GAS-TRD</v>
          </cell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</row>
        <row r="516">
          <cell r="A516" t="str">
            <v>POS-GAS-TRD</v>
          </cell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</row>
        <row r="517">
          <cell r="A517" t="str">
            <v>POS-GAS-TRD</v>
          </cell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</row>
        <row r="518">
          <cell r="A518" t="str">
            <v>POS-GAS-TRD</v>
          </cell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</row>
        <row r="519">
          <cell r="A519" t="str">
            <v>POS-GAS-TRD</v>
          </cell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</row>
        <row r="520">
          <cell r="A520" t="str">
            <v>POS-GAS-TRD</v>
          </cell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</row>
        <row r="521">
          <cell r="A521" t="str">
            <v>POS-GAS-TRD</v>
          </cell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</row>
        <row r="522">
          <cell r="A522" t="str">
            <v>POS-GAS-TRD</v>
          </cell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</row>
        <row r="523">
          <cell r="A523" t="str">
            <v>POS-GAS-TRD</v>
          </cell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</row>
        <row r="524">
          <cell r="A524" t="str">
            <v>POS-GAS-TRD</v>
          </cell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</row>
        <row r="525">
          <cell r="A525" t="str">
            <v>AGG-GAS-IDX</v>
          </cell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</row>
        <row r="526">
          <cell r="A526" t="str">
            <v>POS-GAS-TRD</v>
          </cell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</row>
        <row r="527">
          <cell r="A527" t="str">
            <v>POS-GAS-TRD</v>
          </cell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</row>
        <row r="528">
          <cell r="A528" t="str">
            <v>POS-GAS-TRD</v>
          </cell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</row>
        <row r="529">
          <cell r="A529" t="str">
            <v>POS-GAS-TRD</v>
          </cell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</row>
        <row r="530">
          <cell r="A530" t="str">
            <v>POS-GAS-TRD</v>
          </cell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</row>
        <row r="531">
          <cell r="A531" t="str">
            <v>POS-GAS-TRD</v>
          </cell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</row>
        <row r="532">
          <cell r="A532" t="str">
            <v>AGG-GAS-IDX</v>
          </cell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</row>
        <row r="533">
          <cell r="A533" t="str">
            <v>POS-GAS-TRD</v>
          </cell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</row>
        <row r="534">
          <cell r="A534" t="str">
            <v>POS-GAS-TRD</v>
          </cell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</row>
        <row r="535">
          <cell r="A535" t="str">
            <v>POS-GAS-TRD</v>
          </cell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</row>
        <row r="536">
          <cell r="A536" t="str">
            <v>POS-GAS-TRD</v>
          </cell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</row>
        <row r="537">
          <cell r="A537" t="str">
            <v>POS-GAS-TRD</v>
          </cell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</row>
        <row r="538">
          <cell r="A538" t="str">
            <v>POS-GAS-TRD</v>
          </cell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</row>
        <row r="539">
          <cell r="A539" t="str">
            <v>POS-GAS-TRD</v>
          </cell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</row>
        <row r="540">
          <cell r="A540" t="str">
            <v>POS-GAS-TRD</v>
          </cell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</row>
        <row r="541">
          <cell r="A541" t="str">
            <v>POS-GAS-TRD</v>
          </cell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</row>
        <row r="542">
          <cell r="A542" t="str">
            <v>POS-GAS-TRD</v>
          </cell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</row>
        <row r="543">
          <cell r="A543" t="str">
            <v>POS-GAS-TRD</v>
          </cell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</row>
        <row r="544">
          <cell r="A544" t="str">
            <v>POS-GAS-TRD</v>
          </cell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</row>
        <row r="545">
          <cell r="A545" t="str">
            <v>POS-GAS-TRD</v>
          </cell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</row>
        <row r="546">
          <cell r="A546" t="str">
            <v>POS-GAS-TRD</v>
          </cell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</row>
        <row r="547">
          <cell r="A547" t="str">
            <v>POS-GAS-TRD</v>
          </cell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</row>
        <row r="548">
          <cell r="A548" t="str">
            <v>POS-GAS-TRD</v>
          </cell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</row>
        <row r="549">
          <cell r="A549" t="str">
            <v>POS-GAS-TRD</v>
          </cell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</row>
        <row r="550">
          <cell r="A550" t="str">
            <v>POS-GAS-TRD</v>
          </cell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</row>
        <row r="551">
          <cell r="A551" t="str">
            <v>POS-GAS-TRD</v>
          </cell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</row>
        <row r="552">
          <cell r="A552" t="str">
            <v>POS-GAS-TRD</v>
          </cell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</row>
        <row r="553">
          <cell r="A553" t="str">
            <v>POS-GAS-TRD</v>
          </cell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</row>
        <row r="554">
          <cell r="A554" t="str">
            <v>POS-GAS-TRD</v>
          </cell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</row>
        <row r="555">
          <cell r="A555" t="str">
            <v>POS-GAS-TRD</v>
          </cell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</row>
        <row r="556">
          <cell r="A556" t="str">
            <v>POS-GAS-TRD</v>
          </cell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</row>
        <row r="557">
          <cell r="A557" t="str">
            <v>POS-GAS-TRD</v>
          </cell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</row>
        <row r="558">
          <cell r="A558" t="str">
            <v>POS-GAS-TRD</v>
          </cell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</row>
        <row r="559">
          <cell r="A559" t="str">
            <v>POS-GAS-TRD</v>
          </cell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</row>
        <row r="560">
          <cell r="A560" t="str">
            <v>POS-GAS-TRD</v>
          </cell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</row>
        <row r="561">
          <cell r="A561" t="str">
            <v>POS-GAS-TRD</v>
          </cell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</row>
        <row r="562">
          <cell r="A562" t="str">
            <v>POS-GAS-TRD</v>
          </cell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</row>
        <row r="563">
          <cell r="A563" t="str">
            <v>POS-GAS-TRD</v>
          </cell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</row>
        <row r="564">
          <cell r="A564" t="str">
            <v>POS-GAS-TRD</v>
          </cell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</row>
        <row r="565">
          <cell r="A565" t="str">
            <v>POS-GAS-TRD</v>
          </cell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</row>
        <row r="566">
          <cell r="A566" t="str">
            <v>POS-GAS-TRD</v>
          </cell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</row>
        <row r="567">
          <cell r="A567" t="str">
            <v>POS-GAS-TRD</v>
          </cell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</row>
        <row r="568">
          <cell r="A568" t="str">
            <v>POS-GAS-TRD</v>
          </cell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</row>
        <row r="569">
          <cell r="A569" t="str">
            <v>POS-GAS-TRD</v>
          </cell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</row>
        <row r="570">
          <cell r="A570" t="str">
            <v>POS-GAS-TRD</v>
          </cell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</row>
        <row r="571">
          <cell r="A571" t="str">
            <v>POS-GAS-TRD</v>
          </cell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</row>
        <row r="572">
          <cell r="A572" t="str">
            <v>POS-GAS-TRD</v>
          </cell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</row>
        <row r="573">
          <cell r="A573" t="str">
            <v>POS-GAS-TRD</v>
          </cell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</row>
        <row r="574">
          <cell r="A574" t="str">
            <v>POS-GAS-TRD</v>
          </cell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</row>
        <row r="575">
          <cell r="A575" t="str">
            <v>POS-GAS-TRD</v>
          </cell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</row>
        <row r="576">
          <cell r="A576" t="str">
            <v>POS-GAS-TRD</v>
          </cell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</row>
        <row r="577">
          <cell r="A577" t="str">
            <v>POS-GAS-TRD</v>
          </cell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</row>
        <row r="578">
          <cell r="A578" t="str">
            <v>POS-GAS-TRD</v>
          </cell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</row>
        <row r="579">
          <cell r="A579" t="str">
            <v>POS-GAS-TRD</v>
          </cell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</row>
        <row r="580">
          <cell r="A580" t="str">
            <v>POS-GAS-TRD</v>
          </cell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</row>
        <row r="581">
          <cell r="A581" t="str">
            <v>POS-GAS-TRD</v>
          </cell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</row>
        <row r="582">
          <cell r="A582" t="str">
            <v>POS-GAS-TRD</v>
          </cell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</row>
        <row r="583">
          <cell r="A583" t="str">
            <v>POS-GAS-TRD</v>
          </cell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</row>
        <row r="584">
          <cell r="A584" t="str">
            <v>POS-GAS-TRD</v>
          </cell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</row>
        <row r="585">
          <cell r="A585" t="str">
            <v>POS-GAS-TRD</v>
          </cell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</row>
        <row r="586">
          <cell r="A586" t="str">
            <v>POS-GAS-TRD</v>
          </cell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</row>
        <row r="587">
          <cell r="A587" t="str">
            <v>POS-GAS-TRD</v>
          </cell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</row>
        <row r="588">
          <cell r="A588" t="str">
            <v>POS-GAS-TRD</v>
          </cell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</row>
        <row r="589">
          <cell r="A589" t="str">
            <v>POS-GAS-TRD</v>
          </cell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</row>
        <row r="590">
          <cell r="A590" t="str">
            <v>POS-GAS-TRD</v>
          </cell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</row>
        <row r="591">
          <cell r="A591" t="str">
            <v>POS-GAS-TRD</v>
          </cell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</row>
        <row r="592">
          <cell r="A592" t="str">
            <v>POS-GAS-TRD</v>
          </cell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</row>
        <row r="593">
          <cell r="A593" t="str">
            <v>POS-GAS-TRD</v>
          </cell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</row>
        <row r="594">
          <cell r="A594" t="str">
            <v>POS-GAS-TRD</v>
          </cell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</row>
        <row r="595">
          <cell r="A595" t="str">
            <v>POS-GAS-TRD</v>
          </cell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</row>
        <row r="596">
          <cell r="A596" t="str">
            <v>POS-GAS-TRD</v>
          </cell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</row>
        <row r="597">
          <cell r="A597" t="str">
            <v>POS-GAS-TRD</v>
          </cell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</row>
        <row r="598">
          <cell r="A598" t="str">
            <v>POS-GAS-TRD</v>
          </cell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A599" t="str">
            <v>POS-GAS-TRD</v>
          </cell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A600" t="str">
            <v>POS-GAS-TRD</v>
          </cell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A601" t="str">
            <v>POS-GAS-TRD</v>
          </cell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A602" t="str">
            <v>POS-GAS-TRD</v>
          </cell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A603" t="str">
            <v>POS-GAS-TRD</v>
          </cell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A604" t="str">
            <v>POS-GAS-TRD</v>
          </cell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A605" t="str">
            <v>POS-GAS-TRD</v>
          </cell>
          <cell r="B605" t="str">
            <v>INTRA-ONTARIO-PRC</v>
          </cell>
          <cell r="C605" t="str">
            <v>ONTARIO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</row>
        <row r="606">
          <cell r="A606" t="str">
            <v>POS-GAS-TRD</v>
          </cell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</row>
        <row r="607">
          <cell r="A607" t="str">
            <v>POS-GAS-TRD</v>
          </cell>
          <cell r="B607" t="str">
            <v>INTRA-ONTARIO-IDX</v>
          </cell>
          <cell r="C607" t="str">
            <v>ONTARIO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</row>
        <row r="608">
          <cell r="A608" t="str">
            <v>POS-GAS-TRD</v>
          </cell>
          <cell r="B608" t="str">
            <v>INTRA-ONTARIO-BAS</v>
          </cell>
          <cell r="C608" t="str">
            <v>ONTARIO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</row>
        <row r="609">
          <cell r="A609" t="str">
            <v>POS-GAS-TRD</v>
          </cell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</row>
        <row r="610">
          <cell r="A610" t="str">
            <v>POS-GAS-TRD</v>
          </cell>
          <cell r="B610" t="str">
            <v>INTRA-ONTARIO-GDL</v>
          </cell>
          <cell r="C610" t="str">
            <v>ONTARIO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</row>
        <row r="611">
          <cell r="A611" t="str">
            <v>POS-GAS-TRD</v>
          </cell>
          <cell r="B611" t="str">
            <v>INTRA-ONTARIO-PRC</v>
          </cell>
          <cell r="C611" t="str">
            <v>ONTARIO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</row>
        <row r="612">
          <cell r="A612" t="str">
            <v>POS-GAS-TRD</v>
          </cell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</row>
        <row r="613">
          <cell r="A613" t="str">
            <v>POS-GAS-TRD</v>
          </cell>
          <cell r="B613" t="str">
            <v>INTRA-ONTARIO-PHY</v>
          </cell>
          <cell r="C613" t="str">
            <v>ONTARIO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</row>
        <row r="614">
          <cell r="A614" t="str">
            <v>POS-GAS-TRD</v>
          </cell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A615" t="str">
            <v>POS-GAS-TRD</v>
          </cell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</row>
        <row r="616">
          <cell r="A616" t="str">
            <v>POS-GAS-TRD</v>
          </cell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</row>
        <row r="617">
          <cell r="A617" t="str">
            <v>POS-GAS-TRD</v>
          </cell>
          <cell r="B617" t="str">
            <v>JS-EXEC-SPEC-PRC</v>
          </cell>
          <cell r="C617" t="str">
            <v>NYMEX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</row>
        <row r="618">
          <cell r="A618" t="str">
            <v>POS-GAS-TRD</v>
          </cell>
          <cell r="B618" t="str">
            <v>JS-EXEC-SPEC-GDL</v>
          </cell>
          <cell r="C618" t="str">
            <v>NYMEX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OPTIONS</v>
          </cell>
        </row>
        <row r="619">
          <cell r="A619" t="str">
            <v>POS-GAS-TRD</v>
          </cell>
          <cell r="B619" t="str">
            <v>JS-EXEC-SPEC-BAS</v>
          </cell>
          <cell r="C619" t="str">
            <v>NYMEX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OPTIONS</v>
          </cell>
        </row>
        <row r="620">
          <cell r="A620" t="str">
            <v>POS-GAS-TRD</v>
          </cell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A621" t="str">
            <v>POS-GAS-TRD</v>
          </cell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A622" t="str">
            <v>POS-GAS-TRD</v>
          </cell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A623" t="str">
            <v>POS-GAS-TRD</v>
          </cell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A624" t="str">
            <v>POS-GAS-TRD</v>
          </cell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</row>
        <row r="625">
          <cell r="A625" t="str">
            <v>POS-GAS-TRD</v>
          </cell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</row>
        <row r="626">
          <cell r="A626" t="str">
            <v>POS-GAS-TRD</v>
          </cell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</row>
        <row r="627">
          <cell r="A627" t="str">
            <v>POS-GAS-TRD</v>
          </cell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</row>
        <row r="628">
          <cell r="A628" t="str">
            <v>POS-GAS-TRD</v>
          </cell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IMMKTEAST</v>
          </cell>
          <cell r="H628" t="str">
            <v>INTRAMONTH</v>
          </cell>
        </row>
        <row r="629">
          <cell r="A629" t="str">
            <v>POS-GAS-TRD</v>
          </cell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IMMKTEAST</v>
          </cell>
          <cell r="H629" t="str">
            <v>INTRAMONTH</v>
          </cell>
        </row>
        <row r="630">
          <cell r="A630" t="str">
            <v>POS-GAS-TRD</v>
          </cell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IMMKTEAST</v>
          </cell>
          <cell r="H630" t="str">
            <v>INTRAMONTH</v>
          </cell>
        </row>
        <row r="631">
          <cell r="A631" t="str">
            <v>POS-GAS-TRD</v>
          </cell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IMMKTEAST</v>
          </cell>
          <cell r="H631" t="str">
            <v>INTRAMONTH</v>
          </cell>
        </row>
        <row r="632">
          <cell r="A632" t="str">
            <v>POS-GAS-TRD</v>
          </cell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</row>
        <row r="633">
          <cell r="A633" t="str">
            <v>POS-GAS-TRD</v>
          </cell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</row>
        <row r="634">
          <cell r="A634" t="str">
            <v>POS-GAS-TRD</v>
          </cell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</row>
        <row r="635">
          <cell r="A635" t="str">
            <v>POS-GAS-TRD</v>
          </cell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</row>
        <row r="636">
          <cell r="A636" t="str">
            <v>POS-GAS-TRD</v>
          </cell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</row>
        <row r="637">
          <cell r="A637" t="str">
            <v>POS-GAS-TRD</v>
          </cell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</row>
        <row r="638">
          <cell r="A638" t="str">
            <v>POS-GAS-TRD</v>
          </cell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</row>
        <row r="639">
          <cell r="A639" t="str">
            <v>POS-GAS-TRD</v>
          </cell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</row>
        <row r="640">
          <cell r="A640" t="str">
            <v>POS-GAS-TRD</v>
          </cell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</row>
        <row r="641">
          <cell r="A641" t="str">
            <v>POS-GAS-TRD</v>
          </cell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</row>
        <row r="642">
          <cell r="A642" t="str">
            <v>POS-GAS-TRD</v>
          </cell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</row>
        <row r="643">
          <cell r="A643" t="str">
            <v>POS-GAS-TRD</v>
          </cell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</row>
        <row r="644">
          <cell r="A644" t="str">
            <v>POS-GAS-TRD</v>
          </cell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</row>
        <row r="645">
          <cell r="A645" t="str">
            <v>POS-GAS-TRD</v>
          </cell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</row>
        <row r="646">
          <cell r="A646" t="str">
            <v>POS-GAS-TRD</v>
          </cell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</row>
        <row r="647">
          <cell r="A647" t="str">
            <v>POS-GAS-TRD</v>
          </cell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</row>
        <row r="648">
          <cell r="A648" t="str">
            <v>AGG-GAS-IDX</v>
          </cell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A649" t="str">
            <v>POS-GAS-TRD</v>
          </cell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</row>
        <row r="650">
          <cell r="A650" t="str">
            <v>POS-GAS-TRD</v>
          </cell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</row>
        <row r="651">
          <cell r="A651" t="str">
            <v>POS-GAS-TRD</v>
          </cell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</row>
        <row r="652">
          <cell r="A652" t="str">
            <v>POS-GAS-TRD</v>
          </cell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</row>
        <row r="653">
          <cell r="A653" t="str">
            <v>POS-GAS-TRD</v>
          </cell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</row>
        <row r="654">
          <cell r="A654" t="str">
            <v>POS-GAS-TRD</v>
          </cell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</row>
        <row r="655">
          <cell r="A655" t="str">
            <v>POS-GAS-TRD</v>
          </cell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</row>
        <row r="656">
          <cell r="A656" t="str">
            <v>AGG-GAS-IDX</v>
          </cell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  <row r="657">
          <cell r="A657" t="str">
            <v>POS-GAS-TRD</v>
          </cell>
          <cell r="B657" t="str">
            <v>FT-NORTHWEST-PRC</v>
          </cell>
          <cell r="C657" t="str">
            <v>WEST</v>
          </cell>
          <cell r="D657" t="str">
            <v>P</v>
          </cell>
          <cell r="F657" t="str">
            <v>GAS</v>
          </cell>
          <cell r="G657" t="str">
            <v>NWEST</v>
          </cell>
          <cell r="H657" t="str">
            <v>FIRM TRADING</v>
          </cell>
        </row>
        <row r="658">
          <cell r="A658" t="str">
            <v>AGG-GAS-IDX</v>
          </cell>
          <cell r="B658" t="str">
            <v>FT-NORTHWEST-IDX</v>
          </cell>
          <cell r="C658" t="str">
            <v>WEST</v>
          </cell>
          <cell r="D658" t="str">
            <v>I</v>
          </cell>
          <cell r="F658" t="str">
            <v>GAS</v>
          </cell>
          <cell r="G658" t="str">
            <v>NWEST</v>
          </cell>
          <cell r="H658" t="str">
            <v>FIRM TRADING</v>
          </cell>
        </row>
        <row r="659">
          <cell r="A659" t="str">
            <v>POS-GAS-TRD</v>
          </cell>
          <cell r="B659" t="str">
            <v>FT-NORTHWEST-BAS</v>
          </cell>
          <cell r="C659" t="str">
            <v>WEST</v>
          </cell>
          <cell r="D659" t="str">
            <v>D</v>
          </cell>
          <cell r="F659" t="str">
            <v>GAS</v>
          </cell>
          <cell r="G659" t="str">
            <v>NWEST</v>
          </cell>
          <cell r="H659" t="str">
            <v>FIRM TRADING</v>
          </cell>
        </row>
        <row r="660">
          <cell r="A660" t="str">
            <v>POS-GAS-TRD</v>
          </cell>
          <cell r="B660" t="str">
            <v>INTRA-EMWMEH-BAS</v>
          </cell>
          <cell r="C660" t="str">
            <v>MIDWEST</v>
          </cell>
          <cell r="D660" t="str">
            <v>D</v>
          </cell>
          <cell r="F660" t="str">
            <v>GAS</v>
          </cell>
          <cell r="G660" t="str">
            <v>IMCHICAGO</v>
          </cell>
          <cell r="H660" t="str">
            <v>INTRAMONTH</v>
          </cell>
        </row>
        <row r="661">
          <cell r="A661" t="str">
            <v>POS-GAS-TRD</v>
          </cell>
          <cell r="B661" t="str">
            <v>INTRA-EMWMEH-GDL</v>
          </cell>
          <cell r="C661" t="str">
            <v>MIDWEST</v>
          </cell>
          <cell r="D661" t="str">
            <v>M</v>
          </cell>
          <cell r="E661" t="str">
            <v>G</v>
          </cell>
          <cell r="F661" t="str">
            <v>GAS</v>
          </cell>
          <cell r="G661" t="str">
            <v>IMCHICAGO</v>
          </cell>
          <cell r="H661" t="str">
            <v>INTRAMONTH</v>
          </cell>
        </row>
        <row r="662">
          <cell r="A662" t="str">
            <v>POS-GAS-TRD</v>
          </cell>
          <cell r="B662" t="str">
            <v>INTRA-EMWMEH-IDX</v>
          </cell>
          <cell r="C662" t="str">
            <v>MIDWEST</v>
          </cell>
          <cell r="D662" t="str">
            <v>I</v>
          </cell>
          <cell r="F662" t="str">
            <v>GAS</v>
          </cell>
          <cell r="G662" t="str">
            <v>IMCHICAGO</v>
          </cell>
          <cell r="H662" t="str">
            <v>INTRAMONTH</v>
          </cell>
        </row>
        <row r="663">
          <cell r="A663" t="str">
            <v>POS-GAS-TRD</v>
          </cell>
          <cell r="B663" t="str">
            <v>INTRA-EMWMEH-PRC</v>
          </cell>
          <cell r="C663" t="str">
            <v>MIDWEST</v>
          </cell>
          <cell r="D663" t="str">
            <v>P</v>
          </cell>
          <cell r="F663" t="str">
            <v>GAS</v>
          </cell>
          <cell r="G663" t="str">
            <v>IMCHICAGO</v>
          </cell>
          <cell r="H663" t="str">
            <v>INTRAMONTH</v>
          </cell>
        </row>
        <row r="664">
          <cell r="A664" t="str">
            <v>POS-GAS-TRD</v>
          </cell>
          <cell r="B664" t="str">
            <v>IM-GD-TRANS-IDX</v>
          </cell>
          <cell r="C664" t="str">
            <v>CENTRALI</v>
          </cell>
          <cell r="D664" t="str">
            <v>M</v>
          </cell>
          <cell r="F664" t="str">
            <v>GAS</v>
          </cell>
          <cell r="G664" t="str">
            <v>IMCENTRALI</v>
          </cell>
          <cell r="H664" t="str">
            <v>INTRAMONTH</v>
          </cell>
        </row>
        <row r="665">
          <cell r="A665" t="str">
            <v>POS-GAS-TRD</v>
          </cell>
          <cell r="B665" t="str">
            <v>IM-GD-TRANS-PRC</v>
          </cell>
          <cell r="C665" t="str">
            <v>CENTRAL</v>
          </cell>
          <cell r="D665" t="str">
            <v>P</v>
          </cell>
          <cell r="F665" t="str">
            <v>GAS</v>
          </cell>
          <cell r="G665" t="str">
            <v>IMCENTRAL</v>
          </cell>
          <cell r="H665" t="str">
            <v>INTRAMONTH</v>
          </cell>
        </row>
        <row r="666">
          <cell r="A666" t="str">
            <v>POS-GAS-TRD</v>
          </cell>
          <cell r="B666" t="str">
            <v>IM-GD-TRANS-GDL</v>
          </cell>
          <cell r="C666" t="str">
            <v>CENTRAL</v>
          </cell>
          <cell r="D666" t="str">
            <v>M</v>
          </cell>
          <cell r="E666" t="str">
            <v>G</v>
          </cell>
          <cell r="F666" t="str">
            <v>GAS</v>
          </cell>
          <cell r="G666" t="str">
            <v>IMCENTRAL</v>
          </cell>
          <cell r="H666" t="str">
            <v>INTRAMONTH</v>
          </cell>
        </row>
        <row r="667">
          <cell r="A667" t="str">
            <v>POS-GAS-TRD</v>
          </cell>
          <cell r="B667" t="str">
            <v>INTRA-GD-TRANS-BAS</v>
          </cell>
          <cell r="C667" t="str">
            <v>GD_TRANS</v>
          </cell>
          <cell r="D667" t="str">
            <v>D</v>
          </cell>
          <cell r="F667" t="str">
            <v>GAS</v>
          </cell>
          <cell r="G667" t="str">
            <v>IMCENTRAL</v>
          </cell>
          <cell r="H667" t="str">
            <v>INTRAMONTH</v>
          </cell>
        </row>
        <row r="668">
          <cell r="A668" t="str">
            <v>POS-GAS-TRD</v>
          </cell>
          <cell r="B668" t="str">
            <v>NG-MM-PRC</v>
          </cell>
          <cell r="C668" t="str">
            <v>DESK</v>
          </cell>
          <cell r="D668" t="str">
            <v>P</v>
          </cell>
          <cell r="F668" t="str">
            <v>GAS</v>
          </cell>
          <cell r="G668" t="str">
            <v>NGMM</v>
          </cell>
          <cell r="H668" t="str">
            <v>NGPRICE</v>
          </cell>
        </row>
        <row r="669">
          <cell r="A669" t="str">
            <v>LIQ-GAS-TRD</v>
          </cell>
          <cell r="B669" t="str">
            <v>OIL-NG-HDG-CAB-GDL</v>
          </cell>
          <cell r="C669" t="str">
            <v>DESK</v>
          </cell>
          <cell r="D669" t="str">
            <v>M</v>
          </cell>
          <cell r="E669" t="str">
            <v>G</v>
          </cell>
          <cell r="F669" t="str">
            <v>LIQUIDSW</v>
          </cell>
          <cell r="G669" t="str">
            <v>LIQUIDSW</v>
          </cell>
          <cell r="H669" t="str">
            <v>LIQUIDSW</v>
          </cell>
        </row>
        <row r="670">
          <cell r="G670" t="str">
            <v xml:space="preserve">                                                                                                                    </v>
          </cell>
        </row>
        <row r="671">
          <cell r="A671" t="str">
            <v>POS-GAS-TRD</v>
          </cell>
          <cell r="B671" t="str">
            <v>INTRA-CNT-MKT2-BAS</v>
          </cell>
          <cell r="C671" t="str">
            <v>CENTMKT2</v>
          </cell>
          <cell r="D671" t="str">
            <v>D</v>
          </cell>
          <cell r="F671" t="str">
            <v>GAS</v>
          </cell>
          <cell r="G671" t="str">
            <v>IMCENTRAL</v>
          </cell>
          <cell r="H671" t="str">
            <v>INTRAMONTH</v>
          </cell>
        </row>
        <row r="672">
          <cell r="A672" t="str">
            <v>POS-GAS-TRD</v>
          </cell>
          <cell r="B672" t="str">
            <v>INTRA-CNT-MKT2-GDL</v>
          </cell>
          <cell r="C672" t="str">
            <v>CENTMKT2</v>
          </cell>
          <cell r="D672" t="str">
            <v>M</v>
          </cell>
          <cell r="E672" t="str">
            <v>G</v>
          </cell>
          <cell r="F672" t="str">
            <v>GAS</v>
          </cell>
          <cell r="G672" t="str">
            <v>IMCENTRAL</v>
          </cell>
          <cell r="H672" t="str">
            <v>INTRAMONTH</v>
          </cell>
        </row>
        <row r="673">
          <cell r="A673" t="str">
            <v>POS-GAS-TRD</v>
          </cell>
          <cell r="B673" t="str">
            <v>INTRA-CNT-MKT2-PHY</v>
          </cell>
          <cell r="C673" t="str">
            <v>CENTMKT2</v>
          </cell>
          <cell r="D673" t="str">
            <v>M</v>
          </cell>
          <cell r="E673" t="str">
            <v>P</v>
          </cell>
          <cell r="F673" t="str">
            <v>GAS</v>
          </cell>
          <cell r="G673" t="str">
            <v>IMCENTRAL</v>
          </cell>
          <cell r="H673" t="str">
            <v>INTRAMONTH</v>
          </cell>
        </row>
        <row r="674">
          <cell r="A674" t="str">
            <v>POS-GAS-TRD</v>
          </cell>
          <cell r="B674" t="str">
            <v>INTRA-CNT-NEW-PHY</v>
          </cell>
          <cell r="C674" t="str">
            <v>CNTN</v>
          </cell>
          <cell r="D674" t="str">
            <v>M</v>
          </cell>
          <cell r="E674" t="str">
            <v>P</v>
          </cell>
          <cell r="F674" t="str">
            <v>GAS</v>
          </cell>
          <cell r="G674" t="str">
            <v>IMCENTRAL</v>
          </cell>
          <cell r="H674" t="str">
            <v>INTRAMONTH</v>
          </cell>
        </row>
        <row r="675">
          <cell r="A675" t="str">
            <v>POS-GAS-TRD</v>
          </cell>
          <cell r="B675" t="str">
            <v>INTRA-GD-TRANS-BAS</v>
          </cell>
          <cell r="C675" t="str">
            <v>CENTRAL</v>
          </cell>
          <cell r="D675" t="str">
            <v>D</v>
          </cell>
          <cell r="F675" t="str">
            <v>GAS</v>
          </cell>
          <cell r="G675" t="str">
            <v>IMCENTRAL</v>
          </cell>
          <cell r="H675" t="str">
            <v>INTRAMONTH</v>
          </cell>
        </row>
        <row r="676">
          <cell r="A676" t="str">
            <v>POS-GAS-TRD</v>
          </cell>
          <cell r="B676" t="str">
            <v>INTRA-GD-TRANS-GDL</v>
          </cell>
          <cell r="C676" t="str">
            <v>GD_TRANS</v>
          </cell>
          <cell r="D676" t="str">
            <v>M</v>
          </cell>
          <cell r="E676" t="str">
            <v>G</v>
          </cell>
          <cell r="F676" t="str">
            <v>GAS</v>
          </cell>
          <cell r="G676" t="str">
            <v>IMCENTRAL</v>
          </cell>
          <cell r="H676" t="str">
            <v>INTRAMONTH</v>
          </cell>
        </row>
        <row r="677">
          <cell r="A677" t="str">
            <v>POS-GAS-TRD</v>
          </cell>
          <cell r="B677" t="str">
            <v>INTRA-GD-TRANS-PHY</v>
          </cell>
          <cell r="C677" t="str">
            <v>GD_TRANS</v>
          </cell>
          <cell r="D677" t="str">
            <v>M</v>
          </cell>
          <cell r="E677" t="str">
            <v>P</v>
          </cell>
          <cell r="F677" t="str">
            <v>GAS</v>
          </cell>
          <cell r="G677" t="str">
            <v>IMCENTRAL</v>
          </cell>
          <cell r="H677" t="str">
            <v>INTRAMONTH</v>
          </cell>
        </row>
        <row r="678">
          <cell r="A678" t="str">
            <v>POS-GAS-TRD</v>
          </cell>
          <cell r="B678" t="str">
            <v>INTRA-GD-TRANS-PRC</v>
          </cell>
          <cell r="C678" t="str">
            <v>GD_TRANS</v>
          </cell>
          <cell r="D678" t="str">
            <v>P</v>
          </cell>
          <cell r="F678" t="str">
            <v>GAS</v>
          </cell>
          <cell r="G678" t="str">
            <v>IMCENTRAL</v>
          </cell>
          <cell r="H678" t="str">
            <v>INTRAMONTH</v>
          </cell>
        </row>
        <row r="679">
          <cell r="A679" t="str">
            <v>POS-GAS-TRD</v>
          </cell>
          <cell r="B679" t="str">
            <v>INTRA-GD-TRANS-IDX</v>
          </cell>
          <cell r="C679" t="str">
            <v>GD_TRANS</v>
          </cell>
          <cell r="D679" t="str">
            <v>M</v>
          </cell>
          <cell r="F679" t="str">
            <v>GAS</v>
          </cell>
          <cell r="G679" t="str">
            <v>IMCENTRALI</v>
          </cell>
          <cell r="H679" t="str">
            <v>INTRAMONTH</v>
          </cell>
        </row>
        <row r="680">
          <cell r="A680" t="str">
            <v>POS-GAS-TRD</v>
          </cell>
          <cell r="B680" t="str">
            <v>IM-CENT-GULF-PHY</v>
          </cell>
          <cell r="C680" t="str">
            <v>CENTRAL</v>
          </cell>
          <cell r="D680" t="str">
            <v>M</v>
          </cell>
          <cell r="F680" t="str">
            <v>GAS</v>
          </cell>
          <cell r="G680" t="str">
            <v>IMCENTRAL</v>
          </cell>
          <cell r="H680" t="str">
            <v>INTRAMONTH</v>
          </cell>
        </row>
        <row r="681">
          <cell r="A681" t="str">
            <v>POS-GAS-TRD</v>
          </cell>
          <cell r="B681" t="str">
            <v>IM-CENT-MID-PHY</v>
          </cell>
          <cell r="C681" t="str">
            <v>CENTMID_OLD</v>
          </cell>
          <cell r="D681" t="str">
            <v>M</v>
          </cell>
          <cell r="F681" t="str">
            <v>GAS</v>
          </cell>
          <cell r="G681" t="str">
            <v>IMCENTRAL</v>
          </cell>
          <cell r="H681" t="str">
            <v>INTRAMONTH</v>
          </cell>
        </row>
        <row r="682">
          <cell r="A682" t="str">
            <v>POS-GAS-TRD</v>
          </cell>
          <cell r="B682" t="str">
            <v>IM-CENT-MKT-PHY</v>
          </cell>
          <cell r="C682" t="str">
            <v>CENTMKT_OLD</v>
          </cell>
          <cell r="D682" t="str">
            <v>M</v>
          </cell>
          <cell r="F682" t="str">
            <v>GAS</v>
          </cell>
          <cell r="G682" t="str">
            <v>IMCENTRAL</v>
          </cell>
          <cell r="H682" t="str">
            <v>INTRAMONTH</v>
          </cell>
        </row>
        <row r="683">
          <cell r="A683" t="str">
            <v>POS-GAS-TRD</v>
          </cell>
          <cell r="B683" t="str">
            <v>INTRA-CNT-GULF-PHY</v>
          </cell>
          <cell r="C683" t="str">
            <v>CENTGULF</v>
          </cell>
          <cell r="D683" t="str">
            <v>M</v>
          </cell>
          <cell r="E683" t="str">
            <v>P</v>
          </cell>
          <cell r="F683" t="str">
            <v>GAS</v>
          </cell>
          <cell r="G683" t="str">
            <v>IMCENTRAL</v>
          </cell>
          <cell r="H683" t="str">
            <v>INTRAMONTH</v>
          </cell>
        </row>
        <row r="684">
          <cell r="A684" t="str">
            <v>POS-GAS-TRD</v>
          </cell>
          <cell r="B684" t="str">
            <v>INTRA-CNT-MID-PHY</v>
          </cell>
          <cell r="C684" t="str">
            <v>CENTMID</v>
          </cell>
          <cell r="D684" t="str">
            <v>M</v>
          </cell>
          <cell r="E684" t="str">
            <v>P</v>
          </cell>
          <cell r="F684" t="str">
            <v>GAS</v>
          </cell>
          <cell r="G684" t="str">
            <v>IMCENTRAL</v>
          </cell>
          <cell r="H684" t="str">
            <v>INTRAMONTH</v>
          </cell>
        </row>
        <row r="685">
          <cell r="A685" t="str">
            <v>POS-GAS-TRD</v>
          </cell>
          <cell r="B685" t="str">
            <v>INTRA-CNT-MKT-PHY</v>
          </cell>
          <cell r="C685" t="str">
            <v>CENTMKT</v>
          </cell>
          <cell r="D685" t="str">
            <v>M</v>
          </cell>
          <cell r="E685" t="str">
            <v>P</v>
          </cell>
          <cell r="F685" t="str">
            <v>GAS</v>
          </cell>
          <cell r="G685" t="str">
            <v>IMCENTRAL</v>
          </cell>
          <cell r="H685" t="str">
            <v>INTRAMONTH</v>
          </cell>
        </row>
        <row r="686">
          <cell r="A686" t="str">
            <v>POS-GAS-TRD</v>
          </cell>
          <cell r="B686" t="str">
            <v>INTRA-CNT-MKT2-PRC</v>
          </cell>
          <cell r="C686" t="str">
            <v>CENTMKT2</v>
          </cell>
          <cell r="D686" t="str">
            <v>P</v>
          </cell>
          <cell r="F686" t="str">
            <v>GAS</v>
          </cell>
          <cell r="G686" t="str">
            <v>IMCENTRAL</v>
          </cell>
          <cell r="H686" t="str">
            <v>INTRAMONTH</v>
          </cell>
        </row>
        <row r="687">
          <cell r="A687" t="str">
            <v>POS-GAS-TRD</v>
          </cell>
          <cell r="B687" t="str">
            <v>ARUBA-SPLY-PRC</v>
          </cell>
          <cell r="C687" t="str">
            <v>PEOPLES</v>
          </cell>
          <cell r="D687" t="str">
            <v>P</v>
          </cell>
          <cell r="F687" t="str">
            <v>GAS</v>
          </cell>
          <cell r="G687" t="str">
            <v>ARUBAT</v>
          </cell>
          <cell r="H687" t="str">
            <v>FIRM TRADING</v>
          </cell>
        </row>
        <row r="688">
          <cell r="A688" t="str">
            <v>LIQ-GAS-TRD</v>
          </cell>
          <cell r="B688" t="str">
            <v>OIL-NG-HDG-CAB-BAS</v>
          </cell>
          <cell r="C688" t="str">
            <v>DESK</v>
          </cell>
          <cell r="D688" t="str">
            <v>D</v>
          </cell>
          <cell r="F688" t="str">
            <v>LIQUIDSW</v>
          </cell>
          <cell r="G688" t="str">
            <v>LIQUIDSW</v>
          </cell>
          <cell r="H688" t="str">
            <v>LIQUIDSW</v>
          </cell>
        </row>
        <row r="689">
          <cell r="A689" t="str">
            <v>POS-GAS-TRD</v>
          </cell>
          <cell r="B689" t="str">
            <v>INTRA-CES-TVSG-PRC</v>
          </cell>
          <cell r="C689" t="str">
            <v>CES-TVSG</v>
          </cell>
          <cell r="D689" t="str">
            <v>P</v>
          </cell>
          <cell r="F689" t="str">
            <v>GAS</v>
          </cell>
          <cell r="G689" t="str">
            <v>IMNESTORAGE</v>
          </cell>
          <cell r="H689" t="str">
            <v>INTRAMONTH</v>
          </cell>
        </row>
        <row r="690">
          <cell r="A690" t="str">
            <v>POS-GAS-TRD</v>
          </cell>
          <cell r="B690" t="str">
            <v>INTRA-CES-TVSG-BAS</v>
          </cell>
          <cell r="C690" t="str">
            <v>CES-TVSG</v>
          </cell>
          <cell r="D690" t="str">
            <v>D</v>
          </cell>
          <cell r="F690" t="str">
            <v>GAS</v>
          </cell>
          <cell r="G690" t="str">
            <v>IMNESTORAGE</v>
          </cell>
          <cell r="H690" t="str">
            <v>INTRAMONTH</v>
          </cell>
        </row>
        <row r="691">
          <cell r="A691" t="str">
            <v>POS-GAS-TRD</v>
          </cell>
          <cell r="B691" t="str">
            <v>INTRA-CES-TVSG-GDL</v>
          </cell>
          <cell r="C691" t="str">
            <v>CES-TVSG</v>
          </cell>
          <cell r="D691" t="str">
            <v>M</v>
          </cell>
          <cell r="E691" t="str">
            <v>P</v>
          </cell>
          <cell r="F691" t="str">
            <v>GAS</v>
          </cell>
          <cell r="G691" t="str">
            <v>IMNESTORAGE</v>
          </cell>
          <cell r="H691" t="str">
            <v>INTRAMONTH</v>
          </cell>
        </row>
        <row r="692">
          <cell r="A692" t="str">
            <v>POS-GAS-TRD</v>
          </cell>
          <cell r="B692" t="str">
            <v>INTRA-CES-ENTGY-PRC</v>
          </cell>
          <cell r="C692" t="str">
            <v>CES-ENTGY</v>
          </cell>
          <cell r="D692" t="str">
            <v>P</v>
          </cell>
          <cell r="F692" t="str">
            <v>GAS</v>
          </cell>
          <cell r="G692" t="str">
            <v>IMNESTORAGE</v>
          </cell>
          <cell r="H692" t="str">
            <v>INTRAMONTH</v>
          </cell>
        </row>
        <row r="693">
          <cell r="A693" t="str">
            <v>POS-GAS-TRD</v>
          </cell>
          <cell r="B693" t="str">
            <v>INTRA-CES-ENTGY-BAS</v>
          </cell>
          <cell r="C693" t="str">
            <v>CES-ENTGY</v>
          </cell>
          <cell r="D693" t="str">
            <v>D</v>
          </cell>
          <cell r="F693" t="str">
            <v>GAS</v>
          </cell>
          <cell r="G693" t="str">
            <v>IMNESTORAGE</v>
          </cell>
          <cell r="H693" t="str">
            <v>INTRAMONTH</v>
          </cell>
        </row>
        <row r="694">
          <cell r="A694" t="str">
            <v>POS-GAS-TRD</v>
          </cell>
          <cell r="B694" t="str">
            <v>INTRA-CES-ENTGY-GDL</v>
          </cell>
          <cell r="C694" t="str">
            <v>CES-ENTGY</v>
          </cell>
          <cell r="D694" t="str">
            <v>M</v>
          </cell>
          <cell r="E694" t="str">
            <v>G</v>
          </cell>
          <cell r="F694" t="str">
            <v>GAS</v>
          </cell>
          <cell r="G694" t="str">
            <v>IMNESTORAGE</v>
          </cell>
          <cell r="H694" t="str">
            <v>INTRAMONTH</v>
          </cell>
        </row>
        <row r="695">
          <cell r="A695" t="str">
            <v>POS-GAS-TRD</v>
          </cell>
          <cell r="B695" t="str">
            <v>IM-EMWNSS1-BAS</v>
          </cell>
          <cell r="C695" t="str">
            <v>MDWEST</v>
          </cell>
          <cell r="D695" t="str">
            <v>D</v>
          </cell>
          <cell r="F695" t="str">
            <v>GAS</v>
          </cell>
          <cell r="G695" t="str">
            <v>IMCHICAGO</v>
          </cell>
          <cell r="H695" t="str">
            <v>INTRAMONTH</v>
          </cell>
        </row>
        <row r="696">
          <cell r="A696" t="str">
            <v>POS-GAS-TRD</v>
          </cell>
          <cell r="B696" t="str">
            <v>IM-EMWNSS1-GDL</v>
          </cell>
          <cell r="C696" t="str">
            <v>MDWEST</v>
          </cell>
          <cell r="D696" t="str">
            <v>M</v>
          </cell>
          <cell r="E696" t="str">
            <v>G</v>
          </cell>
          <cell r="F696" t="str">
            <v>GAS</v>
          </cell>
          <cell r="G696" t="str">
            <v>IMCHICAGO</v>
          </cell>
          <cell r="H696" t="str">
            <v>INTRAMONTH</v>
          </cell>
        </row>
        <row r="697">
          <cell r="A697" t="str">
            <v>POS-GAS-TRD</v>
          </cell>
          <cell r="B697" t="str">
            <v>IM-EMWNSS1-IDX</v>
          </cell>
          <cell r="C697" t="str">
            <v>MDWEST</v>
          </cell>
          <cell r="D697" t="str">
            <v>I</v>
          </cell>
          <cell r="F697" t="str">
            <v>GAS</v>
          </cell>
          <cell r="G697" t="str">
            <v>IMCHICAGO</v>
          </cell>
          <cell r="H697" t="str">
            <v>INTRAMONTH</v>
          </cell>
        </row>
        <row r="698">
          <cell r="A698" t="str">
            <v>POS-GAS-TRD</v>
          </cell>
          <cell r="B698" t="str">
            <v>IM-EMWNSS1-PRC</v>
          </cell>
          <cell r="C698" t="str">
            <v>MDWEST</v>
          </cell>
          <cell r="D698" t="str">
            <v>P</v>
          </cell>
          <cell r="F698" t="str">
            <v>GAS</v>
          </cell>
          <cell r="G698" t="str">
            <v>IMCHICAGO</v>
          </cell>
          <cell r="H698" t="str">
            <v>INTRAMONTH</v>
          </cell>
        </row>
        <row r="699">
          <cell r="A699" t="str">
            <v>POS-GAS-TRD</v>
          </cell>
          <cell r="B699" t="str">
            <v>IM-EMWNSS2-BAS</v>
          </cell>
          <cell r="C699" t="str">
            <v>MIDWEST</v>
          </cell>
          <cell r="D699" t="str">
            <v>D</v>
          </cell>
          <cell r="F699" t="str">
            <v>GAS</v>
          </cell>
          <cell r="G699" t="str">
            <v>IMCHICAGO</v>
          </cell>
          <cell r="H699" t="str">
            <v>INTRAMONTH</v>
          </cell>
        </row>
        <row r="700">
          <cell r="A700" t="str">
            <v>POS-GAS-TRD</v>
          </cell>
          <cell r="B700" t="str">
            <v>IM-EMWNSS2-GDL</v>
          </cell>
          <cell r="C700" t="str">
            <v>MIDWEST</v>
          </cell>
          <cell r="D700" t="str">
            <v>M</v>
          </cell>
          <cell r="E700" t="str">
            <v>G</v>
          </cell>
          <cell r="F700" t="str">
            <v>GAS</v>
          </cell>
          <cell r="G700" t="str">
            <v>IMCHICAGO</v>
          </cell>
          <cell r="H700" t="str">
            <v>INTRAMONTH</v>
          </cell>
        </row>
        <row r="701">
          <cell r="A701" t="str">
            <v>POS-GAS-TRD</v>
          </cell>
          <cell r="B701" t="str">
            <v>IM-EMWNSS2-IDX</v>
          </cell>
          <cell r="C701" t="str">
            <v>MIDWEST</v>
          </cell>
          <cell r="D701" t="str">
            <v>I</v>
          </cell>
          <cell r="F701" t="str">
            <v>GAS</v>
          </cell>
          <cell r="G701" t="str">
            <v>IMCHICAGO</v>
          </cell>
          <cell r="H701" t="str">
            <v>INTRAMONTH</v>
          </cell>
        </row>
        <row r="702">
          <cell r="A702" t="str">
            <v>POS-GAS-TRD</v>
          </cell>
          <cell r="B702" t="str">
            <v>IM-EMWNSS2-PRC</v>
          </cell>
          <cell r="C702" t="str">
            <v>MIDWEST</v>
          </cell>
          <cell r="D702" t="str">
            <v>P</v>
          </cell>
          <cell r="F702" t="str">
            <v>GAS</v>
          </cell>
          <cell r="G702" t="str">
            <v>IMCHICAGO</v>
          </cell>
          <cell r="H702" t="str">
            <v>INTRAMONTH</v>
          </cell>
        </row>
        <row r="703">
          <cell r="A703" t="str">
            <v>POS-GAS-TRD</v>
          </cell>
          <cell r="B703" t="str">
            <v>INTRA-ST-COVE-PRC</v>
          </cell>
          <cell r="C703" t="str">
            <v>STCOVE</v>
          </cell>
          <cell r="D703" t="str">
            <v>P</v>
          </cell>
          <cell r="F703" t="str">
            <v>GAS</v>
          </cell>
          <cell r="G703" t="str">
            <v>IMNESTORAGE</v>
          </cell>
          <cell r="H703" t="str">
            <v>INTRAMONTH</v>
          </cell>
        </row>
        <row r="704">
          <cell r="A704" t="str">
            <v>POS-GAS-TRD</v>
          </cell>
          <cell r="B704" t="str">
            <v>INTRA-ST-COVE-BAS</v>
          </cell>
          <cell r="C704" t="str">
            <v>STCOVE</v>
          </cell>
          <cell r="D704" t="str">
            <v>D</v>
          </cell>
          <cell r="F704" t="str">
            <v>GAS</v>
          </cell>
          <cell r="G704" t="str">
            <v>IMNESTORAGE</v>
          </cell>
          <cell r="H704" t="str">
            <v>INTRAMONTH</v>
          </cell>
        </row>
        <row r="705">
          <cell r="A705" t="str">
            <v>POS-GAS-TRD</v>
          </cell>
          <cell r="B705" t="str">
            <v>INTRA-ST-COVE-GDL</v>
          </cell>
          <cell r="C705" t="str">
            <v>STCOVE</v>
          </cell>
          <cell r="D705" t="str">
            <v>M</v>
          </cell>
          <cell r="E705" t="str">
            <v>G</v>
          </cell>
          <cell r="F705" t="str">
            <v>GAS</v>
          </cell>
          <cell r="G705" t="str">
            <v>IMNESTORAGE</v>
          </cell>
          <cell r="H705" t="str">
            <v>INTRAMONTH</v>
          </cell>
        </row>
        <row r="706">
          <cell r="A706" t="str">
            <v>POS-GAS-TRD</v>
          </cell>
          <cell r="B706" t="str">
            <v>INTRA-ST-COVE-IDX</v>
          </cell>
          <cell r="C706" t="str">
            <v>STCOVE</v>
          </cell>
          <cell r="D706" t="str">
            <v>I</v>
          </cell>
          <cell r="F706" t="str">
            <v>GAS</v>
          </cell>
          <cell r="G706" t="str">
            <v>IMNESTORAGE</v>
          </cell>
          <cell r="H706" t="str">
            <v>INTRAMONTH</v>
          </cell>
        </row>
        <row r="707">
          <cell r="A707" t="str">
            <v>POS-GAS-TRD</v>
          </cell>
          <cell r="B707" t="str">
            <v>INTRA-ME-PROMPT-PRC</v>
          </cell>
          <cell r="C707" t="str">
            <v>MARKETEAST</v>
          </cell>
          <cell r="D707" t="str">
            <v>P</v>
          </cell>
          <cell r="F707" t="str">
            <v>GAS</v>
          </cell>
          <cell r="G707" t="str">
            <v>IMMKTE</v>
          </cell>
          <cell r="H707" t="str">
            <v>INTRAMONTH</v>
          </cell>
        </row>
        <row r="708">
          <cell r="A708" t="str">
            <v>POS-GAS-TRD</v>
          </cell>
          <cell r="B708" t="str">
            <v>INTRA-ME-PROMPT-IDX</v>
          </cell>
          <cell r="C708" t="str">
            <v>MARKETEAST</v>
          </cell>
          <cell r="D708" t="str">
            <v>I</v>
          </cell>
          <cell r="F708" t="str">
            <v>GAS</v>
          </cell>
          <cell r="G708" t="str">
            <v>IMMKTE</v>
          </cell>
          <cell r="H708" t="str">
            <v>INTRAMONTH</v>
          </cell>
        </row>
        <row r="709">
          <cell r="A709" t="str">
            <v>POS-GAS-TRD</v>
          </cell>
          <cell r="B709" t="str">
            <v>INTRA-ME-PROMPT-PHY</v>
          </cell>
          <cell r="C709" t="str">
            <v>MARKETEAST</v>
          </cell>
          <cell r="D709" t="str">
            <v>M</v>
          </cell>
          <cell r="E709" t="str">
            <v>P</v>
          </cell>
          <cell r="F709" t="str">
            <v>GAS</v>
          </cell>
          <cell r="G709" t="str">
            <v>IMMKTEAST</v>
          </cell>
          <cell r="H709" t="str">
            <v>INTRAMONTH</v>
          </cell>
        </row>
        <row r="712">
          <cell r="A712" t="str">
            <v>POS-GAS-TRD</v>
          </cell>
          <cell r="B712" t="str">
            <v>INTRA-GULF5-PRC</v>
          </cell>
          <cell r="C712" t="str">
            <v>NORTHEAST</v>
          </cell>
          <cell r="D712" t="str">
            <v>P</v>
          </cell>
          <cell r="F712" t="str">
            <v>GAS</v>
          </cell>
          <cell r="G712" t="str">
            <v>IMNORTHEAST</v>
          </cell>
          <cell r="H712" t="str">
            <v>INTRAMONTH</v>
          </cell>
        </row>
        <row r="713">
          <cell r="A713" t="str">
            <v>POS-GAS-TRD</v>
          </cell>
          <cell r="B713" t="str">
            <v>INTRA-GULF6-PRC</v>
          </cell>
          <cell r="C713" t="str">
            <v>NORTHEAST</v>
          </cell>
          <cell r="D713" t="str">
            <v>P</v>
          </cell>
          <cell r="F713" t="str">
            <v>GAS</v>
          </cell>
          <cell r="G713" t="str">
            <v>IMNORTHEAST</v>
          </cell>
          <cell r="H713" t="str">
            <v>INTRAMONTH</v>
          </cell>
        </row>
        <row r="714">
          <cell r="A714" t="str">
            <v>POS-GAS-TRD</v>
          </cell>
          <cell r="B714" t="str">
            <v>INTRA-GULF7-PRC</v>
          </cell>
          <cell r="C714" t="str">
            <v>NORTHEAST</v>
          </cell>
          <cell r="D714" t="str">
            <v>P</v>
          </cell>
          <cell r="F714" t="str">
            <v>GAS</v>
          </cell>
          <cell r="G714" t="str">
            <v>IMNORTHEAST</v>
          </cell>
          <cell r="H714" t="str">
            <v>INTRAMONTH</v>
          </cell>
        </row>
        <row r="715">
          <cell r="A715" t="str">
            <v>POS-GAS-TRD</v>
          </cell>
          <cell r="B715" t="str">
            <v>INTRA-GULF5-PHY</v>
          </cell>
          <cell r="C715" t="str">
            <v>NORTHEAST</v>
          </cell>
          <cell r="D715" t="str">
            <v>M</v>
          </cell>
          <cell r="E715" t="str">
            <v>P</v>
          </cell>
          <cell r="F715" t="str">
            <v>GAS</v>
          </cell>
          <cell r="G715" t="str">
            <v>IMNORTHEAST</v>
          </cell>
          <cell r="H715" t="str">
            <v>INTRAMONTH</v>
          </cell>
        </row>
        <row r="716">
          <cell r="A716" t="str">
            <v>POS-GAS-TRD</v>
          </cell>
          <cell r="B716" t="str">
            <v>INTRA-GULF6-PHY</v>
          </cell>
          <cell r="C716" t="str">
            <v>NORTHEAST</v>
          </cell>
          <cell r="D716" t="str">
            <v>M</v>
          </cell>
          <cell r="E716" t="str">
            <v>P</v>
          </cell>
          <cell r="F716" t="str">
            <v>GAS</v>
          </cell>
          <cell r="G716" t="str">
            <v>IMNORTHEAST</v>
          </cell>
          <cell r="H716" t="str">
            <v>INTRAMONTH</v>
          </cell>
        </row>
        <row r="717">
          <cell r="A717" t="str">
            <v>POS-GAS-TRD</v>
          </cell>
          <cell r="B717" t="str">
            <v>INTRA-GULF7-PHY</v>
          </cell>
          <cell r="C717" t="str">
            <v>NORTHEAST</v>
          </cell>
          <cell r="D717" t="str">
            <v>M</v>
          </cell>
          <cell r="E717" t="str">
            <v>P</v>
          </cell>
          <cell r="F717" t="str">
            <v>GAS</v>
          </cell>
          <cell r="G717" t="str">
            <v>IMNORTHEAST</v>
          </cell>
          <cell r="H717" t="str">
            <v>INTRAMONTH</v>
          </cell>
        </row>
        <row r="718">
          <cell r="A718" t="str">
            <v>POS-GAS-TRD</v>
          </cell>
          <cell r="B718" t="str">
            <v>INTRA-GULF5-GDL</v>
          </cell>
          <cell r="C718" t="str">
            <v>NORTHEAST</v>
          </cell>
          <cell r="D718" t="str">
            <v>M</v>
          </cell>
          <cell r="E718" t="str">
            <v>G</v>
          </cell>
          <cell r="F718" t="str">
            <v>GAS</v>
          </cell>
          <cell r="G718" t="str">
            <v>IMNORTHEAST</v>
          </cell>
          <cell r="H718" t="str">
            <v>INTRAMONTH</v>
          </cell>
        </row>
        <row r="719">
          <cell r="A719" t="str">
            <v>POS-GAS-TRD</v>
          </cell>
          <cell r="B719" t="str">
            <v>INTRA-GULF6-GDL</v>
          </cell>
          <cell r="C719" t="str">
            <v>NORTHEAST</v>
          </cell>
          <cell r="D719" t="str">
            <v>M</v>
          </cell>
          <cell r="E719" t="str">
            <v>G</v>
          </cell>
          <cell r="F719" t="str">
            <v>GAS</v>
          </cell>
          <cell r="G719" t="str">
            <v>IMNORTHEAST</v>
          </cell>
          <cell r="H719" t="str">
            <v>INTRAMONTH</v>
          </cell>
        </row>
        <row r="720">
          <cell r="A720" t="str">
            <v>POS-GAS-TRD</v>
          </cell>
          <cell r="B720" t="str">
            <v>INTRA-GULF7-GDL</v>
          </cell>
          <cell r="C720" t="str">
            <v>NORTHEAST</v>
          </cell>
          <cell r="D720" t="str">
            <v>M</v>
          </cell>
          <cell r="E720" t="str">
            <v>G</v>
          </cell>
          <cell r="F720" t="str">
            <v>GAS</v>
          </cell>
          <cell r="G720" t="str">
            <v>IMNORTHEAST</v>
          </cell>
          <cell r="H720" t="str">
            <v>INTRAMONTH</v>
          </cell>
        </row>
        <row r="721">
          <cell r="A721" t="str">
            <v>POS-GAS-TRD</v>
          </cell>
          <cell r="B721" t="str">
            <v>INTRA-GULF5-BAS</v>
          </cell>
          <cell r="C721" t="str">
            <v>NORTHEAST</v>
          </cell>
          <cell r="D721" t="str">
            <v>D</v>
          </cell>
          <cell r="F721" t="str">
            <v>GAS</v>
          </cell>
          <cell r="G721" t="str">
            <v>IMNORTHEAST</v>
          </cell>
          <cell r="H721" t="str">
            <v>INTRAMONTH</v>
          </cell>
        </row>
        <row r="722">
          <cell r="A722" t="str">
            <v>POS-GAS-TRD</v>
          </cell>
          <cell r="B722" t="str">
            <v>INTRA-GULF6-BAS</v>
          </cell>
          <cell r="C722" t="str">
            <v>NORTHEAST</v>
          </cell>
          <cell r="D722" t="str">
            <v>D</v>
          </cell>
          <cell r="F722" t="str">
            <v>GAS</v>
          </cell>
          <cell r="G722" t="str">
            <v>IMNORTHEAST</v>
          </cell>
          <cell r="H722" t="str">
            <v>INTRAMONTH</v>
          </cell>
        </row>
        <row r="723">
          <cell r="A723" t="str">
            <v>POS-GAS-TRD</v>
          </cell>
          <cell r="B723" t="str">
            <v>INTRA-GULF7-BAS</v>
          </cell>
          <cell r="C723" t="str">
            <v>NORTHEAST</v>
          </cell>
          <cell r="D723" t="str">
            <v>D</v>
          </cell>
          <cell r="F723" t="str">
            <v>GAS</v>
          </cell>
          <cell r="G723" t="str">
            <v>IMNORTHEAST</v>
          </cell>
          <cell r="H723" t="str">
            <v>INTRAMONTH</v>
          </cell>
        </row>
        <row r="724">
          <cell r="A724" t="str">
            <v>POS-GAS-TRD</v>
          </cell>
          <cell r="B724" t="str">
            <v>INTRA-MKT5-BAS</v>
          </cell>
          <cell r="C724" t="str">
            <v>NORTHEAST</v>
          </cell>
          <cell r="D724" t="str">
            <v>D</v>
          </cell>
          <cell r="F724" t="str">
            <v>GAS</v>
          </cell>
          <cell r="G724" t="str">
            <v>IMMKTEAST</v>
          </cell>
          <cell r="H724" t="str">
            <v>INTRAMONTH</v>
          </cell>
        </row>
        <row r="725">
          <cell r="A725" t="str">
            <v>POS-GAS-TRD</v>
          </cell>
          <cell r="B725" t="str">
            <v>INTRA-MKT5-GDL</v>
          </cell>
          <cell r="C725" t="str">
            <v>NORTHEAST</v>
          </cell>
          <cell r="D725" t="str">
            <v>M</v>
          </cell>
          <cell r="E725" t="str">
            <v>G</v>
          </cell>
          <cell r="F725" t="str">
            <v>GAS</v>
          </cell>
          <cell r="G725" t="str">
            <v>IMMKTEAST</v>
          </cell>
          <cell r="H725" t="str">
            <v>INTRAMONTH</v>
          </cell>
        </row>
        <row r="726">
          <cell r="A726" t="str">
            <v>POS-GAS-TRD</v>
          </cell>
          <cell r="B726" t="str">
            <v>INTRA-MKT5-PHY</v>
          </cell>
          <cell r="C726" t="str">
            <v>NORTHEAST</v>
          </cell>
          <cell r="D726" t="str">
            <v>M</v>
          </cell>
          <cell r="E726" t="str">
            <v>P</v>
          </cell>
          <cell r="F726" t="str">
            <v>GAS</v>
          </cell>
          <cell r="G726" t="str">
            <v>IMMKTEAST</v>
          </cell>
          <cell r="H726" t="str">
            <v>INTRAMONTH</v>
          </cell>
        </row>
        <row r="727">
          <cell r="A727" t="str">
            <v>POS-GAS-TRD</v>
          </cell>
          <cell r="B727" t="str">
            <v>INTRA-MKT5-PRC</v>
          </cell>
          <cell r="C727" t="str">
            <v>NORTHEAST</v>
          </cell>
          <cell r="D727" t="str">
            <v>P</v>
          </cell>
          <cell r="F727" t="str">
            <v>GAS</v>
          </cell>
          <cell r="G727" t="str">
            <v>IMMKTEAST</v>
          </cell>
          <cell r="H727" t="str">
            <v>INTRAMONTH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QUERY2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QUERY3" backgroundRefresh="0" growShrinkType="insertClear" fillFormulas="1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9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ExternalData10" backgroundRefresh="0" growShrinkType="insertClear" fillFormulas="1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Document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A7" sqref="A7"/>
    </sheetView>
  </sheetViews>
  <sheetFormatPr defaultRowHeight="12.75" x14ac:dyDescent="0.2"/>
  <cols>
    <col min="1" max="1" width="35.85546875" style="10" customWidth="1"/>
    <col min="2" max="2" width="1.5703125" style="2" customWidth="1"/>
    <col min="3" max="3" width="14.42578125" style="3" hidden="1" customWidth="1"/>
    <col min="4" max="4" width="9.285156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7109375" style="2" customWidth="1"/>
    <col min="28" max="28" width="2.140625" style="2" customWidth="1"/>
    <col min="29" max="29" width="12.7109375" style="2" customWidth="1"/>
    <col min="30" max="30" width="1.85546875" style="2" customWidth="1"/>
    <col min="31" max="31" width="14.140625" style="2" customWidth="1"/>
    <col min="32" max="32" width="1.140625" style="5" customWidth="1"/>
    <col min="33" max="33" width="12.28515625" style="5" customWidth="1"/>
    <col min="34" max="34" width="1.5703125" style="6" customWidth="1"/>
    <col min="35" max="35" width="12" style="5" customWidth="1"/>
    <col min="36" max="36" width="9.140625" style="2"/>
    <col min="37" max="37" width="14.28515625" style="2" customWidth="1"/>
    <col min="38" max="16384" width="9.140625" style="2"/>
  </cols>
  <sheetData>
    <row r="1" spans="1:44" ht="12.75" customHeight="1" x14ac:dyDescent="0.2">
      <c r="A1" s="1" t="s">
        <v>0</v>
      </c>
      <c r="AE1" s="4"/>
      <c r="AI1" s="7" t="s">
        <v>1</v>
      </c>
    </row>
    <row r="2" spans="1:44" ht="12.75" customHeight="1" x14ac:dyDescent="0.2">
      <c r="A2" s="1"/>
      <c r="AC2" s="8"/>
      <c r="AE2" s="8"/>
      <c r="AG2" s="8"/>
      <c r="AI2" s="9" t="s">
        <v>2</v>
      </c>
    </row>
    <row r="3" spans="1:44" ht="12.75" customHeight="1" x14ac:dyDescent="0.2">
      <c r="AE3"/>
      <c r="AI3" s="7"/>
    </row>
    <row r="4" spans="1:44" ht="12.75" customHeight="1" x14ac:dyDescent="0.2">
      <c r="AE4"/>
    </row>
    <row r="5" spans="1:44" ht="45.75" customHeight="1" x14ac:dyDescent="0.2">
      <c r="A5" s="11">
        <v>36696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">
      <c r="A7" s="19" t="s">
        <v>17</v>
      </c>
      <c r="B7" s="20"/>
      <c r="C7" s="21"/>
      <c r="D7" s="21"/>
      <c r="E7" s="70">
        <v>36678</v>
      </c>
      <c r="F7" s="22"/>
      <c r="G7" s="70" t="s">
        <v>25</v>
      </c>
      <c r="H7" s="22"/>
      <c r="I7" s="70">
        <v>36708</v>
      </c>
      <c r="J7" s="22"/>
      <c r="K7" s="70">
        <v>36739</v>
      </c>
      <c r="L7" s="22"/>
      <c r="M7" s="70">
        <v>36770</v>
      </c>
      <c r="N7" s="22"/>
      <c r="O7" s="70">
        <v>36800</v>
      </c>
      <c r="P7" s="22"/>
      <c r="Q7" s="70">
        <v>36831</v>
      </c>
      <c r="R7" s="22"/>
      <c r="S7" s="70">
        <v>36861</v>
      </c>
      <c r="T7" s="22"/>
      <c r="U7" s="70">
        <v>36892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4" s="12" customFormat="1" ht="12.75" customHeight="1" thickBot="1" x14ac:dyDescent="0.25">
      <c r="A8" s="19" t="s">
        <v>8</v>
      </c>
      <c r="B8" s="20"/>
      <c r="C8" s="21"/>
      <c r="D8" s="21"/>
      <c r="E8" s="72">
        <v>36678</v>
      </c>
      <c r="F8" s="22"/>
      <c r="G8" s="72" t="s">
        <v>22</v>
      </c>
      <c r="H8" s="22"/>
      <c r="I8" s="72">
        <v>36708</v>
      </c>
      <c r="J8" s="22"/>
      <c r="K8" s="72">
        <v>36739</v>
      </c>
      <c r="L8" s="22"/>
      <c r="M8" s="72">
        <v>36770</v>
      </c>
      <c r="N8" s="22"/>
      <c r="O8" s="72">
        <v>36800</v>
      </c>
      <c r="P8" s="22"/>
      <c r="Q8" s="72">
        <v>36831</v>
      </c>
      <c r="R8" s="22"/>
      <c r="S8" s="72">
        <v>36861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26</v>
      </c>
      <c r="AK8" s="73">
        <v>36676</v>
      </c>
      <c r="AM8" s="12" t="s">
        <v>9</v>
      </c>
      <c r="AO8" s="12" t="s">
        <v>26</v>
      </c>
    </row>
    <row r="9" spans="1:44" ht="13.5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25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25">
      <c r="A11" s="62" t="s">
        <v>27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">
      <c r="A12" s="64" t="s">
        <v>28</v>
      </c>
      <c r="B12" s="23"/>
      <c r="C12" s="3" t="s">
        <v>29</v>
      </c>
      <c r="D12" s="3" t="s">
        <v>30</v>
      </c>
      <c r="E12" s="65">
        <v>47.2</v>
      </c>
      <c r="F12" s="75"/>
      <c r="G12" s="67">
        <v>0</v>
      </c>
      <c r="H12" s="23"/>
      <c r="I12" s="65">
        <v>-365.4</v>
      </c>
      <c r="J12" s="23">
        <v>0</v>
      </c>
      <c r="K12" s="65">
        <v>0</v>
      </c>
      <c r="L12" s="23">
        <v>0</v>
      </c>
      <c r="M12" s="65">
        <v>0</v>
      </c>
      <c r="N12" s="23">
        <v>0</v>
      </c>
      <c r="O12" s="65">
        <v>0</v>
      </c>
      <c r="P12" s="23">
        <v>0</v>
      </c>
      <c r="Q12" s="65">
        <v>0</v>
      </c>
      <c r="R12" s="23">
        <v>0</v>
      </c>
      <c r="S12" s="65">
        <v>0</v>
      </c>
      <c r="T12" s="23">
        <v>0</v>
      </c>
      <c r="U12" s="65">
        <v>0</v>
      </c>
      <c r="V12" s="23">
        <v>0</v>
      </c>
      <c r="W12" s="65">
        <v>0</v>
      </c>
      <c r="X12" s="23">
        <v>0</v>
      </c>
      <c r="Y12" s="65">
        <v>0</v>
      </c>
      <c r="Z12" s="23">
        <v>0</v>
      </c>
      <c r="AA12" s="65">
        <v>0</v>
      </c>
      <c r="AB12" s="23">
        <v>0</v>
      </c>
      <c r="AC12" s="65">
        <v>0</v>
      </c>
      <c r="AD12" s="66">
        <v>0</v>
      </c>
      <c r="AE12" s="65">
        <v>0</v>
      </c>
      <c r="AF12" s="66">
        <v>0</v>
      </c>
      <c r="AG12" s="65">
        <v>0</v>
      </c>
      <c r="AH12" s="66">
        <v>0</v>
      </c>
      <c r="AI12" s="67">
        <v>-318.2</v>
      </c>
      <c r="AJ12" s="61"/>
      <c r="AK12" s="48">
        <v>-318.2</v>
      </c>
      <c r="AL12"/>
      <c r="AM12" s="48">
        <v>0</v>
      </c>
      <c r="AN12" s="74"/>
      <c r="AO12" s="61">
        <v>-318.2</v>
      </c>
      <c r="AQ12" s="26">
        <v>84.8</v>
      </c>
    </row>
    <row r="13" spans="1:44" ht="12.75" customHeight="1" x14ac:dyDescent="0.2">
      <c r="A13" s="64" t="s">
        <v>31</v>
      </c>
      <c r="B13" s="23"/>
      <c r="E13" s="65"/>
      <c r="F13" s="75"/>
      <c r="G13" s="67"/>
      <c r="H13" s="23"/>
      <c r="I13" s="65"/>
      <c r="J13" s="23"/>
      <c r="K13" s="65"/>
      <c r="L13" s="23"/>
      <c r="M13" s="65"/>
      <c r="N13" s="23"/>
      <c r="O13" s="65"/>
      <c r="P13" s="23">
        <v>0</v>
      </c>
      <c r="Q13" s="65"/>
      <c r="R13" s="23"/>
      <c r="S13" s="65"/>
      <c r="T13" s="23"/>
      <c r="U13" s="65"/>
      <c r="V13" s="23"/>
      <c r="W13" s="65"/>
      <c r="X13" s="23"/>
      <c r="Y13" s="65"/>
      <c r="Z13" s="23"/>
      <c r="AA13" s="65"/>
      <c r="AB13" s="23"/>
      <c r="AC13" s="65"/>
      <c r="AD13" s="25"/>
      <c r="AE13" s="65"/>
      <c r="AF13" s="25"/>
      <c r="AG13" s="65"/>
      <c r="AH13" s="66"/>
      <c r="AI13" s="67">
        <v>0</v>
      </c>
      <c r="AJ13" s="61"/>
      <c r="AK13" s="48"/>
      <c r="AL13"/>
      <c r="AM13" s="48"/>
      <c r="AN13" s="74"/>
      <c r="AO13" s="61"/>
      <c r="AQ13" s="26"/>
    </row>
    <row r="14" spans="1:44" ht="12.75" customHeight="1" x14ac:dyDescent="0.2">
      <c r="A14" s="64" t="s">
        <v>32</v>
      </c>
      <c r="B14" s="23"/>
      <c r="E14" s="48"/>
      <c r="F14" s="38"/>
      <c r="G14" s="76"/>
      <c r="H14" s="23"/>
      <c r="I14" s="48"/>
      <c r="J14" s="23"/>
      <c r="K14" s="48"/>
      <c r="L14" s="23"/>
      <c r="M14" s="48"/>
      <c r="N14" s="23"/>
      <c r="O14" s="48"/>
      <c r="P14" s="23"/>
      <c r="Q14" s="48"/>
      <c r="R14" s="23"/>
      <c r="S14" s="48"/>
      <c r="T14" s="23"/>
      <c r="U14" s="48"/>
      <c r="V14" s="23"/>
      <c r="W14" s="48"/>
      <c r="X14" s="23"/>
      <c r="Y14" s="48"/>
      <c r="Z14" s="23"/>
      <c r="AA14" s="48"/>
      <c r="AB14" s="23"/>
      <c r="AC14" s="48"/>
      <c r="AD14" s="23"/>
      <c r="AE14" s="48"/>
      <c r="AF14" s="23"/>
      <c r="AG14" s="48"/>
      <c r="AH14" s="66"/>
      <c r="AI14" s="67"/>
      <c r="AJ14" s="61"/>
      <c r="AK14" s="48"/>
      <c r="AL14"/>
      <c r="AM14" s="48"/>
      <c r="AN14" s="74"/>
      <c r="AO14" s="61"/>
      <c r="AP14" s="28"/>
      <c r="AQ14" s="26"/>
      <c r="AR14" s="29"/>
    </row>
    <row r="15" spans="1:44" ht="12.75" customHeight="1" x14ac:dyDescent="0.2">
      <c r="A15" s="64" t="s">
        <v>23</v>
      </c>
      <c r="B15" s="23"/>
      <c r="E15" s="48"/>
      <c r="F15" s="38"/>
      <c r="G15" s="76"/>
      <c r="H15" s="23"/>
      <c r="I15" s="48"/>
      <c r="J15" s="23"/>
      <c r="K15" s="48"/>
      <c r="L15" s="23"/>
      <c r="M15" s="48"/>
      <c r="N15" s="23"/>
      <c r="O15" s="48"/>
      <c r="P15" s="23"/>
      <c r="Q15" s="48"/>
      <c r="R15" s="23"/>
      <c r="S15" s="48"/>
      <c r="T15" s="23"/>
      <c r="U15" s="48"/>
      <c r="V15" s="23"/>
      <c r="W15" s="48"/>
      <c r="X15" s="23"/>
      <c r="Y15" s="48"/>
      <c r="Z15" s="23"/>
      <c r="AA15" s="48"/>
      <c r="AB15" s="23"/>
      <c r="AC15" s="48"/>
      <c r="AD15" s="23"/>
      <c r="AE15" s="48"/>
      <c r="AF15" s="23"/>
      <c r="AG15" s="48"/>
      <c r="AH15" s="66"/>
      <c r="AI15" s="67"/>
      <c r="AJ15" s="61"/>
      <c r="AK15" s="48"/>
      <c r="AL15"/>
      <c r="AM15" s="48"/>
      <c r="AN15" s="74"/>
      <c r="AO15" s="61"/>
      <c r="AP15" s="28"/>
      <c r="AQ15" s="26"/>
      <c r="AR15" s="29"/>
    </row>
    <row r="16" spans="1:44" ht="12.75" customHeight="1" x14ac:dyDescent="0.2">
      <c r="A16" s="64" t="s">
        <v>18</v>
      </c>
      <c r="B16" s="23"/>
      <c r="C16" s="3" t="s">
        <v>29</v>
      </c>
      <c r="D16" s="3" t="s">
        <v>19</v>
      </c>
      <c r="E16" s="48">
        <v>167.86517000000001</v>
      </c>
      <c r="F16" s="38"/>
      <c r="G16" s="76">
        <v>0</v>
      </c>
      <c r="H16" s="23"/>
      <c r="I16" s="48">
        <v>12.135540000000001</v>
      </c>
      <c r="J16" s="23">
        <v>0</v>
      </c>
      <c r="K16" s="48">
        <v>0</v>
      </c>
      <c r="L16" s="23">
        <v>0</v>
      </c>
      <c r="M16" s="48">
        <v>0</v>
      </c>
      <c r="N16" s="23">
        <v>0</v>
      </c>
      <c r="O16" s="48">
        <v>0</v>
      </c>
      <c r="P16" s="23">
        <v>0</v>
      </c>
      <c r="Q16" s="48">
        <v>0</v>
      </c>
      <c r="R16" s="23">
        <v>0</v>
      </c>
      <c r="S16" s="48">
        <v>0</v>
      </c>
      <c r="T16" s="23">
        <v>0</v>
      </c>
      <c r="U16" s="48">
        <v>0</v>
      </c>
      <c r="V16" s="23">
        <v>0</v>
      </c>
      <c r="W16" s="48">
        <v>0</v>
      </c>
      <c r="X16" s="23">
        <v>0</v>
      </c>
      <c r="Y16" s="48">
        <v>0</v>
      </c>
      <c r="Z16" s="23">
        <v>0</v>
      </c>
      <c r="AA16" s="48">
        <v>0</v>
      </c>
      <c r="AB16" s="23">
        <v>0</v>
      </c>
      <c r="AC16" s="48">
        <v>0</v>
      </c>
      <c r="AD16" s="23">
        <v>0</v>
      </c>
      <c r="AE16" s="48">
        <v>0</v>
      </c>
      <c r="AF16" s="23">
        <v>0</v>
      </c>
      <c r="AG16" s="48">
        <v>0</v>
      </c>
      <c r="AH16" s="66">
        <v>0</v>
      </c>
      <c r="AI16" s="67">
        <v>180.00071</v>
      </c>
      <c r="AJ16" s="61"/>
      <c r="AK16" s="48">
        <v>193.4</v>
      </c>
      <c r="AL16"/>
      <c r="AM16" s="48">
        <v>-13.399290000000008</v>
      </c>
      <c r="AN16" s="74"/>
      <c r="AO16" s="61">
        <v>180.00071</v>
      </c>
      <c r="AP16" s="28"/>
      <c r="AQ16" s="26">
        <v>-16.99929000000002</v>
      </c>
      <c r="AR16" s="29"/>
    </row>
    <row r="17" spans="1:44" ht="12.75" customHeight="1" x14ac:dyDescent="0.2">
      <c r="A17" s="64" t="s">
        <v>33</v>
      </c>
      <c r="B17" s="23"/>
      <c r="C17" s="3" t="s">
        <v>29</v>
      </c>
      <c r="D17" s="3" t="s">
        <v>20</v>
      </c>
      <c r="E17" s="48">
        <v>0</v>
      </c>
      <c r="F17" s="38"/>
      <c r="G17" s="76">
        <v>0</v>
      </c>
      <c r="H17" s="23"/>
      <c r="I17" s="48">
        <v>0</v>
      </c>
      <c r="J17" s="23">
        <v>0</v>
      </c>
      <c r="K17" s="48">
        <v>0</v>
      </c>
      <c r="L17" s="23">
        <v>0</v>
      </c>
      <c r="M17" s="48">
        <v>0</v>
      </c>
      <c r="N17" s="23">
        <v>0</v>
      </c>
      <c r="O17" s="48">
        <v>0</v>
      </c>
      <c r="P17" s="23">
        <v>0</v>
      </c>
      <c r="Q17" s="48">
        <v>0</v>
      </c>
      <c r="R17" s="23">
        <v>0</v>
      </c>
      <c r="S17" s="48">
        <v>0</v>
      </c>
      <c r="T17" s="23">
        <v>0</v>
      </c>
      <c r="U17" s="48">
        <v>0</v>
      </c>
      <c r="V17" s="23">
        <v>0</v>
      </c>
      <c r="W17" s="48">
        <v>0</v>
      </c>
      <c r="X17" s="23">
        <v>0</v>
      </c>
      <c r="Y17" s="48">
        <v>0</v>
      </c>
      <c r="Z17" s="23">
        <v>0</v>
      </c>
      <c r="AA17" s="48">
        <v>0</v>
      </c>
      <c r="AB17" s="23">
        <v>0</v>
      </c>
      <c r="AC17" s="48">
        <v>0</v>
      </c>
      <c r="AD17" s="23">
        <v>0</v>
      </c>
      <c r="AE17" s="48">
        <v>0</v>
      </c>
      <c r="AF17" s="23">
        <v>0</v>
      </c>
      <c r="AG17" s="48">
        <v>0</v>
      </c>
      <c r="AH17" s="25">
        <v>0</v>
      </c>
      <c r="AI17" s="67">
        <v>0</v>
      </c>
      <c r="AJ17" s="61"/>
      <c r="AK17" s="48">
        <v>0</v>
      </c>
      <c r="AL17"/>
      <c r="AM17" s="48">
        <v>0</v>
      </c>
      <c r="AN17" s="74"/>
      <c r="AO17" s="61">
        <v>0</v>
      </c>
      <c r="AP17" s="28"/>
      <c r="AQ17" s="26">
        <v>0</v>
      </c>
      <c r="AR17" s="29"/>
    </row>
    <row r="18" spans="1:44" ht="12.75" customHeight="1" x14ac:dyDescent="0.2">
      <c r="A18" s="64" t="s">
        <v>34</v>
      </c>
      <c r="B18" s="23"/>
      <c r="C18" s="3" t="s">
        <v>29</v>
      </c>
      <c r="D18" s="3" t="s">
        <v>20</v>
      </c>
      <c r="E18" s="48">
        <v>0</v>
      </c>
      <c r="F18" s="38"/>
      <c r="G18" s="76">
        <v>0</v>
      </c>
      <c r="H18" s="23"/>
      <c r="I18" s="48">
        <v>0</v>
      </c>
      <c r="J18" s="23">
        <v>0</v>
      </c>
      <c r="K18" s="48">
        <v>0</v>
      </c>
      <c r="L18" s="23">
        <v>0</v>
      </c>
      <c r="M18" s="48">
        <v>0</v>
      </c>
      <c r="N18" s="23">
        <v>0</v>
      </c>
      <c r="O18" s="48">
        <v>0</v>
      </c>
      <c r="P18" s="23">
        <v>0</v>
      </c>
      <c r="Q18" s="48">
        <v>0</v>
      </c>
      <c r="R18" s="23">
        <v>0</v>
      </c>
      <c r="S18" s="48">
        <v>0</v>
      </c>
      <c r="T18" s="23">
        <v>0</v>
      </c>
      <c r="U18" s="48">
        <v>0</v>
      </c>
      <c r="V18" s="23">
        <v>0</v>
      </c>
      <c r="W18" s="48">
        <v>0</v>
      </c>
      <c r="X18" s="23">
        <v>0</v>
      </c>
      <c r="Y18" s="48">
        <v>0</v>
      </c>
      <c r="Z18" s="23">
        <v>0</v>
      </c>
      <c r="AA18" s="48">
        <v>0</v>
      </c>
      <c r="AB18" s="23">
        <v>0</v>
      </c>
      <c r="AC18" s="48">
        <v>0</v>
      </c>
      <c r="AD18" s="23">
        <v>0</v>
      </c>
      <c r="AE18" s="48">
        <v>0</v>
      </c>
      <c r="AF18" s="23">
        <v>0</v>
      </c>
      <c r="AG18" s="48">
        <v>0</v>
      </c>
      <c r="AH18" s="66">
        <v>0</v>
      </c>
      <c r="AI18" s="67">
        <v>0</v>
      </c>
      <c r="AJ18" s="61"/>
      <c r="AK18" s="48">
        <v>0</v>
      </c>
      <c r="AL18"/>
      <c r="AM18" s="48">
        <v>0</v>
      </c>
      <c r="AN18" s="74"/>
      <c r="AO18" s="61">
        <v>0</v>
      </c>
      <c r="AP18" s="28"/>
      <c r="AQ18" s="26">
        <v>0</v>
      </c>
      <c r="AR18" s="29"/>
    </row>
    <row r="19" spans="1:44" ht="12.75" customHeight="1" x14ac:dyDescent="0.2">
      <c r="A19" s="64" t="s">
        <v>35</v>
      </c>
      <c r="B19" s="23"/>
      <c r="C19" s="3" t="s">
        <v>29</v>
      </c>
      <c r="D19" s="3" t="s">
        <v>21</v>
      </c>
      <c r="E19" s="48">
        <v>0</v>
      </c>
      <c r="F19" s="38"/>
      <c r="G19" s="76">
        <v>0</v>
      </c>
      <c r="H19" s="23"/>
      <c r="I19" s="48">
        <v>-118.7808</v>
      </c>
      <c r="J19" s="23">
        <v>0</v>
      </c>
      <c r="K19" s="48">
        <v>410.73622</v>
      </c>
      <c r="L19" s="23">
        <v>0</v>
      </c>
      <c r="M19" s="48">
        <v>153.06662</v>
      </c>
      <c r="N19" s="23">
        <v>0</v>
      </c>
      <c r="O19" s="48">
        <v>95.264300000000006</v>
      </c>
      <c r="P19" s="23">
        <v>0</v>
      </c>
      <c r="Q19" s="48">
        <v>0</v>
      </c>
      <c r="R19" s="23">
        <v>0</v>
      </c>
      <c r="S19" s="48">
        <v>0</v>
      </c>
      <c r="T19" s="23">
        <v>0</v>
      </c>
      <c r="U19" s="48">
        <v>0</v>
      </c>
      <c r="V19" s="23">
        <v>0</v>
      </c>
      <c r="W19" s="48">
        <v>0</v>
      </c>
      <c r="X19" s="23">
        <v>0</v>
      </c>
      <c r="Y19" s="48">
        <v>0</v>
      </c>
      <c r="Z19" s="23">
        <v>0</v>
      </c>
      <c r="AA19" s="48">
        <v>0</v>
      </c>
      <c r="AB19" s="23">
        <v>0</v>
      </c>
      <c r="AC19" s="48">
        <v>0</v>
      </c>
      <c r="AD19" s="23">
        <v>0</v>
      </c>
      <c r="AE19" s="48">
        <v>0</v>
      </c>
      <c r="AF19" s="23">
        <v>0</v>
      </c>
      <c r="AG19" s="48">
        <v>0</v>
      </c>
      <c r="AH19" s="25">
        <v>0</v>
      </c>
      <c r="AI19" s="67">
        <v>540.28634</v>
      </c>
      <c r="AJ19" s="61"/>
      <c r="AK19" s="48">
        <v>101.9</v>
      </c>
      <c r="AL19"/>
      <c r="AM19" s="48">
        <v>438.38634000000002</v>
      </c>
      <c r="AN19" s="74"/>
      <c r="AO19" s="61">
        <v>540.28634</v>
      </c>
      <c r="AP19" s="28"/>
      <c r="AQ19" s="26">
        <v>340.88634000000002</v>
      </c>
      <c r="AR19" s="29"/>
    </row>
    <row r="20" spans="1:44" ht="12.75" customHeight="1" x14ac:dyDescent="0.25">
      <c r="A20" s="50" t="s">
        <v>10</v>
      </c>
      <c r="B20" s="23"/>
      <c r="E20" s="68">
        <v>215.06517000000002</v>
      </c>
      <c r="F20" s="77"/>
      <c r="G20" s="68">
        <v>0</v>
      </c>
      <c r="H20" s="23"/>
      <c r="I20" s="68">
        <v>-472.04525999999998</v>
      </c>
      <c r="J20" s="23"/>
      <c r="K20" s="68">
        <v>410.73622</v>
      </c>
      <c r="L20" s="23"/>
      <c r="M20" s="68">
        <v>153.06662</v>
      </c>
      <c r="N20" s="23"/>
      <c r="O20" s="68">
        <v>95.264300000000006</v>
      </c>
      <c r="P20" s="23"/>
      <c r="Q20" s="68">
        <v>0</v>
      </c>
      <c r="R20" s="23"/>
      <c r="S20" s="68">
        <v>0</v>
      </c>
      <c r="T20" s="23"/>
      <c r="U20" s="68">
        <v>0</v>
      </c>
      <c r="V20" s="23"/>
      <c r="W20" s="68">
        <v>0</v>
      </c>
      <c r="X20" s="23"/>
      <c r="Y20" s="68">
        <v>0</v>
      </c>
      <c r="Z20" s="23"/>
      <c r="AA20" s="68">
        <v>0</v>
      </c>
      <c r="AB20" s="23"/>
      <c r="AC20" s="68">
        <v>0</v>
      </c>
      <c r="AD20" s="23"/>
      <c r="AE20" s="68">
        <v>0</v>
      </c>
      <c r="AF20" s="23"/>
      <c r="AG20" s="68">
        <v>0</v>
      </c>
      <c r="AH20" s="23"/>
      <c r="AI20" s="68">
        <v>402.08705000000003</v>
      </c>
      <c r="AJ20" s="61"/>
      <c r="AK20" s="68">
        <v>-22.9</v>
      </c>
      <c r="AL20"/>
      <c r="AM20" s="68">
        <v>424.98705000000001</v>
      </c>
      <c r="AN20" s="74"/>
      <c r="AO20" s="69">
        <v>402.08704999999998</v>
      </c>
      <c r="AP20" s="38"/>
      <c r="AQ20" s="68">
        <v>408.68705</v>
      </c>
      <c r="AR20" s="59"/>
    </row>
    <row r="21" spans="1:44" ht="12.75" customHeight="1" x14ac:dyDescent="0.2">
      <c r="A21" s="10" t="s">
        <v>24</v>
      </c>
      <c r="E21" s="2">
        <v>-13.734829999999988</v>
      </c>
      <c r="G21" s="2">
        <v>0</v>
      </c>
      <c r="I21" s="2">
        <v>226.95474000000002</v>
      </c>
      <c r="K21" s="2">
        <v>176.43621999999999</v>
      </c>
      <c r="M21" s="2">
        <v>40.966620000000006</v>
      </c>
      <c r="O21" s="2">
        <v>-5.6356999999999999</v>
      </c>
      <c r="Q21" s="2">
        <v>0</v>
      </c>
      <c r="S21" s="2">
        <v>0</v>
      </c>
      <c r="U21" s="2">
        <v>0</v>
      </c>
      <c r="W21" s="2">
        <v>0</v>
      </c>
      <c r="Y21" s="2">
        <v>0</v>
      </c>
      <c r="AA21" s="2">
        <v>0</v>
      </c>
      <c r="AC21" s="2">
        <v>0</v>
      </c>
      <c r="AE21" s="2">
        <v>0</v>
      </c>
      <c r="AG21" s="5">
        <v>0</v>
      </c>
      <c r="AI21" s="5">
        <v>424.98705000000001</v>
      </c>
    </row>
    <row r="22" spans="1:44" ht="12.75" customHeight="1" x14ac:dyDescent="0.2"/>
    <row r="23" spans="1:44" ht="12.75" customHeight="1" x14ac:dyDescent="0.2"/>
    <row r="24" spans="1:44" ht="12.75" customHeight="1" x14ac:dyDescent="0.2"/>
    <row r="25" spans="1:44" ht="12.75" customHeight="1" x14ac:dyDescent="0.2"/>
    <row r="26" spans="1:44" ht="12.75" customHeight="1" x14ac:dyDescent="0.2"/>
    <row r="27" spans="1:44" ht="12.75" customHeight="1" x14ac:dyDescent="0.2"/>
    <row r="28" spans="1:44" ht="12.75" customHeight="1" x14ac:dyDescent="0.2"/>
    <row r="29" spans="1:44" ht="12.75" customHeight="1" x14ac:dyDescent="0.2"/>
    <row r="30" spans="1:44" ht="12.75" customHeight="1" x14ac:dyDescent="0.2"/>
    <row r="31" spans="1:44" ht="12.75" customHeight="1" x14ac:dyDescent="0.2"/>
    <row r="32" spans="1:4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23" ht="12.75" customHeight="1" x14ac:dyDescent="0.2"/>
    <row r="66" spans="1:23" ht="12.75" customHeight="1" x14ac:dyDescent="0.2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"/>
    <row r="131" spans="5:23" ht="12.75" customHeight="1" x14ac:dyDescent="0.2"/>
    <row r="132" spans="5:23" ht="12.75" customHeight="1" x14ac:dyDescent="0.2"/>
    <row r="133" spans="5:23" ht="12.75" customHeight="1" x14ac:dyDescent="0.2"/>
    <row r="134" spans="5:23" ht="12.75" customHeight="1" x14ac:dyDescent="0.2"/>
    <row r="135" spans="5:23" ht="12.75" customHeight="1" x14ac:dyDescent="0.2"/>
    <row r="136" spans="5:23" ht="12.75" customHeight="1" x14ac:dyDescent="0.2"/>
    <row r="137" spans="5:23" ht="12.75" customHeight="1" x14ac:dyDescent="0.2"/>
    <row r="138" spans="5:23" ht="12.75" customHeight="1" x14ac:dyDescent="0.2"/>
    <row r="139" spans="5:23" ht="12.75" customHeight="1" x14ac:dyDescent="0.2"/>
    <row r="140" spans="5:23" ht="12.75" customHeight="1" x14ac:dyDescent="0.2"/>
    <row r="141" spans="5:23" ht="12.75" customHeight="1" x14ac:dyDescent="0.2"/>
    <row r="142" spans="5:23" ht="12.75" customHeight="1" x14ac:dyDescent="0.2"/>
    <row r="143" spans="5:23" ht="12.75" customHeight="1" x14ac:dyDescent="0.2"/>
    <row r="144" spans="5:23" ht="12.75" customHeight="1" x14ac:dyDescent="0.2"/>
    <row r="145" spans="1:35" ht="12.75" customHeight="1" x14ac:dyDescent="0.2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25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25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25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25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228600</xdr:colOff>
                <xdr:row>0</xdr:row>
                <xdr:rowOff>0</xdr:rowOff>
              </from>
              <to>
                <xdr:col>0</xdr:col>
                <xdr:colOff>1114425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28575</xdr:rowOff>
              </from>
              <to>
                <xdr:col>0</xdr:col>
                <xdr:colOff>1114425</xdr:colOff>
                <xdr:row>4</xdr:row>
                <xdr:rowOff>409575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180975</xdr:colOff>
                    <xdr:row>0</xdr:row>
                    <xdr:rowOff>0</xdr:rowOff>
                  </from>
                  <to>
                    <xdr:col>10</xdr:col>
                    <xdr:colOff>466725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190500</xdr:colOff>
                    <xdr:row>0</xdr:row>
                    <xdr:rowOff>0</xdr:rowOff>
                  </from>
                  <to>
                    <xdr:col>16</xdr:col>
                    <xdr:colOff>485775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6"/>
  <sheetViews>
    <sheetView topLeftCell="H2" workbookViewId="0">
      <selection activeCell="I19" sqref="I19:I20"/>
    </sheetView>
  </sheetViews>
  <sheetFormatPr defaultRowHeight="12.75" x14ac:dyDescent="0.2"/>
  <cols>
    <col min="1" max="1" width="17.5703125" customWidth="1"/>
    <col min="2" max="2" width="15.85546875" customWidth="1"/>
    <col min="3" max="3" width="17.5703125" customWidth="1"/>
    <col min="4" max="4" width="25" customWidth="1"/>
    <col min="5" max="5" width="17" customWidth="1"/>
    <col min="6" max="6" width="13.85546875" customWidth="1"/>
    <col min="7" max="7" width="19.5703125" customWidth="1"/>
    <col min="8" max="8" width="48" customWidth="1"/>
    <col min="9" max="9" width="26.5703125" customWidth="1"/>
    <col min="10" max="10" width="31.28515625" customWidth="1"/>
    <col min="11" max="11" width="21.85546875" customWidth="1"/>
    <col min="12" max="12" width="20.140625" customWidth="1"/>
    <col min="13" max="13" width="11.7109375" customWidth="1"/>
    <col min="14" max="14" width="18" customWidth="1"/>
    <col min="15" max="16" width="17.5703125" customWidth="1"/>
    <col min="17" max="21" width="13.28515625" customWidth="1"/>
    <col min="22" max="22" width="18.42578125" customWidth="1"/>
    <col min="23" max="23" width="20.42578125" customWidth="1"/>
    <col min="24" max="25" width="20" customWidth="1"/>
    <col min="29" max="30" width="17.5703125" customWidth="1"/>
    <col min="31" max="31" width="25" customWidth="1"/>
    <col min="32" max="32" width="20.5703125" customWidth="1"/>
    <col min="34" max="34" width="56.42578125" customWidth="1"/>
    <col min="35" max="35" width="17.5703125" customWidth="1"/>
  </cols>
  <sheetData>
    <row r="1" spans="1:37" ht="13.5" x14ac:dyDescent="0.25">
      <c r="A1" s="83"/>
      <c r="H1" s="84" t="s">
        <v>21</v>
      </c>
      <c r="I1" s="78">
        <f ca="1">SUMIF(O$8:O$39,H1,I$8:I$39)</f>
        <v>0</v>
      </c>
      <c r="J1" s="78">
        <f ca="1">SUMIF(O$8:O$39,H1,J$8:J$39)</f>
        <v>0</v>
      </c>
      <c r="AC1" t="s">
        <v>36</v>
      </c>
      <c r="AD1" t="s">
        <v>37</v>
      </c>
      <c r="AE1" t="s">
        <v>38</v>
      </c>
      <c r="AF1" t="s">
        <v>39</v>
      </c>
      <c r="AH1" t="s">
        <v>40</v>
      </c>
      <c r="AI1" t="s">
        <v>41</v>
      </c>
      <c r="AJ1" t="s">
        <v>42</v>
      </c>
      <c r="AK1" t="s">
        <v>43</v>
      </c>
    </row>
    <row r="2" spans="1:37" ht="13.5" x14ac:dyDescent="0.25">
      <c r="C2" s="85"/>
      <c r="H2" s="84" t="s">
        <v>20</v>
      </c>
      <c r="I2" s="78">
        <f ca="1">SUMIF(O$8:O$39,H2,I$8:I$39)</f>
        <v>0</v>
      </c>
      <c r="J2" s="78">
        <f ca="1">SUMIF(O$8:O$39,H2,J$8:J$39)</f>
        <v>0</v>
      </c>
      <c r="AC2" s="86">
        <v>36033</v>
      </c>
      <c r="AD2" s="87" t="s">
        <v>44</v>
      </c>
      <c r="AE2" s="87" t="s">
        <v>45</v>
      </c>
      <c r="AF2" s="87" t="s">
        <v>46</v>
      </c>
      <c r="AG2" t="s">
        <v>19</v>
      </c>
      <c r="AH2" t="str">
        <f t="shared" ref="AH2:AH30" si="0">CONCATENATE(AE2,AF2)</f>
        <v>INTRA-CAND-BC-GD-GDLGD-CGPR-AECO/AV</v>
      </c>
      <c r="AI2" s="87" t="s">
        <v>47</v>
      </c>
      <c r="AJ2" s="79">
        <v>-0.2</v>
      </c>
    </row>
    <row r="3" spans="1:37" ht="13.5" x14ac:dyDescent="0.25">
      <c r="A3" s="88" t="str">
        <f ca="1">IF(A4=A5,"OK","ERROR")</f>
        <v>OK</v>
      </c>
      <c r="H3" s="84" t="s">
        <v>19</v>
      </c>
      <c r="I3" s="78">
        <f ca="1">SUMIF(O$8:O$39,H3,I$8:I$39)</f>
        <v>296651</v>
      </c>
      <c r="J3" s="78">
        <f ca="1">SUMIF(O$8:O$39,H3,J$8:J$39)</f>
        <v>-50864.200000000004</v>
      </c>
      <c r="AC3" s="86">
        <v>36033</v>
      </c>
      <c r="AD3" s="87" t="s">
        <v>44</v>
      </c>
      <c r="AE3" s="87" t="s">
        <v>45</v>
      </c>
      <c r="AF3" s="87" t="s">
        <v>48</v>
      </c>
      <c r="AG3" t="s">
        <v>19</v>
      </c>
      <c r="AH3" t="str">
        <f t="shared" si="0"/>
        <v>INTRA-CAND-BC-GD-GDLGD-NWPL_ROCKY_M</v>
      </c>
      <c r="AI3" s="87" t="s">
        <v>49</v>
      </c>
      <c r="AJ3" s="79">
        <v>-0.2</v>
      </c>
    </row>
    <row r="4" spans="1:37" ht="13.5" x14ac:dyDescent="0.25">
      <c r="A4" s="89">
        <f ca="1">MAX(A7:A39)</f>
        <v>36696</v>
      </c>
      <c r="B4" t="s">
        <v>50</v>
      </c>
      <c r="H4" s="84" t="s">
        <v>51</v>
      </c>
      <c r="I4" s="78">
        <f ca="1">SUMIF(E$8:E$39,H4,I$8:I$39)</f>
        <v>-3760418</v>
      </c>
      <c r="J4" s="78">
        <f ca="1">SUMIF(O$8:O$39,H4,J$8:J$39)</f>
        <v>0</v>
      </c>
      <c r="AC4" s="86">
        <v>36033</v>
      </c>
      <c r="AD4" s="87" t="s">
        <v>44</v>
      </c>
      <c r="AE4" s="87" t="s">
        <v>52</v>
      </c>
      <c r="AF4" s="87" t="s">
        <v>53</v>
      </c>
      <c r="AG4" t="s">
        <v>30</v>
      </c>
      <c r="AH4" t="str">
        <f t="shared" si="0"/>
        <v>INTRA-CAND-EAST-PHYCHIPPAWA/IM</v>
      </c>
      <c r="AI4" s="87" t="s">
        <v>54</v>
      </c>
      <c r="AJ4" s="79">
        <v>-0.2</v>
      </c>
      <c r="AK4" s="79">
        <v>0.8</v>
      </c>
    </row>
    <row r="5" spans="1:37" x14ac:dyDescent="0.2">
      <c r="A5" s="89">
        <f ca="1">MIN(A7:A39)</f>
        <v>36696</v>
      </c>
      <c r="B5" t="s">
        <v>55</v>
      </c>
      <c r="H5" s="90">
        <f ca="1">MAX(H7:H39)</f>
        <v>36800</v>
      </c>
      <c r="I5" s="78">
        <f ca="1">SUBTOTAL(9,I7:I39)</f>
        <v>-1132217</v>
      </c>
      <c r="J5" s="78">
        <f ca="1">SUBTOTAL(9,J7:J39)</f>
        <v>-348021.3</v>
      </c>
      <c r="K5" s="78"/>
      <c r="L5" s="80"/>
      <c r="M5" s="81">
        <f ca="1">SUBTOTAL(9,M7:M39)</f>
        <v>-113.2217</v>
      </c>
      <c r="N5" s="81">
        <f ca="1">SUBTOTAL(9,N7:N39)</f>
        <v>-34.802129999999991</v>
      </c>
      <c r="AC5" s="86">
        <v>36033</v>
      </c>
      <c r="AD5" s="87" t="s">
        <v>44</v>
      </c>
      <c r="AE5" s="87" t="s">
        <v>52</v>
      </c>
      <c r="AF5" s="87" t="s">
        <v>56</v>
      </c>
      <c r="AG5" t="s">
        <v>30</v>
      </c>
      <c r="AH5" t="str">
        <f t="shared" si="0"/>
        <v>INTRA-CAND-EAST-PHYCORNWALL/IM</v>
      </c>
      <c r="AI5" s="87" t="s">
        <v>57</v>
      </c>
      <c r="AJ5" s="79">
        <v>1.1000000000000001</v>
      </c>
      <c r="AK5" s="79">
        <v>0.7</v>
      </c>
    </row>
    <row r="6" spans="1:37" x14ac:dyDescent="0.2">
      <c r="H6" s="91"/>
      <c r="I6" s="81"/>
      <c r="J6" s="81"/>
      <c r="K6" s="81"/>
      <c r="M6" s="78">
        <v>10000</v>
      </c>
      <c r="O6" s="92" t="s">
        <v>58</v>
      </c>
      <c r="Q6" s="92" t="s">
        <v>59</v>
      </c>
      <c r="R6" s="92" t="s">
        <v>60</v>
      </c>
      <c r="S6" s="92" t="s">
        <v>30</v>
      </c>
      <c r="T6" s="92" t="s">
        <v>61</v>
      </c>
      <c r="U6" s="92"/>
      <c r="AC6" s="86">
        <v>36033</v>
      </c>
      <c r="AD6" s="87" t="s">
        <v>44</v>
      </c>
      <c r="AE6" s="87" t="s">
        <v>52</v>
      </c>
      <c r="AF6" s="87" t="s">
        <v>62</v>
      </c>
      <c r="AG6" t="s">
        <v>30</v>
      </c>
      <c r="AH6" t="str">
        <f t="shared" si="0"/>
        <v>INTRA-CAND-EAST-PHYDAWN/IM</v>
      </c>
      <c r="AI6" s="87" t="s">
        <v>63</v>
      </c>
      <c r="AJ6" s="79">
        <v>0.7</v>
      </c>
    </row>
    <row r="7" spans="1:37" x14ac:dyDescent="0.2">
      <c r="A7" t="s">
        <v>36</v>
      </c>
      <c r="B7" t="s">
        <v>37</v>
      </c>
      <c r="C7" t="s">
        <v>64</v>
      </c>
      <c r="D7" t="s">
        <v>38</v>
      </c>
      <c r="E7" t="s">
        <v>65</v>
      </c>
      <c r="F7" t="s">
        <v>66</v>
      </c>
      <c r="G7" t="s">
        <v>39</v>
      </c>
      <c r="H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72</v>
      </c>
      <c r="N7" t="s">
        <v>73</v>
      </c>
      <c r="O7" s="92" t="s">
        <v>74</v>
      </c>
      <c r="P7" t="s">
        <v>75</v>
      </c>
      <c r="Q7" t="s">
        <v>76</v>
      </c>
      <c r="R7" t="s">
        <v>76</v>
      </c>
      <c r="S7" t="s">
        <v>76</v>
      </c>
      <c r="T7" t="s">
        <v>76</v>
      </c>
      <c r="U7" t="s">
        <v>76</v>
      </c>
      <c r="V7" t="s">
        <v>71</v>
      </c>
      <c r="W7" t="s">
        <v>77</v>
      </c>
      <c r="X7" t="s">
        <v>78</v>
      </c>
      <c r="Y7" t="s">
        <v>79</v>
      </c>
      <c r="AC7" s="86">
        <v>36033</v>
      </c>
      <c r="AD7" s="87" t="s">
        <v>44</v>
      </c>
      <c r="AE7" s="87" t="s">
        <v>52</v>
      </c>
      <c r="AF7" s="87" t="s">
        <v>80</v>
      </c>
      <c r="AG7" t="s">
        <v>30</v>
      </c>
      <c r="AH7" t="str">
        <f t="shared" si="0"/>
        <v>INTRA-CAND-EAST-PHYEMPRESS-US/IM</v>
      </c>
      <c r="AI7" s="87" t="s">
        <v>81</v>
      </c>
      <c r="AJ7" s="79">
        <v>0.7</v>
      </c>
    </row>
    <row r="8" spans="1:37" x14ac:dyDescent="0.2">
      <c r="A8" s="86">
        <v>36696</v>
      </c>
      <c r="B8" s="87" t="s">
        <v>82</v>
      </c>
      <c r="C8" s="87" t="s">
        <v>83</v>
      </c>
      <c r="D8" s="87" t="s">
        <v>119</v>
      </c>
      <c r="E8" s="87" t="s">
        <v>51</v>
      </c>
      <c r="F8" s="87" t="s">
        <v>19</v>
      </c>
      <c r="G8" s="87" t="s">
        <v>46</v>
      </c>
      <c r="H8" s="86">
        <v>36678</v>
      </c>
      <c r="I8" s="87">
        <v>-11554</v>
      </c>
      <c r="J8" s="82">
        <f ca="1">IF(ISNA(K8),0,(I8*K8))</f>
        <v>0</v>
      </c>
      <c r="K8" s="82" t="e">
        <f ca="1">VLOOKUP(G8,CurveTable,2,FALSE)</f>
        <v>#N/A</v>
      </c>
      <c r="L8" s="82" t="str">
        <f ca="1">G8&amp;H8</f>
        <v>GD-CGPR-AECO/AV36678</v>
      </c>
      <c r="M8" s="82">
        <f ca="1">SUM(I8/UOM)</f>
        <v>-1.1554</v>
      </c>
      <c r="N8" s="82">
        <f ca="1">SUM(J8/UOM)</f>
        <v>0</v>
      </c>
      <c r="O8" s="93" t="e">
        <f ca="1">INDEX(AG$2:AH$50,MATCH(D8&amp;G8,AH$2:AH$200,0),1)</f>
        <v>#REF!</v>
      </c>
      <c r="P8" s="93" t="e">
        <f ca="1">INDEX([17]Portfolios!A$3:G$929,MATCH(D8,[17]Portfolios!B$3:B$929,0),7)</f>
        <v>#N/A</v>
      </c>
      <c r="Q8" s="93" t="e">
        <f ca="1">IF($O8="P",INDEX('[17]Date Master'!I$3:J$332,MATCH($H8,'[17]Date Master'!I$3:I$332,0),2),0)</f>
        <v>#REF!</v>
      </c>
      <c r="R8" s="93" t="e">
        <f ca="1">IF($O8="D",INDEX('[17]Date Master'!O$3:P$332,MATCH($H8,'[17]Date Master'!O$3:O$332,0),2),0)</f>
        <v>#REF!</v>
      </c>
      <c r="S8" s="93" t="e">
        <f ca="1">IF($O8="PHY",INDEX('[17]Date Master'!R$3:S$332,MATCH($H8,'[17]Date Master'!R$3:R$332,0),2),0)</f>
        <v>#REF!</v>
      </c>
      <c r="T8" s="93" t="e">
        <f ca="1">IF($O8="G",INDEX('[17]Date Master'!R$3:S$332,MATCH($H8,'[17]Date Master'!R$3:R$332,0),2),0)</f>
        <v>#REF!</v>
      </c>
      <c r="U8" s="93" t="e">
        <f ca="1">SUM(Q8:T8)</f>
        <v>#REF!</v>
      </c>
      <c r="V8" s="93" t="e">
        <f ca="1">P8&amp;O8&amp;U8</f>
        <v>#N/A</v>
      </c>
      <c r="W8" s="93" t="str">
        <f ca="1">IF(ISNA(V8),"-",INDEX([17]Portfolios!A$3:H$827,MATCH(D8,[17]Portfolios!B$3:B$827,0),7)&amp;H8)</f>
        <v>-</v>
      </c>
      <c r="X8" s="93" t="str">
        <f ca="1">IF(ISNA(V8),"-",P8&amp;E8&amp;H8)</f>
        <v>-</v>
      </c>
      <c r="Y8" s="93" t="e">
        <f ca="1">P8&amp;O8</f>
        <v>#N/A</v>
      </c>
      <c r="AC8" s="86">
        <v>36033</v>
      </c>
      <c r="AD8" s="87" t="s">
        <v>44</v>
      </c>
      <c r="AE8" s="87" t="s">
        <v>52</v>
      </c>
      <c r="AF8" s="87" t="s">
        <v>85</v>
      </c>
      <c r="AG8" t="s">
        <v>30</v>
      </c>
      <c r="AH8" t="str">
        <f t="shared" ca="1" si="0"/>
        <v>INTRA-CAND-EAST-PHYGD-NIAGARA</v>
      </c>
      <c r="AI8" s="87" t="s">
        <v>86</v>
      </c>
      <c r="AJ8" s="79">
        <v>1</v>
      </c>
    </row>
    <row r="9" spans="1:37" x14ac:dyDescent="0.2">
      <c r="A9" s="86">
        <v>36696</v>
      </c>
      <c r="B9" s="87" t="s">
        <v>82</v>
      </c>
      <c r="C9" s="87" t="s">
        <v>83</v>
      </c>
      <c r="D9" s="87" t="s">
        <v>119</v>
      </c>
      <c r="E9" s="87" t="s">
        <v>51</v>
      </c>
      <c r="F9" s="87" t="s">
        <v>19</v>
      </c>
      <c r="G9" s="87" t="s">
        <v>46</v>
      </c>
      <c r="H9" s="86">
        <v>36708</v>
      </c>
      <c r="I9" s="87">
        <v>-309407</v>
      </c>
      <c r="J9" s="82">
        <f t="shared" ref="J9:J72" ca="1" si="1">IF(ISNA(K9),0,(I9*K9))</f>
        <v>0</v>
      </c>
      <c r="K9" s="82" t="e">
        <f t="shared" ref="K9:K72" ca="1" si="2">VLOOKUP(G9,CurveTable,2,FALSE)</f>
        <v>#N/A</v>
      </c>
      <c r="L9" s="82" t="str">
        <f t="shared" ref="L9:L72" ca="1" si="3">G9&amp;H9</f>
        <v>GD-CGPR-AECO/AV36708</v>
      </c>
      <c r="M9" s="82">
        <f t="shared" ref="M9:M72" ca="1" si="4">SUM(I9/UOM)</f>
        <v>-30.9407</v>
      </c>
      <c r="N9" s="82">
        <f t="shared" ref="N9:N72" ca="1" si="5">SUM(J9/UOM)</f>
        <v>0</v>
      </c>
      <c r="O9" s="93" t="e">
        <f t="shared" ref="O9:O72" ca="1" si="6">INDEX(AG$2:AH$50,MATCH(D9&amp;G9,AH$2:AH$200,0),1)</f>
        <v>#REF!</v>
      </c>
      <c r="P9" s="93" t="e">
        <f ca="1">INDEX([17]Portfolios!A$3:G$929,MATCH(D9,[17]Portfolios!B$3:B$929,0),7)</f>
        <v>#N/A</v>
      </c>
      <c r="Q9" s="93" t="e">
        <f ca="1">IF($O9="P",INDEX('[17]Date Master'!I$3:J$332,MATCH($H9,'[17]Date Master'!I$3:I$332,0),2),0)</f>
        <v>#REF!</v>
      </c>
      <c r="R9" s="93" t="e">
        <f ca="1">IF($O9="D",INDEX('[17]Date Master'!O$3:P$332,MATCH($H9,'[17]Date Master'!O$3:O$332,0),2),0)</f>
        <v>#REF!</v>
      </c>
      <c r="S9" s="93" t="e">
        <f ca="1">IF($O9="PHY",INDEX('[17]Date Master'!R$3:S$332,MATCH($H9,'[17]Date Master'!R$3:R$332,0),2),0)</f>
        <v>#REF!</v>
      </c>
      <c r="T9" s="93" t="e">
        <f ca="1">IF($O9="G",INDEX('[17]Date Master'!R$3:S$332,MATCH($H9,'[17]Date Master'!R$3:R$332,0),2),0)</f>
        <v>#REF!</v>
      </c>
      <c r="U9" s="93" t="e">
        <f t="shared" ref="U9:U72" ca="1" si="7">SUM(Q9:T9)</f>
        <v>#REF!</v>
      </c>
      <c r="V9" s="93" t="e">
        <f t="shared" ref="V9:V72" ca="1" si="8">P9&amp;O9&amp;U9</f>
        <v>#N/A</v>
      </c>
      <c r="W9" s="93" t="str">
        <f ca="1">IF(ISNA(V9),"-",INDEX([17]Portfolios!A$3:H$827,MATCH(D9,[17]Portfolios!B$3:B$827,0),7)&amp;H9)</f>
        <v>-</v>
      </c>
      <c r="X9" s="93" t="str">
        <f t="shared" ref="X9:X72" ca="1" si="9">IF(ISNA(V9),"-",P9&amp;E9&amp;H9)</f>
        <v>-</v>
      </c>
      <c r="Y9" s="93" t="e">
        <f t="shared" ref="Y9:Y72" ca="1" si="10">P9&amp;O9</f>
        <v>#N/A</v>
      </c>
      <c r="AC9" s="86">
        <v>36033</v>
      </c>
      <c r="AD9" s="87" t="s">
        <v>44</v>
      </c>
      <c r="AE9" s="87" t="s">
        <v>52</v>
      </c>
      <c r="AF9" s="87" t="s">
        <v>87</v>
      </c>
      <c r="AG9" t="s">
        <v>30</v>
      </c>
      <c r="AH9" t="str">
        <f t="shared" ca="1" si="0"/>
        <v>INTRA-CAND-EAST-PHYGDM-WADDINGTON</v>
      </c>
      <c r="AI9" s="87" t="s">
        <v>88</v>
      </c>
      <c r="AJ9" s="79">
        <v>0.8</v>
      </c>
    </row>
    <row r="10" spans="1:37" x14ac:dyDescent="0.2">
      <c r="A10" s="86">
        <v>36696</v>
      </c>
      <c r="B10" s="87" t="s">
        <v>82</v>
      </c>
      <c r="C10" s="87" t="s">
        <v>83</v>
      </c>
      <c r="D10" s="87" t="s">
        <v>119</v>
      </c>
      <c r="E10" s="87" t="s">
        <v>51</v>
      </c>
      <c r="F10" s="87" t="s">
        <v>19</v>
      </c>
      <c r="G10" s="87" t="s">
        <v>46</v>
      </c>
      <c r="H10" s="86">
        <v>36739</v>
      </c>
      <c r="I10" s="87">
        <v>0</v>
      </c>
      <c r="J10" s="82">
        <f t="shared" ca="1" si="1"/>
        <v>0</v>
      </c>
      <c r="K10" s="82" t="e">
        <f t="shared" ca="1" si="2"/>
        <v>#N/A</v>
      </c>
      <c r="L10" s="82" t="str">
        <f t="shared" ca="1" si="3"/>
        <v>GD-CGPR-AECO/AV36739</v>
      </c>
      <c r="M10" s="82">
        <f t="shared" ca="1" si="4"/>
        <v>0</v>
      </c>
      <c r="N10" s="82">
        <f t="shared" ca="1" si="5"/>
        <v>0</v>
      </c>
      <c r="O10" s="93" t="e">
        <f t="shared" ca="1" si="6"/>
        <v>#REF!</v>
      </c>
      <c r="P10" s="93" t="e">
        <f ca="1">INDEX([17]Portfolios!A$3:G$929,MATCH(D10,[17]Portfolios!B$3:B$929,0),7)</f>
        <v>#N/A</v>
      </c>
      <c r="Q10" s="93" t="e">
        <f ca="1">IF($O10="P",INDEX('[17]Date Master'!I$3:J$332,MATCH($H10,'[17]Date Master'!I$3:I$332,0),2),0)</f>
        <v>#REF!</v>
      </c>
      <c r="R10" s="93" t="e">
        <f ca="1">IF($O10="D",INDEX('[17]Date Master'!O$3:P$332,MATCH($H10,'[17]Date Master'!O$3:O$332,0),2),0)</f>
        <v>#REF!</v>
      </c>
      <c r="S10" s="93" t="e">
        <f ca="1">IF($O10="PHY",INDEX('[17]Date Master'!R$3:S$332,MATCH($H10,'[17]Date Master'!R$3:R$332,0),2),0)</f>
        <v>#REF!</v>
      </c>
      <c r="T10" s="93" t="e">
        <f ca="1">IF($O10="G",INDEX('[17]Date Master'!R$3:S$332,MATCH($H10,'[17]Date Master'!R$3:R$332,0),2),0)</f>
        <v>#REF!</v>
      </c>
      <c r="U10" s="93" t="e">
        <f t="shared" ca="1" si="7"/>
        <v>#REF!</v>
      </c>
      <c r="V10" s="93" t="e">
        <f t="shared" ca="1" si="8"/>
        <v>#N/A</v>
      </c>
      <c r="W10" s="93" t="str">
        <f ca="1">IF(ISNA(V10),"-",INDEX([17]Portfolios!A$3:H$827,MATCH(D10,[17]Portfolios!B$3:B$827,0),7)&amp;H10)</f>
        <v>-</v>
      </c>
      <c r="X10" s="93" t="str">
        <f t="shared" ca="1" si="9"/>
        <v>-</v>
      </c>
      <c r="Y10" s="93" t="e">
        <f t="shared" ca="1" si="10"/>
        <v>#N/A</v>
      </c>
      <c r="AC10" s="86">
        <v>36033</v>
      </c>
      <c r="AD10" s="87" t="s">
        <v>44</v>
      </c>
      <c r="AE10" s="87" t="s">
        <v>52</v>
      </c>
      <c r="AF10" s="87" t="s">
        <v>89</v>
      </c>
      <c r="AG10" t="s">
        <v>30</v>
      </c>
      <c r="AH10" t="str">
        <f t="shared" ca="1" si="0"/>
        <v>INTRA-CAND-EAST-PHYNIAGARA/IM</v>
      </c>
      <c r="AI10" s="87" t="s">
        <v>90</v>
      </c>
      <c r="AJ10" s="79">
        <v>0.8</v>
      </c>
    </row>
    <row r="11" spans="1:37" x14ac:dyDescent="0.2">
      <c r="A11" s="86">
        <v>36696</v>
      </c>
      <c r="B11" s="87" t="s">
        <v>82</v>
      </c>
      <c r="C11" s="87" t="s">
        <v>83</v>
      </c>
      <c r="D11" s="87" t="s">
        <v>119</v>
      </c>
      <c r="E11" s="87" t="s">
        <v>51</v>
      </c>
      <c r="F11" s="87" t="s">
        <v>19</v>
      </c>
      <c r="G11" s="87" t="s">
        <v>46</v>
      </c>
      <c r="H11" s="86">
        <v>36770</v>
      </c>
      <c r="I11" s="87">
        <v>0</v>
      </c>
      <c r="J11" s="82">
        <f t="shared" ca="1" si="1"/>
        <v>0</v>
      </c>
      <c r="K11" s="82" t="e">
        <f t="shared" ca="1" si="2"/>
        <v>#N/A</v>
      </c>
      <c r="L11" s="82" t="str">
        <f t="shared" ca="1" si="3"/>
        <v>GD-CGPR-AECO/AV36770</v>
      </c>
      <c r="M11" s="82">
        <f t="shared" ca="1" si="4"/>
        <v>0</v>
      </c>
      <c r="N11" s="82">
        <f t="shared" ca="1" si="5"/>
        <v>0</v>
      </c>
      <c r="O11" s="93" t="e">
        <f t="shared" ca="1" si="6"/>
        <v>#REF!</v>
      </c>
      <c r="P11" s="93" t="e">
        <f ca="1">INDEX([17]Portfolios!A$3:G$929,MATCH(D11,[17]Portfolios!B$3:B$929,0),7)</f>
        <v>#N/A</v>
      </c>
      <c r="Q11" s="93" t="e">
        <f ca="1">IF($O11="P",INDEX('[17]Date Master'!I$3:J$332,MATCH($H11,'[17]Date Master'!I$3:I$332,0),2),0)</f>
        <v>#REF!</v>
      </c>
      <c r="R11" s="93" t="e">
        <f ca="1">IF($O11="D",INDEX('[17]Date Master'!O$3:P$332,MATCH($H11,'[17]Date Master'!O$3:O$332,0),2),0)</f>
        <v>#REF!</v>
      </c>
      <c r="S11" s="93" t="e">
        <f ca="1">IF($O11="PHY",INDEX('[17]Date Master'!R$3:S$332,MATCH($H11,'[17]Date Master'!R$3:R$332,0),2),0)</f>
        <v>#REF!</v>
      </c>
      <c r="T11" s="93" t="e">
        <f ca="1">IF($O11="G",INDEX('[17]Date Master'!R$3:S$332,MATCH($H11,'[17]Date Master'!R$3:R$332,0),2),0)</f>
        <v>#REF!</v>
      </c>
      <c r="U11" s="93" t="e">
        <f t="shared" ca="1" si="7"/>
        <v>#REF!</v>
      </c>
      <c r="V11" s="93" t="e">
        <f t="shared" ca="1" si="8"/>
        <v>#N/A</v>
      </c>
      <c r="W11" s="93" t="str">
        <f ca="1">IF(ISNA(V11),"-",INDEX([17]Portfolios!A$3:H$827,MATCH(D11,[17]Portfolios!B$3:B$827,0),7)&amp;H11)</f>
        <v>-</v>
      </c>
      <c r="X11" s="93" t="str">
        <f t="shared" ca="1" si="9"/>
        <v>-</v>
      </c>
      <c r="Y11" s="93" t="e">
        <f t="shared" ca="1" si="10"/>
        <v>#N/A</v>
      </c>
      <c r="AC11" s="86">
        <v>36033</v>
      </c>
      <c r="AD11" s="87" t="s">
        <v>44</v>
      </c>
      <c r="AE11" s="87" t="s">
        <v>52</v>
      </c>
      <c r="AF11" s="87" t="s">
        <v>91</v>
      </c>
      <c r="AG11" t="s">
        <v>30</v>
      </c>
      <c r="AH11" t="str">
        <f t="shared" ca="1" si="0"/>
        <v>INTRA-CAND-EAST-PHYPARK-CDN/IM</v>
      </c>
    </row>
    <row r="12" spans="1:37" x14ac:dyDescent="0.2">
      <c r="A12" s="86">
        <v>36696</v>
      </c>
      <c r="B12" s="87" t="s">
        <v>82</v>
      </c>
      <c r="C12" s="87" t="s">
        <v>83</v>
      </c>
      <c r="D12" s="87" t="s">
        <v>119</v>
      </c>
      <c r="E12" s="87" t="s">
        <v>51</v>
      </c>
      <c r="F12" s="87" t="s">
        <v>19</v>
      </c>
      <c r="G12" s="87" t="s">
        <v>46</v>
      </c>
      <c r="H12" s="86">
        <v>36800</v>
      </c>
      <c r="I12" s="87">
        <v>0</v>
      </c>
      <c r="J12" s="82">
        <f t="shared" ca="1" si="1"/>
        <v>0</v>
      </c>
      <c r="K12" s="82" t="e">
        <f t="shared" ca="1" si="2"/>
        <v>#N/A</v>
      </c>
      <c r="L12" s="82" t="str">
        <f t="shared" ca="1" si="3"/>
        <v>GD-CGPR-AECO/AV36800</v>
      </c>
      <c r="M12" s="82">
        <f t="shared" ca="1" si="4"/>
        <v>0</v>
      </c>
      <c r="N12" s="82">
        <f t="shared" ca="1" si="5"/>
        <v>0</v>
      </c>
      <c r="O12" s="93" t="e">
        <f t="shared" ca="1" si="6"/>
        <v>#REF!</v>
      </c>
      <c r="P12" s="93" t="e">
        <f ca="1">INDEX([17]Portfolios!A$3:G$929,MATCH(D12,[17]Portfolios!B$3:B$929,0),7)</f>
        <v>#N/A</v>
      </c>
      <c r="Q12" s="93" t="e">
        <f ca="1">IF($O12="P",INDEX('[17]Date Master'!I$3:J$332,MATCH($H12,'[17]Date Master'!I$3:I$332,0),2),0)</f>
        <v>#REF!</v>
      </c>
      <c r="R12" s="93" t="e">
        <f ca="1">IF($O12="D",INDEX('[17]Date Master'!O$3:P$332,MATCH($H12,'[17]Date Master'!O$3:O$332,0),2),0)</f>
        <v>#REF!</v>
      </c>
      <c r="S12" s="93" t="e">
        <f ca="1">IF($O12="PHY",INDEX('[17]Date Master'!R$3:S$332,MATCH($H12,'[17]Date Master'!R$3:R$332,0),2),0)</f>
        <v>#REF!</v>
      </c>
      <c r="T12" s="93" t="e">
        <f ca="1">IF($O12="G",INDEX('[17]Date Master'!R$3:S$332,MATCH($H12,'[17]Date Master'!R$3:R$332,0),2),0)</f>
        <v>#REF!</v>
      </c>
      <c r="U12" s="93" t="e">
        <f t="shared" ca="1" si="7"/>
        <v>#REF!</v>
      </c>
      <c r="V12" s="93" t="e">
        <f t="shared" ca="1" si="8"/>
        <v>#N/A</v>
      </c>
      <c r="W12" s="93" t="str">
        <f ca="1">IF(ISNA(V12),"-",INDEX([17]Portfolios!A$3:H$827,MATCH(D12,[17]Portfolios!B$3:B$827,0),7)&amp;H12)</f>
        <v>-</v>
      </c>
      <c r="X12" s="93" t="str">
        <f t="shared" ca="1" si="9"/>
        <v>-</v>
      </c>
      <c r="Y12" s="93" t="e">
        <f t="shared" ca="1" si="10"/>
        <v>#N/A</v>
      </c>
      <c r="AC12" s="86">
        <v>36033</v>
      </c>
      <c r="AD12" s="87" t="s">
        <v>44</v>
      </c>
      <c r="AE12" s="87" t="s">
        <v>52</v>
      </c>
      <c r="AF12" s="87" t="s">
        <v>92</v>
      </c>
      <c r="AG12" t="s">
        <v>30</v>
      </c>
      <c r="AH12" t="str">
        <f t="shared" ca="1" si="0"/>
        <v>INTRA-CAND-EAST-PHYPARKWAY/IM</v>
      </c>
      <c r="AJ12" s="79"/>
    </row>
    <row r="13" spans="1:37" x14ac:dyDescent="0.2">
      <c r="A13" s="86">
        <v>36696</v>
      </c>
      <c r="B13" s="87" t="s">
        <v>82</v>
      </c>
      <c r="C13" s="87" t="s">
        <v>83</v>
      </c>
      <c r="D13" s="87" t="s">
        <v>45</v>
      </c>
      <c r="E13" s="87" t="s">
        <v>51</v>
      </c>
      <c r="F13" s="87" t="s">
        <v>19</v>
      </c>
      <c r="G13" s="87" t="s">
        <v>47</v>
      </c>
      <c r="H13" s="86">
        <v>36678</v>
      </c>
      <c r="I13" s="87">
        <v>0</v>
      </c>
      <c r="J13" s="82">
        <f t="shared" ca="1" si="1"/>
        <v>0</v>
      </c>
      <c r="K13" s="82">
        <f t="shared" ca="1" si="2"/>
        <v>-0.2</v>
      </c>
      <c r="L13" s="82" t="str">
        <f t="shared" ca="1" si="3"/>
        <v>GD-AECOUS-DAILY36678</v>
      </c>
      <c r="M13" s="82">
        <f t="shared" ca="1" si="4"/>
        <v>0</v>
      </c>
      <c r="N13" s="82">
        <f t="shared" ca="1" si="5"/>
        <v>0</v>
      </c>
      <c r="O13" s="93" t="e">
        <f t="shared" ca="1" si="6"/>
        <v>#REF!</v>
      </c>
      <c r="P13" s="93" t="str">
        <f ca="1">INDEX([17]Portfolios!A$3:G$929,MATCH(D13,[17]Portfolios!B$3:B$929,0),7)</f>
        <v>IMCANADA</v>
      </c>
      <c r="Q13" s="93" t="e">
        <f ca="1">IF($O13="P",INDEX('[17]Date Master'!I$3:J$332,MATCH($H13,'[17]Date Master'!I$3:I$332,0),2),0)</f>
        <v>#REF!</v>
      </c>
      <c r="R13" s="93" t="e">
        <f ca="1">IF($O13="D",INDEX('[17]Date Master'!O$3:P$332,MATCH($H13,'[17]Date Master'!O$3:O$332,0),2),0)</f>
        <v>#REF!</v>
      </c>
      <c r="S13" s="93" t="e">
        <f ca="1">IF($O13="PHY",INDEX('[17]Date Master'!R$3:S$332,MATCH($H13,'[17]Date Master'!R$3:R$332,0),2),0)</f>
        <v>#REF!</v>
      </c>
      <c r="T13" s="93" t="e">
        <f ca="1">IF($O13="G",INDEX('[17]Date Master'!R$3:S$332,MATCH($H13,'[17]Date Master'!R$3:R$332,0),2),0)</f>
        <v>#REF!</v>
      </c>
      <c r="U13" s="93" t="e">
        <f t="shared" ca="1" si="7"/>
        <v>#REF!</v>
      </c>
      <c r="V13" s="93" t="e">
        <f t="shared" ca="1" si="8"/>
        <v>#REF!</v>
      </c>
      <c r="W13" s="93" t="str">
        <f ca="1">IF(ISNA(V13),"-",INDEX([17]Portfolios!A$3:H$827,MATCH(D13,[17]Portfolios!B$3:B$827,0),7)&amp;H13)</f>
        <v>IMCANADA36678</v>
      </c>
      <c r="X13" s="93" t="str">
        <f t="shared" ca="1" si="9"/>
        <v>IMCANADAM36678</v>
      </c>
      <c r="Y13" s="93" t="e">
        <f t="shared" ca="1" si="10"/>
        <v>#REF!</v>
      </c>
      <c r="AC13" s="86">
        <v>36033</v>
      </c>
      <c r="AD13" s="87" t="s">
        <v>44</v>
      </c>
      <c r="AE13" s="87" t="s">
        <v>52</v>
      </c>
      <c r="AF13" s="87" t="s">
        <v>93</v>
      </c>
      <c r="AG13" t="s">
        <v>30</v>
      </c>
      <c r="AH13" t="str">
        <f t="shared" ca="1" si="0"/>
        <v>INTRA-CAND-EAST-PHYWADDINGTON/IM</v>
      </c>
    </row>
    <row r="14" spans="1:37" x14ac:dyDescent="0.2">
      <c r="A14" s="86">
        <v>36696</v>
      </c>
      <c r="B14" s="87" t="s">
        <v>82</v>
      </c>
      <c r="C14" s="87" t="s">
        <v>83</v>
      </c>
      <c r="D14" s="87" t="s">
        <v>45</v>
      </c>
      <c r="E14" s="87" t="s">
        <v>51</v>
      </c>
      <c r="F14" s="87" t="s">
        <v>19</v>
      </c>
      <c r="G14" s="87" t="s">
        <v>46</v>
      </c>
      <c r="H14" s="86">
        <v>36678</v>
      </c>
      <c r="I14" s="87">
        <v>-104260</v>
      </c>
      <c r="J14" s="82">
        <f t="shared" ca="1" si="1"/>
        <v>0</v>
      </c>
      <c r="K14" s="82" t="e">
        <f t="shared" ca="1" si="2"/>
        <v>#N/A</v>
      </c>
      <c r="L14" s="82" t="str">
        <f t="shared" ca="1" si="3"/>
        <v>GD-CGPR-AECO/AV36678</v>
      </c>
      <c r="M14" s="82">
        <f t="shared" ca="1" si="4"/>
        <v>-10.426</v>
      </c>
      <c r="N14" s="82">
        <f t="shared" ca="1" si="5"/>
        <v>0</v>
      </c>
      <c r="O14" s="93" t="str">
        <f t="shared" ca="1" si="6"/>
        <v>G</v>
      </c>
      <c r="P14" s="93" t="str">
        <f ca="1">INDEX([17]Portfolios!A$3:G$929,MATCH(D14,[17]Portfolios!B$3:B$929,0),7)</f>
        <v>IMCANADA</v>
      </c>
      <c r="Q14" s="93">
        <f ca="1">IF($O14="P",INDEX('[17]Date Master'!I$3:J$332,MATCH($H14,'[17]Date Master'!I$3:I$332,0),2),0)</f>
        <v>0</v>
      </c>
      <c r="R14" s="93">
        <f ca="1">IF($O14="D",INDEX('[17]Date Master'!O$3:P$332,MATCH($H14,'[17]Date Master'!O$3:O$332,0),2),0)</f>
        <v>0</v>
      </c>
      <c r="S14" s="93">
        <f ca="1">IF($O14="PHY",INDEX('[17]Date Master'!R$3:S$332,MATCH($H14,'[17]Date Master'!R$3:R$332,0),2),0)</f>
        <v>0</v>
      </c>
      <c r="T14" s="93">
        <f ca="1">IF($O14="G",INDEX('[17]Date Master'!R$3:S$332,MATCH($H14,'[17]Date Master'!R$3:R$332,0),2),0)</f>
        <v>1</v>
      </c>
      <c r="U14" s="93">
        <f t="shared" ca="1" si="7"/>
        <v>1</v>
      </c>
      <c r="V14" s="93" t="str">
        <f t="shared" ca="1" si="8"/>
        <v>IMCANADAG1</v>
      </c>
      <c r="W14" s="93" t="str">
        <f ca="1">IF(ISNA(V14),"-",INDEX([17]Portfolios!A$3:H$827,MATCH(D14,[17]Portfolios!B$3:B$827,0),7)&amp;H14)</f>
        <v>IMCANADA36678</v>
      </c>
      <c r="X14" s="93" t="str">
        <f t="shared" ca="1" si="9"/>
        <v>IMCANADAM36678</v>
      </c>
      <c r="Y14" s="93" t="str">
        <f t="shared" ca="1" si="10"/>
        <v>IMCANADAG</v>
      </c>
      <c r="AC14" s="86">
        <v>36033</v>
      </c>
      <c r="AD14" s="87" t="s">
        <v>44</v>
      </c>
      <c r="AE14" s="87" t="s">
        <v>52</v>
      </c>
      <c r="AF14" s="87" t="s">
        <v>93</v>
      </c>
      <c r="AG14" t="s">
        <v>30</v>
      </c>
      <c r="AH14" t="str">
        <f ca="1">CONCATENATE(AE14,AF14)</f>
        <v>INTRA-CAND-EAST-PHYWADDINGTON/IM</v>
      </c>
      <c r="AI14" s="87"/>
    </row>
    <row r="15" spans="1:37" x14ac:dyDescent="0.2">
      <c r="A15" s="86">
        <v>36696</v>
      </c>
      <c r="B15" s="87" t="s">
        <v>82</v>
      </c>
      <c r="C15" s="87" t="s">
        <v>83</v>
      </c>
      <c r="D15" s="87" t="s">
        <v>45</v>
      </c>
      <c r="E15" s="87" t="s">
        <v>51</v>
      </c>
      <c r="F15" s="87" t="s">
        <v>19</v>
      </c>
      <c r="G15" s="87" t="s">
        <v>46</v>
      </c>
      <c r="H15" s="86">
        <v>36708</v>
      </c>
      <c r="I15" s="87">
        <v>146590</v>
      </c>
      <c r="J15" s="82">
        <f t="shared" ca="1" si="1"/>
        <v>0</v>
      </c>
      <c r="K15" s="82" t="e">
        <f t="shared" ca="1" si="2"/>
        <v>#N/A</v>
      </c>
      <c r="L15" s="82" t="str">
        <f t="shared" ca="1" si="3"/>
        <v>GD-CGPR-AECO/AV36708</v>
      </c>
      <c r="M15" s="82">
        <f t="shared" ca="1" si="4"/>
        <v>14.659000000000001</v>
      </c>
      <c r="N15" s="82">
        <f t="shared" ca="1" si="5"/>
        <v>0</v>
      </c>
      <c r="O15" s="93" t="str">
        <f t="shared" ca="1" si="6"/>
        <v>G</v>
      </c>
      <c r="P15" s="93" t="str">
        <f ca="1">INDEX([17]Portfolios!A$3:G$929,MATCH(D15,[17]Portfolios!B$3:B$929,0),7)</f>
        <v>IMCANADA</v>
      </c>
      <c r="Q15" s="93">
        <f ca="1">IF($O15="P",INDEX('[17]Date Master'!I$3:J$332,MATCH($H15,'[17]Date Master'!I$3:I$332,0),2),0)</f>
        <v>0</v>
      </c>
      <c r="R15" s="93">
        <f ca="1">IF($O15="D",INDEX('[17]Date Master'!O$3:P$332,MATCH($H15,'[17]Date Master'!O$3:O$332,0),2),0)</f>
        <v>0</v>
      </c>
      <c r="S15" s="93">
        <f ca="1">IF($O15="PHY",INDEX('[17]Date Master'!R$3:S$332,MATCH($H15,'[17]Date Master'!R$3:R$332,0),2),0)</f>
        <v>0</v>
      </c>
      <c r="T15" s="93">
        <f ca="1">IF($O15="G",INDEX('[17]Date Master'!R$3:S$332,MATCH($H15,'[17]Date Master'!R$3:R$332,0),2),0)</f>
        <v>3</v>
      </c>
      <c r="U15" s="93">
        <f t="shared" ca="1" si="7"/>
        <v>3</v>
      </c>
      <c r="V15" s="93" t="str">
        <f t="shared" ca="1" si="8"/>
        <v>IMCANADAG3</v>
      </c>
      <c r="W15" s="93" t="str">
        <f ca="1">IF(ISNA(V15),"-",INDEX([17]Portfolios!A$3:H$827,MATCH(D15,[17]Portfolios!B$3:B$827,0),7)&amp;H15)</f>
        <v>IMCANADA36708</v>
      </c>
      <c r="X15" s="93" t="str">
        <f t="shared" ca="1" si="9"/>
        <v>IMCANADAM36708</v>
      </c>
      <c r="Y15" s="93" t="str">
        <f t="shared" ca="1" si="10"/>
        <v>IMCANADAG</v>
      </c>
      <c r="AC15" s="86">
        <v>36033</v>
      </c>
      <c r="AD15" s="87" t="s">
        <v>44</v>
      </c>
      <c r="AE15" s="87" t="s">
        <v>84</v>
      </c>
      <c r="AF15" s="87" t="s">
        <v>46</v>
      </c>
      <c r="AG15" t="s">
        <v>30</v>
      </c>
      <c r="AH15" t="str">
        <f t="shared" ca="1" si="0"/>
        <v>INTRA-CAND-WE-GD-GDLGD-CGPR-AECO/AV</v>
      </c>
      <c r="AI15" s="87"/>
    </row>
    <row r="16" spans="1:37" x14ac:dyDescent="0.2">
      <c r="A16" s="86">
        <v>36696</v>
      </c>
      <c r="B16" s="87" t="s">
        <v>82</v>
      </c>
      <c r="C16" s="87" t="s">
        <v>83</v>
      </c>
      <c r="D16" s="87" t="s">
        <v>45</v>
      </c>
      <c r="E16" s="87" t="s">
        <v>51</v>
      </c>
      <c r="F16" s="87" t="s">
        <v>19</v>
      </c>
      <c r="G16" s="87" t="s">
        <v>57</v>
      </c>
      <c r="H16" s="86">
        <v>36678</v>
      </c>
      <c r="I16" s="87">
        <v>-55000</v>
      </c>
      <c r="J16" s="82">
        <f t="shared" ca="1" si="1"/>
        <v>-60500.000000000007</v>
      </c>
      <c r="K16" s="82">
        <f t="shared" ca="1" si="2"/>
        <v>1.1000000000000001</v>
      </c>
      <c r="L16" s="82" t="str">
        <f t="shared" ca="1" si="3"/>
        <v>GDP-HEHUB36678</v>
      </c>
      <c r="M16" s="82">
        <f t="shared" ca="1" si="4"/>
        <v>-5.5</v>
      </c>
      <c r="N16" s="82">
        <f t="shared" ca="1" si="5"/>
        <v>-6.0500000000000007</v>
      </c>
      <c r="O16" s="93" t="e">
        <f t="shared" ca="1" si="6"/>
        <v>#REF!</v>
      </c>
      <c r="P16" s="93" t="str">
        <f ca="1">INDEX([17]Portfolios!A$3:G$929,MATCH(D16,[17]Portfolios!B$3:B$929,0),7)</f>
        <v>IMCANADA</v>
      </c>
      <c r="Q16" s="93" t="e">
        <f ca="1">IF($O16="P",INDEX('[17]Date Master'!I$3:J$332,MATCH($H16,'[17]Date Master'!I$3:I$332,0),2),0)</f>
        <v>#REF!</v>
      </c>
      <c r="R16" s="93" t="e">
        <f ca="1">IF($O16="D",INDEX('[17]Date Master'!O$3:P$332,MATCH($H16,'[17]Date Master'!O$3:O$332,0),2),0)</f>
        <v>#REF!</v>
      </c>
      <c r="S16" s="93" t="e">
        <f ca="1">IF($O16="PHY",INDEX('[17]Date Master'!R$3:S$332,MATCH($H16,'[17]Date Master'!R$3:R$332,0),2),0)</f>
        <v>#REF!</v>
      </c>
      <c r="T16" s="93" t="e">
        <f ca="1">IF($O16="G",INDEX('[17]Date Master'!R$3:S$332,MATCH($H16,'[17]Date Master'!R$3:R$332,0),2),0)</f>
        <v>#REF!</v>
      </c>
      <c r="U16" s="93" t="e">
        <f t="shared" ca="1" si="7"/>
        <v>#REF!</v>
      </c>
      <c r="V16" s="93" t="e">
        <f t="shared" ca="1" si="8"/>
        <v>#REF!</v>
      </c>
      <c r="W16" s="93" t="str">
        <f ca="1">IF(ISNA(V16),"-",INDEX([17]Portfolios!A$3:H$827,MATCH(D16,[17]Portfolios!B$3:B$827,0),7)&amp;H16)</f>
        <v>IMCANADA36678</v>
      </c>
      <c r="X16" s="93" t="str">
        <f t="shared" ca="1" si="9"/>
        <v>IMCANADAM36678</v>
      </c>
      <c r="Y16" s="93" t="e">
        <f t="shared" ca="1" si="10"/>
        <v>#REF!</v>
      </c>
      <c r="AC16" s="86">
        <v>36033</v>
      </c>
      <c r="AD16" s="87" t="s">
        <v>44</v>
      </c>
      <c r="AE16" s="87" t="s">
        <v>84</v>
      </c>
      <c r="AF16" s="87" t="s">
        <v>57</v>
      </c>
      <c r="AG16" t="s">
        <v>19</v>
      </c>
      <c r="AH16" t="str">
        <f t="shared" ca="1" si="0"/>
        <v>INTRA-CAND-WE-GD-GDLGDP-HEHUB</v>
      </c>
    </row>
    <row r="17" spans="1:36" x14ac:dyDescent="0.2">
      <c r="A17" s="86">
        <v>36696</v>
      </c>
      <c r="B17" s="87" t="s">
        <v>82</v>
      </c>
      <c r="C17" s="87" t="s">
        <v>83</v>
      </c>
      <c r="D17" s="87" t="s">
        <v>45</v>
      </c>
      <c r="E17" s="87" t="s">
        <v>51</v>
      </c>
      <c r="F17" s="87" t="s">
        <v>19</v>
      </c>
      <c r="G17" s="87" t="s">
        <v>102</v>
      </c>
      <c r="H17" s="86">
        <v>36678</v>
      </c>
      <c r="I17" s="87">
        <v>440000</v>
      </c>
      <c r="J17" s="82">
        <f t="shared" ca="1" si="1"/>
        <v>0</v>
      </c>
      <c r="K17" s="82" t="e">
        <f t="shared" ca="1" si="2"/>
        <v>#N/A</v>
      </c>
      <c r="L17" s="82" t="str">
        <f t="shared" ca="1" si="3"/>
        <v>GDP-KERN/OPAL36678</v>
      </c>
      <c r="M17" s="82">
        <f t="shared" ca="1" si="4"/>
        <v>44</v>
      </c>
      <c r="N17" s="82">
        <f t="shared" ca="1" si="5"/>
        <v>0</v>
      </c>
      <c r="O17" s="93" t="e">
        <f t="shared" ca="1" si="6"/>
        <v>#REF!</v>
      </c>
      <c r="P17" s="93" t="str">
        <f ca="1">INDEX([17]Portfolios!A$3:G$929,MATCH(D17,[17]Portfolios!B$3:B$929,0),7)</f>
        <v>IMCANADA</v>
      </c>
      <c r="Q17" s="93" t="e">
        <f ca="1">IF($O17="P",INDEX('[17]Date Master'!I$3:J$332,MATCH($H17,'[17]Date Master'!I$3:I$332,0),2),0)</f>
        <v>#REF!</v>
      </c>
      <c r="R17" s="93" t="e">
        <f ca="1">IF($O17="D",INDEX('[17]Date Master'!O$3:P$332,MATCH($H17,'[17]Date Master'!O$3:O$332,0),2),0)</f>
        <v>#REF!</v>
      </c>
      <c r="S17" s="93" t="e">
        <f ca="1">IF($O17="PHY",INDEX('[17]Date Master'!R$3:S$332,MATCH($H17,'[17]Date Master'!R$3:R$332,0),2),0)</f>
        <v>#REF!</v>
      </c>
      <c r="T17" s="93" t="e">
        <f ca="1">IF($O17="G",INDEX('[17]Date Master'!R$3:S$332,MATCH($H17,'[17]Date Master'!R$3:R$332,0),2),0)</f>
        <v>#REF!</v>
      </c>
      <c r="U17" s="93" t="e">
        <f t="shared" ca="1" si="7"/>
        <v>#REF!</v>
      </c>
      <c r="V17" s="93" t="e">
        <f t="shared" ca="1" si="8"/>
        <v>#REF!</v>
      </c>
      <c r="W17" s="93" t="str">
        <f ca="1">IF(ISNA(V17),"-",INDEX([17]Portfolios!A$3:H$827,MATCH(D17,[17]Portfolios!B$3:B$827,0),7)&amp;H17)</f>
        <v>IMCANADA36678</v>
      </c>
      <c r="X17" s="93" t="str">
        <f t="shared" ca="1" si="9"/>
        <v>IMCANADAM36678</v>
      </c>
      <c r="Y17" s="93" t="e">
        <f t="shared" ca="1" si="10"/>
        <v>#REF!</v>
      </c>
      <c r="AC17" s="86">
        <v>36033</v>
      </c>
      <c r="AD17" s="87" t="s">
        <v>44</v>
      </c>
      <c r="AE17" s="87" t="s">
        <v>94</v>
      </c>
      <c r="AF17" s="87" t="s">
        <v>95</v>
      </c>
      <c r="AG17" t="s">
        <v>30</v>
      </c>
      <c r="AH17" t="str">
        <f t="shared" ca="1" si="0"/>
        <v>INTRA-CAND-WEST-PHYAECO-CDN/IM</v>
      </c>
    </row>
    <row r="18" spans="1:36" x14ac:dyDescent="0.2">
      <c r="A18" s="86">
        <v>36696</v>
      </c>
      <c r="B18" s="87" t="s">
        <v>82</v>
      </c>
      <c r="C18" s="87" t="s">
        <v>83</v>
      </c>
      <c r="D18" s="87" t="s">
        <v>45</v>
      </c>
      <c r="E18" s="87" t="s">
        <v>51</v>
      </c>
      <c r="F18" s="87" t="s">
        <v>19</v>
      </c>
      <c r="G18" s="87" t="s">
        <v>120</v>
      </c>
      <c r="H18" s="86">
        <v>36678</v>
      </c>
      <c r="I18" s="87">
        <v>99968</v>
      </c>
      <c r="J18" s="82">
        <f t="shared" ca="1" si="1"/>
        <v>0</v>
      </c>
      <c r="K18" s="82" t="e">
        <f t="shared" ca="1" si="2"/>
        <v>#N/A</v>
      </c>
      <c r="L18" s="82" t="str">
        <f t="shared" ca="1" si="3"/>
        <v>GDP-NTHWST/CANB36678</v>
      </c>
      <c r="M18" s="82">
        <f t="shared" ca="1" si="4"/>
        <v>9.9968000000000004</v>
      </c>
      <c r="N18" s="82">
        <f t="shared" ca="1" si="5"/>
        <v>0</v>
      </c>
      <c r="O18" s="93" t="e">
        <f t="shared" ca="1" si="6"/>
        <v>#REF!</v>
      </c>
      <c r="P18" s="93" t="str">
        <f ca="1">INDEX([17]Portfolios!A$3:G$929,MATCH(D18,[17]Portfolios!B$3:B$929,0),7)</f>
        <v>IMCANADA</v>
      </c>
      <c r="Q18" s="93" t="e">
        <f ca="1">IF($O18="P",INDEX('[17]Date Master'!I$3:J$332,MATCH($H18,'[17]Date Master'!I$3:I$332,0),2),0)</f>
        <v>#REF!</v>
      </c>
      <c r="R18" s="93" t="e">
        <f ca="1">IF($O18="D",INDEX('[17]Date Master'!O$3:P$332,MATCH($H18,'[17]Date Master'!O$3:O$332,0),2),0)</f>
        <v>#REF!</v>
      </c>
      <c r="S18" s="93" t="e">
        <f ca="1">IF($O18="PHY",INDEX('[17]Date Master'!R$3:S$332,MATCH($H18,'[17]Date Master'!R$3:R$332,0),2),0)</f>
        <v>#REF!</v>
      </c>
      <c r="T18" s="93" t="e">
        <f ca="1">IF($O18="G",INDEX('[17]Date Master'!R$3:S$332,MATCH($H18,'[17]Date Master'!R$3:R$332,0),2),0)</f>
        <v>#REF!</v>
      </c>
      <c r="U18" s="93" t="e">
        <f t="shared" ca="1" si="7"/>
        <v>#REF!</v>
      </c>
      <c r="V18" s="93" t="e">
        <f t="shared" ca="1" si="8"/>
        <v>#REF!</v>
      </c>
      <c r="W18" s="93" t="str">
        <f ca="1">IF(ISNA(V18),"-",INDEX([17]Portfolios!A$3:H$827,MATCH(D18,[17]Portfolios!B$3:B$827,0),7)&amp;H18)</f>
        <v>IMCANADA36678</v>
      </c>
      <c r="X18" s="93" t="str">
        <f t="shared" ca="1" si="9"/>
        <v>IMCANADAM36678</v>
      </c>
      <c r="Y18" s="93" t="e">
        <f t="shared" ca="1" si="10"/>
        <v>#REF!</v>
      </c>
      <c r="AC18" s="86">
        <v>36033</v>
      </c>
      <c r="AD18" s="87" t="s">
        <v>44</v>
      </c>
      <c r="AE18" s="87" t="s">
        <v>94</v>
      </c>
      <c r="AF18" s="87" t="s">
        <v>96</v>
      </c>
      <c r="AG18" t="s">
        <v>30</v>
      </c>
      <c r="AH18" t="str">
        <f t="shared" ca="1" si="0"/>
        <v>INTRA-CAND-WEST-PHYAECO-US/IM</v>
      </c>
      <c r="AI18" s="87"/>
    </row>
    <row r="19" spans="1:36" x14ac:dyDescent="0.2">
      <c r="A19" s="86">
        <v>36696</v>
      </c>
      <c r="B19" s="87" t="s">
        <v>82</v>
      </c>
      <c r="C19" s="87" t="s">
        <v>83</v>
      </c>
      <c r="D19" s="87" t="s">
        <v>121</v>
      </c>
      <c r="E19" s="87" t="s">
        <v>21</v>
      </c>
      <c r="F19" s="87"/>
      <c r="G19" s="87" t="s">
        <v>122</v>
      </c>
      <c r="H19" s="86">
        <v>36678</v>
      </c>
      <c r="I19" s="87">
        <v>1054170</v>
      </c>
      <c r="J19" s="82">
        <f t="shared" ca="1" si="1"/>
        <v>0</v>
      </c>
      <c r="K19" s="82" t="e">
        <f t="shared" ca="1" si="2"/>
        <v>#N/A</v>
      </c>
      <c r="L19" s="82" t="str">
        <f t="shared" ca="1" si="3"/>
        <v>IF-NTHWST/CANB36678</v>
      </c>
      <c r="M19" s="82">
        <f t="shared" ca="1" si="4"/>
        <v>105.417</v>
      </c>
      <c r="N19" s="82">
        <f t="shared" ca="1" si="5"/>
        <v>0</v>
      </c>
      <c r="O19" s="93" t="e">
        <f t="shared" ca="1" si="6"/>
        <v>#REF!</v>
      </c>
      <c r="P19" s="93" t="str">
        <f ca="1">INDEX([17]Portfolios!A$3:G$929,MATCH(D19,[17]Portfolios!B$3:B$929,0),7)</f>
        <v>IMCANADA</v>
      </c>
      <c r="Q19" s="93" t="e">
        <f ca="1">IF($O19="P",INDEX('[17]Date Master'!I$3:J$332,MATCH($H19,'[17]Date Master'!I$3:I$332,0),2),0)</f>
        <v>#REF!</v>
      </c>
      <c r="R19" s="93" t="e">
        <f ca="1">IF($O19="D",INDEX('[17]Date Master'!O$3:P$332,MATCH($H19,'[17]Date Master'!O$3:O$332,0),2),0)</f>
        <v>#REF!</v>
      </c>
      <c r="S19" s="93" t="e">
        <f ca="1">IF($O19="PHY",INDEX('[17]Date Master'!R$3:S$332,MATCH($H19,'[17]Date Master'!R$3:R$332,0),2),0)</f>
        <v>#REF!</v>
      </c>
      <c r="T19" s="93" t="e">
        <f ca="1">IF($O19="G",INDEX('[17]Date Master'!R$3:S$332,MATCH($H19,'[17]Date Master'!R$3:R$332,0),2),0)</f>
        <v>#REF!</v>
      </c>
      <c r="U19" s="93" t="e">
        <f t="shared" ca="1" si="7"/>
        <v>#REF!</v>
      </c>
      <c r="V19" s="93" t="e">
        <f t="shared" ca="1" si="8"/>
        <v>#REF!</v>
      </c>
      <c r="W19" s="93" t="str">
        <f ca="1">IF(ISNA(V19),"-",INDEX([17]Portfolios!A$3:H$827,MATCH(D19,[17]Portfolios!B$3:B$827,0),7)&amp;H19)</f>
        <v>IMCANADA36678</v>
      </c>
      <c r="X19" s="93" t="str">
        <f t="shared" ca="1" si="9"/>
        <v>IMCANADAP36678</v>
      </c>
      <c r="Y19" s="93" t="e">
        <f t="shared" ca="1" si="10"/>
        <v>#REF!</v>
      </c>
      <c r="AC19" s="86">
        <v>36033</v>
      </c>
      <c r="AD19" s="87" t="s">
        <v>44</v>
      </c>
      <c r="AE19" s="87" t="s">
        <v>94</v>
      </c>
      <c r="AF19" s="87" t="s">
        <v>97</v>
      </c>
      <c r="AG19" t="s">
        <v>30</v>
      </c>
      <c r="AH19" t="str">
        <f t="shared" ca="1" si="0"/>
        <v>INTRA-CAND-WEST-PHYEMPRESS-CDN/IM</v>
      </c>
      <c r="AI19" s="87"/>
    </row>
    <row r="20" spans="1:36" x14ac:dyDescent="0.2">
      <c r="A20" s="86">
        <v>36696</v>
      </c>
      <c r="B20" s="87" t="s">
        <v>82</v>
      </c>
      <c r="C20" s="87" t="s">
        <v>83</v>
      </c>
      <c r="D20" s="87" t="s">
        <v>121</v>
      </c>
      <c r="E20" s="87" t="s">
        <v>21</v>
      </c>
      <c r="F20" s="87"/>
      <c r="G20" s="87" t="s">
        <v>122</v>
      </c>
      <c r="H20" s="86">
        <v>36708</v>
      </c>
      <c r="I20" s="87">
        <v>1091108</v>
      </c>
      <c r="J20" s="82">
        <f t="shared" ca="1" si="1"/>
        <v>0</v>
      </c>
      <c r="K20" s="82" t="e">
        <f t="shared" ca="1" si="2"/>
        <v>#N/A</v>
      </c>
      <c r="L20" s="82" t="str">
        <f t="shared" ca="1" si="3"/>
        <v>IF-NTHWST/CANB36708</v>
      </c>
      <c r="M20" s="82">
        <f t="shared" ca="1" si="4"/>
        <v>109.1108</v>
      </c>
      <c r="N20" s="82">
        <f t="shared" ca="1" si="5"/>
        <v>0</v>
      </c>
      <c r="O20" s="93" t="e">
        <f t="shared" ca="1" si="6"/>
        <v>#REF!</v>
      </c>
      <c r="P20" s="93" t="str">
        <f ca="1">INDEX([17]Portfolios!A$3:G$929,MATCH(D20,[17]Portfolios!B$3:B$929,0),7)</f>
        <v>IMCANADA</v>
      </c>
      <c r="Q20" s="93" t="e">
        <f ca="1">IF($O20="P",INDEX('[17]Date Master'!I$3:J$332,MATCH($H20,'[17]Date Master'!I$3:I$332,0),2),0)</f>
        <v>#REF!</v>
      </c>
      <c r="R20" s="93" t="e">
        <f ca="1">IF($O20="D",INDEX('[17]Date Master'!O$3:P$332,MATCH($H20,'[17]Date Master'!O$3:O$332,0),2),0)</f>
        <v>#REF!</v>
      </c>
      <c r="S20" s="93" t="e">
        <f ca="1">IF($O20="PHY",INDEX('[17]Date Master'!R$3:S$332,MATCH($H20,'[17]Date Master'!R$3:R$332,0),2),0)</f>
        <v>#REF!</v>
      </c>
      <c r="T20" s="93" t="e">
        <f ca="1">IF($O20="G",INDEX('[17]Date Master'!R$3:S$332,MATCH($H20,'[17]Date Master'!R$3:R$332,0),2),0)</f>
        <v>#REF!</v>
      </c>
      <c r="U20" s="93" t="e">
        <f t="shared" ca="1" si="7"/>
        <v>#REF!</v>
      </c>
      <c r="V20" s="93" t="e">
        <f t="shared" ca="1" si="8"/>
        <v>#REF!</v>
      </c>
      <c r="W20" s="93" t="str">
        <f ca="1">IF(ISNA(V20),"-",INDEX([17]Portfolios!A$3:H$827,MATCH(D20,[17]Portfolios!B$3:B$827,0),7)&amp;H20)</f>
        <v>IMCANADA36708</v>
      </c>
      <c r="X20" s="93" t="str">
        <f t="shared" ca="1" si="9"/>
        <v>IMCANADAP36708</v>
      </c>
      <c r="Y20" s="93" t="e">
        <f t="shared" ca="1" si="10"/>
        <v>#REF!</v>
      </c>
      <c r="AC20" s="86">
        <v>36033</v>
      </c>
      <c r="AD20" s="87" t="s">
        <v>44</v>
      </c>
      <c r="AE20" s="87" t="s">
        <v>94</v>
      </c>
      <c r="AF20" s="87" t="s">
        <v>80</v>
      </c>
      <c r="AG20" t="s">
        <v>30</v>
      </c>
      <c r="AH20" t="str">
        <f t="shared" ca="1" si="0"/>
        <v>INTRA-CAND-WEST-PHYEMPRESS-US/IM</v>
      </c>
    </row>
    <row r="21" spans="1:36" x14ac:dyDescent="0.2">
      <c r="A21" s="86">
        <v>36696</v>
      </c>
      <c r="B21" s="87" t="s">
        <v>82</v>
      </c>
      <c r="C21" s="87" t="s">
        <v>83</v>
      </c>
      <c r="D21" s="87" t="s">
        <v>121</v>
      </c>
      <c r="E21" s="87" t="s">
        <v>21</v>
      </c>
      <c r="F21" s="87"/>
      <c r="G21" s="87" t="s">
        <v>63</v>
      </c>
      <c r="H21" s="86">
        <v>36678</v>
      </c>
      <c r="I21" s="87">
        <v>-1200000</v>
      </c>
      <c r="J21" s="82">
        <f t="shared" ca="1" si="1"/>
        <v>-840000</v>
      </c>
      <c r="K21" s="82">
        <f t="shared" ca="1" si="2"/>
        <v>0.7</v>
      </c>
      <c r="L21" s="82" t="str">
        <f t="shared" ca="1" si="3"/>
        <v>IF-NTHWST/CANBR36678</v>
      </c>
      <c r="M21" s="82">
        <f t="shared" ca="1" si="4"/>
        <v>-120</v>
      </c>
      <c r="N21" s="82">
        <f t="shared" ca="1" si="5"/>
        <v>-84</v>
      </c>
      <c r="O21" s="93" t="e">
        <f t="shared" ca="1" si="6"/>
        <v>#REF!</v>
      </c>
      <c r="P21" s="93" t="str">
        <f ca="1">INDEX([17]Portfolios!A$3:G$929,MATCH(D21,[17]Portfolios!B$3:B$929,0),7)</f>
        <v>IMCANADA</v>
      </c>
      <c r="Q21" s="93" t="e">
        <f ca="1">IF($O21="P",INDEX('[17]Date Master'!I$3:J$332,MATCH($H21,'[17]Date Master'!I$3:I$332,0),2),0)</f>
        <v>#REF!</v>
      </c>
      <c r="R21" s="93" t="e">
        <f ca="1">IF($O21="D",INDEX('[17]Date Master'!O$3:P$332,MATCH($H21,'[17]Date Master'!O$3:O$332,0),2),0)</f>
        <v>#REF!</v>
      </c>
      <c r="S21" s="93" t="e">
        <f ca="1">IF($O21="PHY",INDEX('[17]Date Master'!R$3:S$332,MATCH($H21,'[17]Date Master'!R$3:R$332,0),2),0)</f>
        <v>#REF!</v>
      </c>
      <c r="T21" s="93" t="e">
        <f ca="1">IF($O21="G",INDEX('[17]Date Master'!R$3:S$332,MATCH($H21,'[17]Date Master'!R$3:R$332,0),2),0)</f>
        <v>#REF!</v>
      </c>
      <c r="U21" s="93" t="e">
        <f t="shared" ca="1" si="7"/>
        <v>#REF!</v>
      </c>
      <c r="V21" s="93" t="e">
        <f t="shared" ca="1" si="8"/>
        <v>#REF!</v>
      </c>
      <c r="W21" s="93" t="str">
        <f ca="1">IF(ISNA(V21),"-",INDEX([17]Portfolios!A$3:H$827,MATCH(D21,[17]Portfolios!B$3:B$827,0),7)&amp;H21)</f>
        <v>IMCANADA36678</v>
      </c>
      <c r="X21" s="93" t="str">
        <f t="shared" ca="1" si="9"/>
        <v>IMCANADAP36678</v>
      </c>
      <c r="Y21" s="93" t="e">
        <f t="shared" ca="1" si="10"/>
        <v>#REF!</v>
      </c>
      <c r="AC21" s="86">
        <v>36033</v>
      </c>
      <c r="AD21" s="87" t="s">
        <v>44</v>
      </c>
      <c r="AE21" s="87" t="s">
        <v>94</v>
      </c>
      <c r="AF21" s="87" t="s">
        <v>47</v>
      </c>
      <c r="AG21" t="s">
        <v>30</v>
      </c>
      <c r="AH21" t="str">
        <f t="shared" ca="1" si="0"/>
        <v>INTRA-CAND-WEST-PHYGD-AECOUS-DAILY</v>
      </c>
    </row>
    <row r="22" spans="1:36" x14ac:dyDescent="0.2">
      <c r="A22" s="86">
        <v>36696</v>
      </c>
      <c r="B22" s="87" t="s">
        <v>82</v>
      </c>
      <c r="C22" s="87" t="s">
        <v>83</v>
      </c>
      <c r="D22" s="87" t="s">
        <v>121</v>
      </c>
      <c r="E22" s="87" t="s">
        <v>21</v>
      </c>
      <c r="F22" s="87"/>
      <c r="G22" s="87" t="s">
        <v>63</v>
      </c>
      <c r="H22" s="86">
        <v>36708</v>
      </c>
      <c r="I22" s="87">
        <v>309407</v>
      </c>
      <c r="J22" s="82">
        <f t="shared" ca="1" si="1"/>
        <v>216584.9</v>
      </c>
      <c r="K22" s="82">
        <f t="shared" ca="1" si="2"/>
        <v>0.7</v>
      </c>
      <c r="L22" s="82" t="str">
        <f t="shared" ca="1" si="3"/>
        <v>IF-NTHWST/CANBR36708</v>
      </c>
      <c r="M22" s="82">
        <f t="shared" ca="1" si="4"/>
        <v>30.9407</v>
      </c>
      <c r="N22" s="82">
        <f t="shared" ca="1" si="5"/>
        <v>21.65849</v>
      </c>
      <c r="O22" s="93" t="e">
        <f t="shared" ca="1" si="6"/>
        <v>#REF!</v>
      </c>
      <c r="P22" s="93" t="str">
        <f ca="1">INDEX([17]Portfolios!A$3:G$929,MATCH(D22,[17]Portfolios!B$3:B$929,0),7)</f>
        <v>IMCANADA</v>
      </c>
      <c r="Q22" s="93" t="e">
        <f ca="1">IF($O22="P",INDEX('[17]Date Master'!I$3:J$332,MATCH($H22,'[17]Date Master'!I$3:I$332,0),2),0)</f>
        <v>#REF!</v>
      </c>
      <c r="R22" s="93" t="e">
        <f ca="1">IF($O22="D",INDEX('[17]Date Master'!O$3:P$332,MATCH($H22,'[17]Date Master'!O$3:O$332,0),2),0)</f>
        <v>#REF!</v>
      </c>
      <c r="S22" s="93" t="e">
        <f ca="1">IF($O22="PHY",INDEX('[17]Date Master'!R$3:S$332,MATCH($H22,'[17]Date Master'!R$3:R$332,0),2),0)</f>
        <v>#REF!</v>
      </c>
      <c r="T22" s="93" t="e">
        <f ca="1">IF($O22="G",INDEX('[17]Date Master'!R$3:S$332,MATCH($H22,'[17]Date Master'!R$3:R$332,0),2),0)</f>
        <v>#REF!</v>
      </c>
      <c r="U22" s="93" t="e">
        <f t="shared" ca="1" si="7"/>
        <v>#REF!</v>
      </c>
      <c r="V22" s="93" t="e">
        <f t="shared" ca="1" si="8"/>
        <v>#REF!</v>
      </c>
      <c r="W22" s="93" t="str">
        <f ca="1">IF(ISNA(V22),"-",INDEX([17]Portfolios!A$3:H$827,MATCH(D22,[17]Portfolios!B$3:B$827,0),7)&amp;H22)</f>
        <v>IMCANADA36708</v>
      </c>
      <c r="X22" s="93" t="str">
        <f t="shared" ca="1" si="9"/>
        <v>IMCANADAP36708</v>
      </c>
      <c r="Y22" s="93" t="e">
        <f t="shared" ca="1" si="10"/>
        <v>#REF!</v>
      </c>
      <c r="AC22" s="86">
        <v>36033</v>
      </c>
      <c r="AD22" s="87" t="s">
        <v>44</v>
      </c>
      <c r="AE22" s="87" t="s">
        <v>94</v>
      </c>
      <c r="AF22" s="87" t="s">
        <v>46</v>
      </c>
      <c r="AG22" t="s">
        <v>19</v>
      </c>
      <c r="AH22" t="str">
        <f t="shared" ca="1" si="0"/>
        <v>INTRA-CAND-WEST-PHYGD-CGPR-AECO/AV</v>
      </c>
    </row>
    <row r="23" spans="1:36" x14ac:dyDescent="0.2">
      <c r="A23" s="86">
        <v>36696</v>
      </c>
      <c r="B23" s="87" t="s">
        <v>82</v>
      </c>
      <c r="C23" s="87" t="s">
        <v>83</v>
      </c>
      <c r="D23" s="87" t="s">
        <v>121</v>
      </c>
      <c r="E23" s="87" t="s">
        <v>21</v>
      </c>
      <c r="F23" s="87"/>
      <c r="G23" s="87" t="s">
        <v>63</v>
      </c>
      <c r="H23" s="86">
        <v>36739</v>
      </c>
      <c r="I23" s="87">
        <v>0</v>
      </c>
      <c r="J23" s="82">
        <f t="shared" ca="1" si="1"/>
        <v>0</v>
      </c>
      <c r="K23" s="82">
        <f t="shared" ca="1" si="2"/>
        <v>0.7</v>
      </c>
      <c r="L23" s="82" t="str">
        <f t="shared" ca="1" si="3"/>
        <v>IF-NTHWST/CANBR36739</v>
      </c>
      <c r="M23" s="82">
        <f t="shared" ca="1" si="4"/>
        <v>0</v>
      </c>
      <c r="N23" s="82">
        <f t="shared" ca="1" si="5"/>
        <v>0</v>
      </c>
      <c r="O23" s="93" t="e">
        <f t="shared" ca="1" si="6"/>
        <v>#REF!</v>
      </c>
      <c r="P23" s="93" t="str">
        <f ca="1">INDEX([17]Portfolios!A$3:G$929,MATCH(D23,[17]Portfolios!B$3:B$929,0),7)</f>
        <v>IMCANADA</v>
      </c>
      <c r="Q23" s="93" t="e">
        <f ca="1">IF($O23="P",INDEX('[17]Date Master'!I$3:J$332,MATCH($H23,'[17]Date Master'!I$3:I$332,0),2),0)</f>
        <v>#REF!</v>
      </c>
      <c r="R23" s="93" t="e">
        <f ca="1">IF($O23="D",INDEX('[17]Date Master'!O$3:P$332,MATCH($H23,'[17]Date Master'!O$3:O$332,0),2),0)</f>
        <v>#REF!</v>
      </c>
      <c r="S23" s="93" t="e">
        <f ca="1">IF($O23="PHY",INDEX('[17]Date Master'!R$3:S$332,MATCH($H23,'[17]Date Master'!R$3:R$332,0),2),0)</f>
        <v>#REF!</v>
      </c>
      <c r="T23" s="93" t="e">
        <f ca="1">IF($O23="G",INDEX('[17]Date Master'!R$3:S$332,MATCH($H23,'[17]Date Master'!R$3:R$332,0),2),0)</f>
        <v>#REF!</v>
      </c>
      <c r="U23" s="93" t="e">
        <f t="shared" ca="1" si="7"/>
        <v>#REF!</v>
      </c>
      <c r="V23" s="93" t="e">
        <f t="shared" ca="1" si="8"/>
        <v>#REF!</v>
      </c>
      <c r="W23" s="93" t="str">
        <f ca="1">IF(ISNA(V23),"-",INDEX([17]Portfolios!A$3:H$827,MATCH(D23,[17]Portfolios!B$3:B$827,0),7)&amp;H23)</f>
        <v>IMCANADA36739</v>
      </c>
      <c r="X23" s="93" t="str">
        <f t="shared" ca="1" si="9"/>
        <v>IMCANADAP36739</v>
      </c>
      <c r="Y23" s="93" t="e">
        <f t="shared" ca="1" si="10"/>
        <v>#REF!</v>
      </c>
      <c r="AC23" s="86">
        <v>36033</v>
      </c>
      <c r="AD23" s="87" t="s">
        <v>44</v>
      </c>
      <c r="AE23" s="87" t="s">
        <v>94</v>
      </c>
      <c r="AF23" s="87" t="s">
        <v>98</v>
      </c>
      <c r="AG23" t="s">
        <v>30</v>
      </c>
      <c r="AH23" t="str">
        <f t="shared" si="0"/>
        <v>INTRA-CAND-WEST-PHYGD-CGPR-AECO/DA</v>
      </c>
    </row>
    <row r="24" spans="1:36" x14ac:dyDescent="0.2">
      <c r="A24" s="86">
        <v>36696</v>
      </c>
      <c r="B24" s="87" t="s">
        <v>82</v>
      </c>
      <c r="C24" s="87" t="s">
        <v>83</v>
      </c>
      <c r="D24" s="87" t="s">
        <v>121</v>
      </c>
      <c r="E24" s="87" t="s">
        <v>21</v>
      </c>
      <c r="F24" s="87"/>
      <c r="G24" s="87" t="s">
        <v>63</v>
      </c>
      <c r="H24" s="86">
        <v>36770</v>
      </c>
      <c r="I24" s="87">
        <v>0</v>
      </c>
      <c r="J24" s="82">
        <f t="shared" ca="1" si="1"/>
        <v>0</v>
      </c>
      <c r="K24" s="82">
        <f t="shared" ca="1" si="2"/>
        <v>0.7</v>
      </c>
      <c r="L24" s="82" t="str">
        <f t="shared" ca="1" si="3"/>
        <v>IF-NTHWST/CANBR36770</v>
      </c>
      <c r="M24" s="82">
        <f t="shared" ca="1" si="4"/>
        <v>0</v>
      </c>
      <c r="N24" s="82">
        <f t="shared" ca="1" si="5"/>
        <v>0</v>
      </c>
      <c r="O24" s="93" t="e">
        <f t="shared" ca="1" si="6"/>
        <v>#REF!</v>
      </c>
      <c r="P24" s="93" t="str">
        <f ca="1">INDEX([17]Portfolios!A$3:G$929,MATCH(D24,[17]Portfolios!B$3:B$929,0),7)</f>
        <v>IMCANADA</v>
      </c>
      <c r="Q24" s="93" t="e">
        <f ca="1">IF($O24="P",INDEX('[17]Date Master'!I$3:J$332,MATCH($H24,'[17]Date Master'!I$3:I$332,0),2),0)</f>
        <v>#REF!</v>
      </c>
      <c r="R24" s="93" t="e">
        <f ca="1">IF($O24="D",INDEX('[17]Date Master'!O$3:P$332,MATCH($H24,'[17]Date Master'!O$3:O$332,0),2),0)</f>
        <v>#REF!</v>
      </c>
      <c r="S24" s="93" t="e">
        <f ca="1">IF($O24="PHY",INDEX('[17]Date Master'!R$3:S$332,MATCH($H24,'[17]Date Master'!R$3:R$332,0),2),0)</f>
        <v>#REF!</v>
      </c>
      <c r="T24" s="93" t="e">
        <f ca="1">IF($O24="G",INDEX('[17]Date Master'!R$3:S$332,MATCH($H24,'[17]Date Master'!R$3:R$332,0),2),0)</f>
        <v>#REF!</v>
      </c>
      <c r="U24" s="93" t="e">
        <f t="shared" ca="1" si="7"/>
        <v>#REF!</v>
      </c>
      <c r="V24" s="93" t="e">
        <f t="shared" ca="1" si="8"/>
        <v>#REF!</v>
      </c>
      <c r="W24" s="93" t="str">
        <f ca="1">IF(ISNA(V24),"-",INDEX([17]Portfolios!A$3:H$827,MATCH(D24,[17]Portfolios!B$3:B$827,0),7)&amp;H24)</f>
        <v>IMCANADA36770</v>
      </c>
      <c r="X24" s="93" t="str">
        <f t="shared" ca="1" si="9"/>
        <v>IMCANADAP36770</v>
      </c>
      <c r="Y24" s="93" t="e">
        <f t="shared" ca="1" si="10"/>
        <v>#REF!</v>
      </c>
      <c r="AC24" s="86">
        <v>36033</v>
      </c>
      <c r="AD24" s="87" t="s">
        <v>44</v>
      </c>
      <c r="AE24" s="87" t="s">
        <v>94</v>
      </c>
      <c r="AF24" s="87" t="s">
        <v>99</v>
      </c>
      <c r="AG24" t="s">
        <v>19</v>
      </c>
      <c r="AH24" t="str">
        <f t="shared" si="0"/>
        <v>INTRA-CAND-WEST-PHYGD-CGPR-EMPRESS</v>
      </c>
      <c r="AJ24" s="79"/>
    </row>
    <row r="25" spans="1:36" x14ac:dyDescent="0.2">
      <c r="A25" s="86">
        <v>36696</v>
      </c>
      <c r="B25" s="87" t="s">
        <v>82</v>
      </c>
      <c r="C25" s="87" t="s">
        <v>83</v>
      </c>
      <c r="D25" s="87" t="s">
        <v>121</v>
      </c>
      <c r="E25" s="87" t="s">
        <v>21</v>
      </c>
      <c r="F25" s="87"/>
      <c r="G25" s="87" t="s">
        <v>63</v>
      </c>
      <c r="H25" s="86">
        <v>36800</v>
      </c>
      <c r="I25" s="87">
        <v>0</v>
      </c>
      <c r="J25" s="82">
        <f t="shared" ca="1" si="1"/>
        <v>0</v>
      </c>
      <c r="K25" s="82">
        <f t="shared" ca="1" si="2"/>
        <v>0.7</v>
      </c>
      <c r="L25" s="82" t="str">
        <f t="shared" ca="1" si="3"/>
        <v>IF-NTHWST/CANBR36800</v>
      </c>
      <c r="M25" s="82">
        <f t="shared" ca="1" si="4"/>
        <v>0</v>
      </c>
      <c r="N25" s="82">
        <f t="shared" ca="1" si="5"/>
        <v>0</v>
      </c>
      <c r="O25" s="93" t="e">
        <f t="shared" ca="1" si="6"/>
        <v>#REF!</v>
      </c>
      <c r="P25" s="93" t="str">
        <f ca="1">INDEX([17]Portfolios!A$3:G$929,MATCH(D25,[17]Portfolios!B$3:B$929,0),7)</f>
        <v>IMCANADA</v>
      </c>
      <c r="Q25" s="93" t="e">
        <f ca="1">IF($O25="P",INDEX('[17]Date Master'!I$3:J$332,MATCH($H25,'[17]Date Master'!I$3:I$332,0),2),0)</f>
        <v>#REF!</v>
      </c>
      <c r="R25" s="93" t="e">
        <f ca="1">IF($O25="D",INDEX('[17]Date Master'!O$3:P$332,MATCH($H25,'[17]Date Master'!O$3:O$332,0),2),0)</f>
        <v>#REF!</v>
      </c>
      <c r="S25" s="93" t="e">
        <f ca="1">IF($O25="PHY",INDEX('[17]Date Master'!R$3:S$332,MATCH($H25,'[17]Date Master'!R$3:R$332,0),2),0)</f>
        <v>#REF!</v>
      </c>
      <c r="T25" s="93" t="e">
        <f ca="1">IF($O25="G",INDEX('[17]Date Master'!R$3:S$332,MATCH($H25,'[17]Date Master'!R$3:R$332,0),2),0)</f>
        <v>#REF!</v>
      </c>
      <c r="U25" s="93" t="e">
        <f t="shared" ca="1" si="7"/>
        <v>#REF!</v>
      </c>
      <c r="V25" s="93" t="e">
        <f t="shared" ca="1" si="8"/>
        <v>#REF!</v>
      </c>
      <c r="W25" s="93" t="str">
        <f ca="1">IF(ISNA(V25),"-",INDEX([17]Portfolios!A$3:H$827,MATCH(D25,[17]Portfolios!B$3:B$827,0),7)&amp;H25)</f>
        <v>IMCANADA36800</v>
      </c>
      <c r="X25" s="93" t="str">
        <f t="shared" ca="1" si="9"/>
        <v>IMCANADAP36800</v>
      </c>
      <c r="Y25" s="93" t="e">
        <f t="shared" ca="1" si="10"/>
        <v>#REF!</v>
      </c>
      <c r="AC25" s="86">
        <v>36033</v>
      </c>
      <c r="AD25" s="87" t="s">
        <v>44</v>
      </c>
      <c r="AE25" s="87" t="s">
        <v>45</v>
      </c>
      <c r="AF25" s="87" t="s">
        <v>46</v>
      </c>
      <c r="AG25" t="s">
        <v>19</v>
      </c>
      <c r="AH25" t="str">
        <f t="shared" si="0"/>
        <v>INTRA-CAND-BC-GD-GDLGD-CGPR-AECO/AV</v>
      </c>
      <c r="AJ25" s="79"/>
    </row>
    <row r="26" spans="1:36" x14ac:dyDescent="0.2">
      <c r="A26" s="86">
        <v>36696</v>
      </c>
      <c r="B26" s="87" t="s">
        <v>82</v>
      </c>
      <c r="C26" s="87" t="s">
        <v>83</v>
      </c>
      <c r="D26" s="87" t="s">
        <v>121</v>
      </c>
      <c r="E26" s="87" t="s">
        <v>21</v>
      </c>
      <c r="F26" s="87"/>
      <c r="G26" s="87" t="s">
        <v>104</v>
      </c>
      <c r="H26" s="86">
        <v>36678</v>
      </c>
      <c r="I26" s="87">
        <v>600000</v>
      </c>
      <c r="J26" s="82">
        <f t="shared" ca="1" si="1"/>
        <v>0</v>
      </c>
      <c r="K26" s="82" t="e">
        <f t="shared" ca="1" si="2"/>
        <v>#N/A</v>
      </c>
      <c r="L26" s="82" t="str">
        <f t="shared" ca="1" si="3"/>
        <v>IF-NWPL_ROCKY_M36678</v>
      </c>
      <c r="M26" s="82">
        <f t="shared" ca="1" si="4"/>
        <v>60</v>
      </c>
      <c r="N26" s="82">
        <f t="shared" ca="1" si="5"/>
        <v>0</v>
      </c>
      <c r="O26" s="93" t="e">
        <f t="shared" ca="1" si="6"/>
        <v>#REF!</v>
      </c>
      <c r="P26" s="93" t="str">
        <f ca="1">INDEX([17]Portfolios!A$3:G$929,MATCH(D26,[17]Portfolios!B$3:B$929,0),7)</f>
        <v>IMCANADA</v>
      </c>
      <c r="Q26" s="93" t="e">
        <f ca="1">IF($O26="P",INDEX('[17]Date Master'!I$3:J$332,MATCH($H26,'[17]Date Master'!I$3:I$332,0),2),0)</f>
        <v>#REF!</v>
      </c>
      <c r="R26" s="93" t="e">
        <f ca="1">IF($O26="D",INDEX('[17]Date Master'!O$3:P$332,MATCH($H26,'[17]Date Master'!O$3:O$332,0),2),0)</f>
        <v>#REF!</v>
      </c>
      <c r="S26" s="93" t="e">
        <f ca="1">IF($O26="PHY",INDEX('[17]Date Master'!R$3:S$332,MATCH($H26,'[17]Date Master'!R$3:R$332,0),2),0)</f>
        <v>#REF!</v>
      </c>
      <c r="T26" s="93" t="e">
        <f ca="1">IF($O26="G",INDEX('[17]Date Master'!R$3:S$332,MATCH($H26,'[17]Date Master'!R$3:R$332,0),2),0)</f>
        <v>#REF!</v>
      </c>
      <c r="U26" s="93" t="e">
        <f t="shared" ca="1" si="7"/>
        <v>#REF!</v>
      </c>
      <c r="V26" s="93" t="e">
        <f t="shared" ca="1" si="8"/>
        <v>#REF!</v>
      </c>
      <c r="W26" s="93" t="str">
        <f ca="1">IF(ISNA(V26),"-",INDEX([17]Portfolios!A$3:H$827,MATCH(D26,[17]Portfolios!B$3:B$827,0),7)&amp;H26)</f>
        <v>IMCANADA36678</v>
      </c>
      <c r="X26" s="93" t="str">
        <f t="shared" ca="1" si="9"/>
        <v>IMCANADAP36678</v>
      </c>
      <c r="Y26" s="93" t="e">
        <f t="shared" ca="1" si="10"/>
        <v>#REF!</v>
      </c>
      <c r="AC26" s="86">
        <v>36033</v>
      </c>
      <c r="AD26" s="87" t="s">
        <v>44</v>
      </c>
      <c r="AE26" s="87" t="s">
        <v>45</v>
      </c>
      <c r="AF26" s="87" t="s">
        <v>100</v>
      </c>
      <c r="AG26" t="s">
        <v>19</v>
      </c>
      <c r="AH26" t="str">
        <f t="shared" si="0"/>
        <v>INTRA-CAND-BC-GD-GDLGD-NTHWST/CANB</v>
      </c>
      <c r="AJ26" s="79"/>
    </row>
    <row r="27" spans="1:36" x14ac:dyDescent="0.2">
      <c r="A27" s="86">
        <v>36696</v>
      </c>
      <c r="B27" s="87" t="s">
        <v>82</v>
      </c>
      <c r="C27" s="87" t="s">
        <v>83</v>
      </c>
      <c r="D27" s="87" t="s">
        <v>121</v>
      </c>
      <c r="E27" s="87" t="s">
        <v>21</v>
      </c>
      <c r="F27" s="87"/>
      <c r="G27" s="87" t="s">
        <v>104</v>
      </c>
      <c r="H27" s="86">
        <v>36708</v>
      </c>
      <c r="I27" s="87">
        <v>386758</v>
      </c>
      <c r="J27" s="82">
        <f t="shared" ca="1" si="1"/>
        <v>0</v>
      </c>
      <c r="K27" s="82" t="e">
        <f t="shared" ca="1" si="2"/>
        <v>#N/A</v>
      </c>
      <c r="L27" s="82" t="str">
        <f t="shared" ca="1" si="3"/>
        <v>IF-NWPL_ROCKY_M36708</v>
      </c>
      <c r="M27" s="82">
        <f t="shared" ca="1" si="4"/>
        <v>38.675800000000002</v>
      </c>
      <c r="N27" s="82">
        <f t="shared" ca="1" si="5"/>
        <v>0</v>
      </c>
      <c r="O27" s="93" t="e">
        <f t="shared" ca="1" si="6"/>
        <v>#REF!</v>
      </c>
      <c r="P27" s="93" t="str">
        <f ca="1">INDEX([17]Portfolios!A$3:G$929,MATCH(D27,[17]Portfolios!B$3:B$929,0),7)</f>
        <v>IMCANADA</v>
      </c>
      <c r="Q27" s="93" t="e">
        <f ca="1">IF($O27="P",INDEX('[17]Date Master'!I$3:J$332,MATCH($H27,'[17]Date Master'!I$3:I$332,0),2),0)</f>
        <v>#REF!</v>
      </c>
      <c r="R27" s="93" t="e">
        <f ca="1">IF($O27="D",INDEX('[17]Date Master'!O$3:P$332,MATCH($H27,'[17]Date Master'!O$3:O$332,0),2),0)</f>
        <v>#REF!</v>
      </c>
      <c r="S27" s="93" t="e">
        <f ca="1">IF($O27="PHY",INDEX('[17]Date Master'!R$3:S$332,MATCH($H27,'[17]Date Master'!R$3:R$332,0),2),0)</f>
        <v>#REF!</v>
      </c>
      <c r="T27" s="93" t="e">
        <f ca="1">IF($O27="G",INDEX('[17]Date Master'!R$3:S$332,MATCH($H27,'[17]Date Master'!R$3:R$332,0),2),0)</f>
        <v>#REF!</v>
      </c>
      <c r="U27" s="93" t="e">
        <f t="shared" ca="1" si="7"/>
        <v>#REF!</v>
      </c>
      <c r="V27" s="93" t="e">
        <f t="shared" ca="1" si="8"/>
        <v>#REF!</v>
      </c>
      <c r="W27" s="93" t="str">
        <f ca="1">IF(ISNA(V27),"-",INDEX([17]Portfolios!A$3:H$827,MATCH(D27,[17]Portfolios!B$3:B$827,0),7)&amp;H27)</f>
        <v>IMCANADA36708</v>
      </c>
      <c r="X27" s="93" t="str">
        <f t="shared" ca="1" si="9"/>
        <v>IMCANADAP36708</v>
      </c>
      <c r="Y27" s="93" t="e">
        <f t="shared" ca="1" si="10"/>
        <v>#REF!</v>
      </c>
      <c r="AC27" s="86">
        <v>36033</v>
      </c>
      <c r="AD27" s="87" t="s">
        <v>44</v>
      </c>
      <c r="AE27" s="87" t="s">
        <v>101</v>
      </c>
      <c r="AF27" t="s">
        <v>86</v>
      </c>
      <c r="AG27" t="s">
        <v>21</v>
      </c>
      <c r="AH27" t="str">
        <f t="shared" si="0"/>
        <v>INTRA-CAND-WEST-PRCNG</v>
      </c>
      <c r="AJ27" s="79"/>
    </row>
    <row r="28" spans="1:36" x14ac:dyDescent="0.2">
      <c r="A28" s="86">
        <v>36696</v>
      </c>
      <c r="B28" s="87" t="s">
        <v>82</v>
      </c>
      <c r="C28" s="87" t="s">
        <v>83</v>
      </c>
      <c r="D28" s="87" t="s">
        <v>121</v>
      </c>
      <c r="E28" s="87" t="s">
        <v>21</v>
      </c>
      <c r="F28" s="87"/>
      <c r="G28" s="87" t="s">
        <v>86</v>
      </c>
      <c r="H28" s="86">
        <v>36678</v>
      </c>
      <c r="I28" s="87">
        <v>0</v>
      </c>
      <c r="J28" s="82">
        <f t="shared" ca="1" si="1"/>
        <v>0</v>
      </c>
      <c r="K28" s="82">
        <f t="shared" ca="1" si="2"/>
        <v>1</v>
      </c>
      <c r="L28" s="82" t="str">
        <f t="shared" ca="1" si="3"/>
        <v>NG36678</v>
      </c>
      <c r="M28" s="82">
        <f t="shared" ca="1" si="4"/>
        <v>0</v>
      </c>
      <c r="N28" s="82">
        <f t="shared" ca="1" si="5"/>
        <v>0</v>
      </c>
      <c r="O28" s="93" t="e">
        <f t="shared" ca="1" si="6"/>
        <v>#REF!</v>
      </c>
      <c r="P28" s="93" t="str">
        <f ca="1">INDEX([17]Portfolios!A$3:G$929,MATCH(D28,[17]Portfolios!B$3:B$929,0),7)</f>
        <v>IMCANADA</v>
      </c>
      <c r="Q28" s="93" t="e">
        <f ca="1">IF($O28="P",INDEX('[17]Date Master'!I$3:J$332,MATCH($H28,'[17]Date Master'!I$3:I$332,0),2),0)</f>
        <v>#REF!</v>
      </c>
      <c r="R28" s="93" t="e">
        <f ca="1">IF($O28="D",INDEX('[17]Date Master'!O$3:P$332,MATCH($H28,'[17]Date Master'!O$3:O$332,0),2),0)</f>
        <v>#REF!</v>
      </c>
      <c r="S28" s="93" t="e">
        <f ca="1">IF($O28="PHY",INDEX('[17]Date Master'!R$3:S$332,MATCH($H28,'[17]Date Master'!R$3:R$332,0),2),0)</f>
        <v>#REF!</v>
      </c>
      <c r="T28" s="93" t="e">
        <f ca="1">IF($O28="G",INDEX('[17]Date Master'!R$3:S$332,MATCH($H28,'[17]Date Master'!R$3:R$332,0),2),0)</f>
        <v>#REF!</v>
      </c>
      <c r="U28" s="93" t="e">
        <f t="shared" ca="1" si="7"/>
        <v>#REF!</v>
      </c>
      <c r="V28" s="93" t="e">
        <f t="shared" ca="1" si="8"/>
        <v>#REF!</v>
      </c>
      <c r="W28" s="93" t="str">
        <f ca="1">IF(ISNA(V28),"-",INDEX([17]Portfolios!A$3:H$827,MATCH(D28,[17]Portfolios!B$3:B$827,0),7)&amp;H28)</f>
        <v>IMCANADA36678</v>
      </c>
      <c r="X28" s="93" t="str">
        <f t="shared" ca="1" si="9"/>
        <v>IMCANADAP36678</v>
      </c>
      <c r="Y28" s="93" t="e">
        <f t="shared" ca="1" si="10"/>
        <v>#REF!</v>
      </c>
      <c r="AC28" s="86">
        <v>36033</v>
      </c>
      <c r="AD28" s="87" t="s">
        <v>44</v>
      </c>
      <c r="AE28" s="87" t="s">
        <v>101</v>
      </c>
      <c r="AF28" t="s">
        <v>103</v>
      </c>
      <c r="AG28" t="s">
        <v>21</v>
      </c>
      <c r="AH28" t="str">
        <f t="shared" si="0"/>
        <v>INTRA-CAND-WEST-PRCCGPR-AECO/BASIS</v>
      </c>
    </row>
    <row r="29" spans="1:36" x14ac:dyDescent="0.2">
      <c r="A29" s="86">
        <v>36696</v>
      </c>
      <c r="B29" s="87" t="s">
        <v>82</v>
      </c>
      <c r="C29" s="87" t="s">
        <v>83</v>
      </c>
      <c r="D29" s="87" t="s">
        <v>121</v>
      </c>
      <c r="E29" s="87" t="s">
        <v>21</v>
      </c>
      <c r="F29" s="87"/>
      <c r="G29" s="87" t="s">
        <v>86</v>
      </c>
      <c r="H29" s="86">
        <v>36708</v>
      </c>
      <c r="I29" s="87">
        <v>386758</v>
      </c>
      <c r="J29" s="82">
        <f t="shared" ca="1" si="1"/>
        <v>386758</v>
      </c>
      <c r="K29" s="82">
        <f t="shared" ca="1" si="2"/>
        <v>1</v>
      </c>
      <c r="L29" s="82" t="str">
        <f t="shared" ca="1" si="3"/>
        <v>NG36708</v>
      </c>
      <c r="M29" s="82">
        <f t="shared" ca="1" si="4"/>
        <v>38.675800000000002</v>
      </c>
      <c r="N29" s="82">
        <f t="shared" ca="1" si="5"/>
        <v>38.675800000000002</v>
      </c>
      <c r="O29" s="93" t="e">
        <f t="shared" ca="1" si="6"/>
        <v>#REF!</v>
      </c>
      <c r="P29" s="93" t="str">
        <f ca="1">INDEX([17]Portfolios!A$3:G$929,MATCH(D29,[17]Portfolios!B$3:B$929,0),7)</f>
        <v>IMCANADA</v>
      </c>
      <c r="Q29" s="93" t="e">
        <f ca="1">IF($O29="P",INDEX('[17]Date Master'!I$3:J$332,MATCH($H29,'[17]Date Master'!I$3:I$332,0),2),0)</f>
        <v>#REF!</v>
      </c>
      <c r="R29" s="93" t="e">
        <f ca="1">IF($O29="D",INDEX('[17]Date Master'!O$3:P$332,MATCH($H29,'[17]Date Master'!O$3:O$332,0),2),0)</f>
        <v>#REF!</v>
      </c>
      <c r="S29" s="93" t="e">
        <f ca="1">IF($O29="PHY",INDEX('[17]Date Master'!R$3:S$332,MATCH($H29,'[17]Date Master'!R$3:R$332,0),2),0)</f>
        <v>#REF!</v>
      </c>
      <c r="T29" s="93" t="e">
        <f ca="1">IF($O29="G",INDEX('[17]Date Master'!R$3:S$332,MATCH($H29,'[17]Date Master'!R$3:R$332,0),2),0)</f>
        <v>#REF!</v>
      </c>
      <c r="U29" s="93" t="e">
        <f t="shared" ca="1" si="7"/>
        <v>#REF!</v>
      </c>
      <c r="V29" s="93" t="e">
        <f t="shared" ca="1" si="8"/>
        <v>#REF!</v>
      </c>
      <c r="W29" s="93" t="str">
        <f ca="1">IF(ISNA(V29),"-",INDEX([17]Portfolios!A$3:H$827,MATCH(D29,[17]Portfolios!B$3:B$827,0),7)&amp;H29)</f>
        <v>IMCANADA36708</v>
      </c>
      <c r="X29" s="93" t="str">
        <f t="shared" ca="1" si="9"/>
        <v>IMCANADAP36708</v>
      </c>
      <c r="Y29" s="93" t="e">
        <f t="shared" ca="1" si="10"/>
        <v>#REF!</v>
      </c>
      <c r="AC29" s="86">
        <v>36033</v>
      </c>
      <c r="AD29" s="87" t="s">
        <v>44</v>
      </c>
      <c r="AE29" s="87" t="s">
        <v>101</v>
      </c>
      <c r="AF29" t="s">
        <v>104</v>
      </c>
      <c r="AG29" t="s">
        <v>21</v>
      </c>
      <c r="AH29" t="str">
        <f t="shared" si="0"/>
        <v>INTRA-CAND-WEST-PRCIF-NWPL_ROCKY_M</v>
      </c>
      <c r="AJ29" s="79"/>
    </row>
    <row r="30" spans="1:36" x14ac:dyDescent="0.2">
      <c r="A30" s="86">
        <v>36696</v>
      </c>
      <c r="B30" t="s">
        <v>82</v>
      </c>
      <c r="C30" t="s">
        <v>83</v>
      </c>
      <c r="D30" t="s">
        <v>121</v>
      </c>
      <c r="E30" t="s">
        <v>21</v>
      </c>
      <c r="G30" t="s">
        <v>86</v>
      </c>
      <c r="H30" s="86">
        <v>36739</v>
      </c>
      <c r="I30">
        <v>0</v>
      </c>
      <c r="J30" s="82">
        <f t="shared" ca="1" si="1"/>
        <v>0</v>
      </c>
      <c r="K30" s="82">
        <f t="shared" ca="1" si="2"/>
        <v>1</v>
      </c>
      <c r="L30" s="82" t="str">
        <f t="shared" ca="1" si="3"/>
        <v>NG36739</v>
      </c>
      <c r="M30" s="82">
        <f t="shared" ca="1" si="4"/>
        <v>0</v>
      </c>
      <c r="N30" s="82">
        <f t="shared" ca="1" si="5"/>
        <v>0</v>
      </c>
      <c r="O30" s="93" t="e">
        <f t="shared" ca="1" si="6"/>
        <v>#REF!</v>
      </c>
      <c r="P30" s="93" t="str">
        <f ca="1">INDEX([17]Portfolios!A$3:G$929,MATCH(D30,[17]Portfolios!B$3:B$929,0),7)</f>
        <v>IMCANADA</v>
      </c>
      <c r="Q30" s="93" t="e">
        <f ca="1">IF($O30="P",INDEX('[17]Date Master'!I$3:J$332,MATCH($H30,'[17]Date Master'!I$3:I$332,0),2),0)</f>
        <v>#REF!</v>
      </c>
      <c r="R30" s="93" t="e">
        <f ca="1">IF($O30="D",INDEX('[17]Date Master'!O$3:P$332,MATCH($H30,'[17]Date Master'!O$3:O$332,0),2),0)</f>
        <v>#REF!</v>
      </c>
      <c r="S30" s="93" t="e">
        <f ca="1">IF($O30="PHY",INDEX('[17]Date Master'!R$3:S$332,MATCH($H30,'[17]Date Master'!R$3:R$332,0),2),0)</f>
        <v>#REF!</v>
      </c>
      <c r="T30" s="93" t="e">
        <f ca="1">IF($O30="G",INDEX('[17]Date Master'!R$3:S$332,MATCH($H30,'[17]Date Master'!R$3:R$332,0),2),0)</f>
        <v>#REF!</v>
      </c>
      <c r="U30" s="93" t="e">
        <f t="shared" ca="1" si="7"/>
        <v>#REF!</v>
      </c>
      <c r="V30" s="93" t="e">
        <f t="shared" ca="1" si="8"/>
        <v>#REF!</v>
      </c>
      <c r="W30" s="93" t="str">
        <f ca="1">IF(ISNA(V30),"-",INDEX([17]Portfolios!A$3:H$827,MATCH(D30,[17]Portfolios!B$3:B$827,0),7)&amp;H30)</f>
        <v>IMCANADA36739</v>
      </c>
      <c r="X30" s="93" t="str">
        <f t="shared" ca="1" si="9"/>
        <v>IMCANADAP36739</v>
      </c>
      <c r="Y30" s="93" t="e">
        <f t="shared" ca="1" si="10"/>
        <v>#REF!</v>
      </c>
      <c r="AC30" s="86">
        <v>36033</v>
      </c>
      <c r="AD30" s="87" t="s">
        <v>44</v>
      </c>
      <c r="AE30" t="s">
        <v>84</v>
      </c>
      <c r="AF30" t="s">
        <v>47</v>
      </c>
      <c r="AG30" t="s">
        <v>19</v>
      </c>
      <c r="AH30" t="str">
        <f t="shared" si="0"/>
        <v>INTRA-CAND-WE-GD-GDLGD-AECOUS-DAILY</v>
      </c>
      <c r="AJ30" s="79"/>
    </row>
    <row r="31" spans="1:36" x14ac:dyDescent="0.2">
      <c r="A31" s="86">
        <v>36696</v>
      </c>
      <c r="B31" t="s">
        <v>82</v>
      </c>
      <c r="C31" t="s">
        <v>83</v>
      </c>
      <c r="D31" t="s">
        <v>121</v>
      </c>
      <c r="E31" t="s">
        <v>21</v>
      </c>
      <c r="G31" t="s">
        <v>86</v>
      </c>
      <c r="H31" s="86">
        <v>36770</v>
      </c>
      <c r="I31">
        <v>0</v>
      </c>
      <c r="J31" s="82">
        <f t="shared" ca="1" si="1"/>
        <v>0</v>
      </c>
      <c r="K31" s="82">
        <f t="shared" ca="1" si="2"/>
        <v>1</v>
      </c>
      <c r="L31" s="82" t="str">
        <f t="shared" ca="1" si="3"/>
        <v>NG36770</v>
      </c>
      <c r="M31" s="82">
        <f t="shared" ca="1" si="4"/>
        <v>0</v>
      </c>
      <c r="N31" s="82">
        <f t="shared" ca="1" si="5"/>
        <v>0</v>
      </c>
      <c r="O31" s="93" t="e">
        <f t="shared" ca="1" si="6"/>
        <v>#REF!</v>
      </c>
      <c r="P31" s="93" t="str">
        <f ca="1">INDEX([17]Portfolios!A$3:G$929,MATCH(D31,[17]Portfolios!B$3:B$929,0),7)</f>
        <v>IMCANADA</v>
      </c>
      <c r="Q31" s="93" t="e">
        <f ca="1">IF($O31="P",INDEX('[17]Date Master'!I$3:J$332,MATCH($H31,'[17]Date Master'!I$3:I$332,0),2),0)</f>
        <v>#REF!</v>
      </c>
      <c r="R31" s="93" t="e">
        <f ca="1">IF($O31="D",INDEX('[17]Date Master'!O$3:P$332,MATCH($H31,'[17]Date Master'!O$3:O$332,0),2),0)</f>
        <v>#REF!</v>
      </c>
      <c r="S31" s="93" t="e">
        <f ca="1">IF($O31="PHY",INDEX('[17]Date Master'!R$3:S$332,MATCH($H31,'[17]Date Master'!R$3:R$332,0),2),0)</f>
        <v>#REF!</v>
      </c>
      <c r="T31" s="93" t="e">
        <f ca="1">IF($O31="G",INDEX('[17]Date Master'!R$3:S$332,MATCH($H31,'[17]Date Master'!R$3:R$332,0),2),0)</f>
        <v>#REF!</v>
      </c>
      <c r="U31" s="93" t="e">
        <f t="shared" ca="1" si="7"/>
        <v>#REF!</v>
      </c>
      <c r="V31" s="93" t="e">
        <f t="shared" ca="1" si="8"/>
        <v>#REF!</v>
      </c>
      <c r="W31" s="93" t="str">
        <f ca="1">IF(ISNA(V31),"-",INDEX([17]Portfolios!A$3:H$827,MATCH(D31,[17]Portfolios!B$3:B$827,0),7)&amp;H31)</f>
        <v>IMCANADA36770</v>
      </c>
      <c r="X31" s="93" t="str">
        <f t="shared" ca="1" si="9"/>
        <v>IMCANADAP36770</v>
      </c>
      <c r="Y31" s="93" t="e">
        <f t="shared" ca="1" si="10"/>
        <v>#REF!</v>
      </c>
      <c r="AC31" s="86">
        <v>36033</v>
      </c>
      <c r="AD31" s="87" t="s">
        <v>44</v>
      </c>
      <c r="AE31" s="87" t="s">
        <v>94</v>
      </c>
      <c r="AF31" t="s">
        <v>105</v>
      </c>
      <c r="AG31" t="s">
        <v>30</v>
      </c>
      <c r="AH31" t="str">
        <f ca="1">CONCATENATE(AE31,AF31)</f>
        <v>INTRA-CAND-WEST-PHYGDC-EMPRESS/DAY</v>
      </c>
      <c r="AJ31" s="79"/>
    </row>
    <row r="32" spans="1:36" x14ac:dyDescent="0.2">
      <c r="A32" s="86">
        <v>36696</v>
      </c>
      <c r="B32" t="s">
        <v>82</v>
      </c>
      <c r="C32" t="s">
        <v>83</v>
      </c>
      <c r="D32" t="s">
        <v>121</v>
      </c>
      <c r="E32" t="s">
        <v>21</v>
      </c>
      <c r="G32" t="s">
        <v>86</v>
      </c>
      <c r="H32" s="86">
        <v>36800</v>
      </c>
      <c r="I32">
        <v>0</v>
      </c>
      <c r="J32" s="82">
        <f t="shared" ca="1" si="1"/>
        <v>0</v>
      </c>
      <c r="K32" s="82">
        <f t="shared" ca="1" si="2"/>
        <v>1</v>
      </c>
      <c r="L32" s="82" t="str">
        <f t="shared" ca="1" si="3"/>
        <v>NG36800</v>
      </c>
      <c r="M32" s="82">
        <f t="shared" ca="1" si="4"/>
        <v>0</v>
      </c>
      <c r="N32" s="82">
        <f t="shared" ca="1" si="5"/>
        <v>0</v>
      </c>
      <c r="O32" s="93" t="e">
        <f t="shared" ca="1" si="6"/>
        <v>#REF!</v>
      </c>
      <c r="P32" s="93" t="str">
        <f ca="1">INDEX([17]Portfolios!A$3:G$929,MATCH(D32,[17]Portfolios!B$3:B$929,0),7)</f>
        <v>IMCANADA</v>
      </c>
      <c r="Q32" s="93" t="e">
        <f ca="1">IF($O32="P",INDEX('[17]Date Master'!I$3:J$332,MATCH($H32,'[17]Date Master'!I$3:I$332,0),2),0)</f>
        <v>#REF!</v>
      </c>
      <c r="R32" s="93" t="e">
        <f ca="1">IF($O32="D",INDEX('[17]Date Master'!O$3:P$332,MATCH($H32,'[17]Date Master'!O$3:O$332,0),2),0)</f>
        <v>#REF!</v>
      </c>
      <c r="S32" s="93" t="e">
        <f ca="1">IF($O32="PHY",INDEX('[17]Date Master'!R$3:S$332,MATCH($H32,'[17]Date Master'!R$3:R$332,0),2),0)</f>
        <v>#REF!</v>
      </c>
      <c r="T32" s="93" t="e">
        <f ca="1">IF($O32="G",INDEX('[17]Date Master'!R$3:S$332,MATCH($H32,'[17]Date Master'!R$3:R$332,0),2),0)</f>
        <v>#REF!</v>
      </c>
      <c r="U32" s="93" t="e">
        <f t="shared" ca="1" si="7"/>
        <v>#REF!</v>
      </c>
      <c r="V32" s="93" t="e">
        <f t="shared" ca="1" si="8"/>
        <v>#REF!</v>
      </c>
      <c r="W32" s="93" t="str">
        <f ca="1">IF(ISNA(V32),"-",INDEX([17]Portfolios!A$3:H$827,MATCH(D32,[17]Portfolios!B$3:B$827,0),7)&amp;H32)</f>
        <v>IMCANADA36800</v>
      </c>
      <c r="X32" s="93" t="str">
        <f t="shared" ca="1" si="9"/>
        <v>IMCANADAP36800</v>
      </c>
      <c r="Y32" s="93" t="e">
        <f t="shared" ca="1" si="10"/>
        <v>#REF!</v>
      </c>
      <c r="AC32" s="86">
        <v>36033</v>
      </c>
      <c r="AD32" s="87" t="s">
        <v>44</v>
      </c>
      <c r="AE32" s="87" t="s">
        <v>106</v>
      </c>
      <c r="AF32" s="87" t="s">
        <v>88</v>
      </c>
      <c r="AG32" t="s">
        <v>21</v>
      </c>
      <c r="AH32" t="str">
        <f t="shared" ref="AH32:AH39" ca="1" si="11">CONCATENATE(AE32,AF32)</f>
        <v>IMCAN-ERMS-XL-PRCNGMR-AECO/C</v>
      </c>
      <c r="AJ32" s="79"/>
    </row>
    <row r="33" spans="1:34" x14ac:dyDescent="0.2">
      <c r="A33" s="86">
        <v>36696</v>
      </c>
      <c r="B33" t="s">
        <v>82</v>
      </c>
      <c r="C33" t="s">
        <v>83</v>
      </c>
      <c r="D33" t="s">
        <v>121</v>
      </c>
      <c r="E33" t="s">
        <v>21</v>
      </c>
      <c r="G33" t="s">
        <v>114</v>
      </c>
      <c r="H33" s="86">
        <v>36678</v>
      </c>
      <c r="I33">
        <v>0</v>
      </c>
      <c r="J33" s="82">
        <f t="shared" ca="1" si="1"/>
        <v>0</v>
      </c>
      <c r="K33" s="82" t="e">
        <f t="shared" ca="1" si="2"/>
        <v>#N/A</v>
      </c>
      <c r="L33" s="82" t="str">
        <f t="shared" ca="1" si="3"/>
        <v>NGGJ36678</v>
      </c>
      <c r="M33" s="82">
        <f t="shared" ca="1" si="4"/>
        <v>0</v>
      </c>
      <c r="N33" s="82">
        <f t="shared" ca="1" si="5"/>
        <v>0</v>
      </c>
      <c r="O33" s="93" t="e">
        <f t="shared" ca="1" si="6"/>
        <v>#REF!</v>
      </c>
      <c r="P33" s="93" t="str">
        <f ca="1">INDEX([17]Portfolios!A$3:G$929,MATCH(D33,[17]Portfolios!B$3:B$929,0),7)</f>
        <v>IMCANADA</v>
      </c>
      <c r="Q33" s="93" t="e">
        <f ca="1">IF($O33="P",INDEX('[17]Date Master'!I$3:J$332,MATCH($H33,'[17]Date Master'!I$3:I$332,0),2),0)</f>
        <v>#REF!</v>
      </c>
      <c r="R33" s="93" t="e">
        <f ca="1">IF($O33="D",INDEX('[17]Date Master'!O$3:P$332,MATCH($H33,'[17]Date Master'!O$3:O$332,0),2),0)</f>
        <v>#REF!</v>
      </c>
      <c r="S33" s="93" t="e">
        <f ca="1">IF($O33="PHY",INDEX('[17]Date Master'!R$3:S$332,MATCH($H33,'[17]Date Master'!R$3:R$332,0),2),0)</f>
        <v>#REF!</v>
      </c>
      <c r="T33" s="93" t="e">
        <f ca="1">IF($O33="G",INDEX('[17]Date Master'!R$3:S$332,MATCH($H33,'[17]Date Master'!R$3:R$332,0),2),0)</f>
        <v>#REF!</v>
      </c>
      <c r="U33" s="93" t="e">
        <f t="shared" ca="1" si="7"/>
        <v>#REF!</v>
      </c>
      <c r="V33" s="93" t="e">
        <f t="shared" ca="1" si="8"/>
        <v>#REF!</v>
      </c>
      <c r="W33" s="93" t="str">
        <f ca="1">IF(ISNA(V33),"-",INDEX([17]Portfolios!A$3:H$827,MATCH(D33,[17]Portfolios!B$3:B$827,0),7)&amp;H33)</f>
        <v>IMCANADA36678</v>
      </c>
      <c r="X33" s="93" t="str">
        <f t="shared" ca="1" si="9"/>
        <v>IMCANADAP36678</v>
      </c>
      <c r="Y33" s="93" t="e">
        <f t="shared" ca="1" si="10"/>
        <v>#REF!</v>
      </c>
      <c r="AC33" s="86">
        <v>36033</v>
      </c>
      <c r="AD33" s="87" t="s">
        <v>44</v>
      </c>
      <c r="AE33" s="87" t="s">
        <v>106</v>
      </c>
      <c r="AF33" s="94" t="s">
        <v>86</v>
      </c>
      <c r="AG33" t="s">
        <v>21</v>
      </c>
      <c r="AH33" t="str">
        <f t="shared" ca="1" si="11"/>
        <v>IMCAN-ERMS-XL-PRCNG</v>
      </c>
    </row>
    <row r="34" spans="1:34" x14ac:dyDescent="0.2">
      <c r="A34" s="86">
        <v>36696</v>
      </c>
      <c r="B34" t="s">
        <v>82</v>
      </c>
      <c r="C34" t="s">
        <v>83</v>
      </c>
      <c r="D34" t="s">
        <v>84</v>
      </c>
      <c r="E34" t="s">
        <v>51</v>
      </c>
      <c r="F34" t="s">
        <v>19</v>
      </c>
      <c r="G34" t="s">
        <v>47</v>
      </c>
      <c r="H34" s="86">
        <v>36678</v>
      </c>
      <c r="I34">
        <v>-55000</v>
      </c>
      <c r="J34" s="82">
        <f t="shared" ca="1" si="1"/>
        <v>11000</v>
      </c>
      <c r="K34" s="82">
        <f t="shared" ca="1" si="2"/>
        <v>-0.2</v>
      </c>
      <c r="L34" s="82" t="str">
        <f t="shared" ca="1" si="3"/>
        <v>GD-AECOUS-DAILY36678</v>
      </c>
      <c r="M34" s="82">
        <f t="shared" ca="1" si="4"/>
        <v>-5.5</v>
      </c>
      <c r="N34" s="82">
        <f t="shared" ca="1" si="5"/>
        <v>1.1000000000000001</v>
      </c>
      <c r="O34" s="93" t="str">
        <f t="shared" ca="1" si="6"/>
        <v>G</v>
      </c>
      <c r="P34" s="93" t="str">
        <f ca="1">INDEX([17]Portfolios!A$3:G$929,MATCH(D34,[17]Portfolios!B$3:B$929,0),7)</f>
        <v>IMCANADA</v>
      </c>
      <c r="Q34" s="93">
        <f ca="1">IF($O34="P",INDEX('[17]Date Master'!I$3:J$332,MATCH($H34,'[17]Date Master'!I$3:I$332,0),2),0)</f>
        <v>0</v>
      </c>
      <c r="R34" s="93">
        <f ca="1">IF($O34="D",INDEX('[17]Date Master'!O$3:P$332,MATCH($H34,'[17]Date Master'!O$3:O$332,0),2),0)</f>
        <v>0</v>
      </c>
      <c r="S34" s="93">
        <f ca="1">IF($O34="PHY",INDEX('[17]Date Master'!R$3:S$332,MATCH($H34,'[17]Date Master'!R$3:R$332,0),2),0)</f>
        <v>0</v>
      </c>
      <c r="T34" s="93">
        <f ca="1">IF($O34="G",INDEX('[17]Date Master'!R$3:S$332,MATCH($H34,'[17]Date Master'!R$3:R$332,0),2),0)</f>
        <v>1</v>
      </c>
      <c r="U34" s="93">
        <f t="shared" ca="1" si="7"/>
        <v>1</v>
      </c>
      <c r="V34" s="93" t="str">
        <f t="shared" ca="1" si="8"/>
        <v>IMCANADAG1</v>
      </c>
      <c r="W34" s="93" t="str">
        <f ca="1">IF(ISNA(V34),"-",INDEX([17]Portfolios!A$3:H$827,MATCH(D34,[17]Portfolios!B$3:B$827,0),7)&amp;H34)</f>
        <v>IMCANADA36678</v>
      </c>
      <c r="X34" s="93" t="str">
        <f t="shared" ca="1" si="9"/>
        <v>IMCANADAM36678</v>
      </c>
      <c r="Y34" s="93" t="str">
        <f t="shared" ca="1" si="10"/>
        <v>IMCANADAG</v>
      </c>
      <c r="AC34" s="86">
        <v>36033</v>
      </c>
      <c r="AD34" s="87" t="s">
        <v>44</v>
      </c>
      <c r="AE34" s="87" t="s">
        <v>106</v>
      </c>
      <c r="AF34" s="94" t="s">
        <v>63</v>
      </c>
      <c r="AG34" t="s">
        <v>21</v>
      </c>
      <c r="AH34" t="str">
        <f t="shared" ca="1" si="11"/>
        <v>IMCAN-ERMS-XL-PRCIF-NTHWST/CANBR</v>
      </c>
    </row>
    <row r="35" spans="1:34" x14ac:dyDescent="0.2">
      <c r="A35" s="86">
        <v>36696</v>
      </c>
      <c r="B35" t="s">
        <v>82</v>
      </c>
      <c r="C35" t="s">
        <v>83</v>
      </c>
      <c r="D35" t="s">
        <v>84</v>
      </c>
      <c r="E35" t="s">
        <v>51</v>
      </c>
      <c r="F35" t="s">
        <v>19</v>
      </c>
      <c r="G35" t="s">
        <v>47</v>
      </c>
      <c r="H35" s="86">
        <v>36708</v>
      </c>
      <c r="I35">
        <v>309321</v>
      </c>
      <c r="J35" s="82">
        <f t="shared" ca="1" si="1"/>
        <v>-61864.200000000004</v>
      </c>
      <c r="K35" s="82">
        <f t="shared" ca="1" si="2"/>
        <v>-0.2</v>
      </c>
      <c r="L35" s="82" t="str">
        <f t="shared" ca="1" si="3"/>
        <v>GD-AECOUS-DAILY36708</v>
      </c>
      <c r="M35" s="82">
        <f t="shared" ca="1" si="4"/>
        <v>30.932099999999998</v>
      </c>
      <c r="N35" s="82">
        <f t="shared" ca="1" si="5"/>
        <v>-6.18642</v>
      </c>
      <c r="O35" s="93" t="str">
        <f t="shared" ca="1" si="6"/>
        <v>G</v>
      </c>
      <c r="P35" s="93" t="str">
        <f ca="1">INDEX([17]Portfolios!A$3:G$929,MATCH(D35,[17]Portfolios!B$3:B$929,0),7)</f>
        <v>IMCANADA</v>
      </c>
      <c r="Q35" s="93">
        <f ca="1">IF($O35="P",INDEX('[17]Date Master'!I$3:J$332,MATCH($H35,'[17]Date Master'!I$3:I$332,0),2),0)</f>
        <v>0</v>
      </c>
      <c r="R35" s="93">
        <f ca="1">IF($O35="D",INDEX('[17]Date Master'!O$3:P$332,MATCH($H35,'[17]Date Master'!O$3:O$332,0),2),0)</f>
        <v>0</v>
      </c>
      <c r="S35" s="93">
        <f ca="1">IF($O35="PHY",INDEX('[17]Date Master'!R$3:S$332,MATCH($H35,'[17]Date Master'!R$3:R$332,0),2),0)</f>
        <v>0</v>
      </c>
      <c r="T35" s="93">
        <f ca="1">IF($O35="G",INDEX('[17]Date Master'!R$3:S$332,MATCH($H35,'[17]Date Master'!R$3:R$332,0),2),0)</f>
        <v>3</v>
      </c>
      <c r="U35" s="93">
        <f t="shared" ca="1" si="7"/>
        <v>3</v>
      </c>
      <c r="V35" s="93" t="str">
        <f t="shared" ca="1" si="8"/>
        <v>IMCANADAG3</v>
      </c>
      <c r="W35" s="93" t="str">
        <f ca="1">IF(ISNA(V35),"-",INDEX([17]Portfolios!A$3:H$827,MATCH(D35,[17]Portfolios!B$3:B$827,0),7)&amp;H35)</f>
        <v>IMCANADA36708</v>
      </c>
      <c r="X35" s="93" t="str">
        <f t="shared" ca="1" si="9"/>
        <v>IMCANADAM36708</v>
      </c>
      <c r="Y35" s="93" t="str">
        <f t="shared" ca="1" si="10"/>
        <v>IMCANADAG</v>
      </c>
      <c r="AC35" s="86">
        <v>36033</v>
      </c>
      <c r="AD35" s="87" t="s">
        <v>44</v>
      </c>
      <c r="AE35" s="87" t="s">
        <v>106</v>
      </c>
      <c r="AF35" s="87" t="s">
        <v>90</v>
      </c>
      <c r="AG35" t="s">
        <v>21</v>
      </c>
      <c r="AH35" t="str">
        <f t="shared" ca="1" si="11"/>
        <v>IMCAN-ERMS-XL-PRCSTATION2/US$</v>
      </c>
    </row>
    <row r="36" spans="1:34" x14ac:dyDescent="0.2">
      <c r="A36" s="86">
        <v>36696</v>
      </c>
      <c r="B36" t="s">
        <v>82</v>
      </c>
      <c r="C36" t="s">
        <v>83</v>
      </c>
      <c r="D36" t="s">
        <v>84</v>
      </c>
      <c r="E36" t="s">
        <v>51</v>
      </c>
      <c r="F36" t="s">
        <v>19</v>
      </c>
      <c r="G36" t="s">
        <v>46</v>
      </c>
      <c r="H36" s="86">
        <v>36678</v>
      </c>
      <c r="I36">
        <v>693074</v>
      </c>
      <c r="J36" s="82">
        <f t="shared" ca="1" si="1"/>
        <v>0</v>
      </c>
      <c r="K36" s="82" t="e">
        <f t="shared" ca="1" si="2"/>
        <v>#N/A</v>
      </c>
      <c r="L36" s="82" t="str">
        <f t="shared" ca="1" si="3"/>
        <v>GD-CGPR-AECO/AV36678</v>
      </c>
      <c r="M36" s="82">
        <f t="shared" ca="1" si="4"/>
        <v>69.307400000000001</v>
      </c>
      <c r="N36" s="82">
        <f t="shared" ca="1" si="5"/>
        <v>0</v>
      </c>
      <c r="O36" s="93" t="str">
        <f t="shared" ca="1" si="6"/>
        <v>PHY</v>
      </c>
      <c r="P36" s="93" t="str">
        <f ca="1">INDEX([17]Portfolios!A$3:G$929,MATCH(D36,[17]Portfolios!B$3:B$929,0),7)</f>
        <v>IMCANADA</v>
      </c>
      <c r="Q36" s="93">
        <f ca="1">IF($O36="P",INDEX('[17]Date Master'!I$3:J$332,MATCH($H36,'[17]Date Master'!I$3:I$332,0),2),0)</f>
        <v>0</v>
      </c>
      <c r="R36" s="93">
        <f ca="1">IF($O36="D",INDEX('[17]Date Master'!O$3:P$332,MATCH($H36,'[17]Date Master'!O$3:O$332,0),2),0)</f>
        <v>0</v>
      </c>
      <c r="S36" s="93">
        <f ca="1">IF($O36="PHY",INDEX('[17]Date Master'!R$3:S$332,MATCH($H36,'[17]Date Master'!R$3:R$332,0),2),0)</f>
        <v>1</v>
      </c>
      <c r="T36" s="93">
        <f ca="1">IF($O36="G",INDEX('[17]Date Master'!R$3:S$332,MATCH($H36,'[17]Date Master'!R$3:R$332,0),2),0)</f>
        <v>0</v>
      </c>
      <c r="U36" s="93">
        <f t="shared" ca="1" si="7"/>
        <v>1</v>
      </c>
      <c r="V36" s="93" t="str">
        <f t="shared" ca="1" si="8"/>
        <v>IMCANADAPHY1</v>
      </c>
      <c r="W36" s="93" t="str">
        <f ca="1">IF(ISNA(V36),"-",INDEX([17]Portfolios!A$3:H$827,MATCH(D36,[17]Portfolios!B$3:B$827,0),7)&amp;H36)</f>
        <v>IMCANADA36678</v>
      </c>
      <c r="X36" s="93" t="str">
        <f t="shared" ca="1" si="9"/>
        <v>IMCANADAM36678</v>
      </c>
      <c r="Y36" s="93" t="str">
        <f t="shared" ca="1" si="10"/>
        <v>IMCANADAPHY</v>
      </c>
      <c r="AC36" s="86">
        <v>36033</v>
      </c>
      <c r="AD36" s="87" t="s">
        <v>44</v>
      </c>
      <c r="AE36" s="87" t="s">
        <v>106</v>
      </c>
      <c r="AF36" s="87" t="s">
        <v>81</v>
      </c>
      <c r="AG36" t="s">
        <v>21</v>
      </c>
      <c r="AH36" t="str">
        <f t="shared" ca="1" si="11"/>
        <v>IMCAN-ERMS-XL-PRCIF-NWPL-ROCK/CA</v>
      </c>
    </row>
    <row r="37" spans="1:34" x14ac:dyDescent="0.2">
      <c r="A37" s="86">
        <v>36696</v>
      </c>
      <c r="B37" t="s">
        <v>82</v>
      </c>
      <c r="C37" t="s">
        <v>83</v>
      </c>
      <c r="D37" t="s">
        <v>84</v>
      </c>
      <c r="E37" t="s">
        <v>51</v>
      </c>
      <c r="F37" t="s">
        <v>19</v>
      </c>
      <c r="G37" t="s">
        <v>46</v>
      </c>
      <c r="H37" s="86">
        <v>36708</v>
      </c>
      <c r="I37">
        <v>-1585928</v>
      </c>
      <c r="J37" s="82">
        <f t="shared" ca="1" si="1"/>
        <v>0</v>
      </c>
      <c r="K37" s="82" t="e">
        <f t="shared" ca="1" si="2"/>
        <v>#N/A</v>
      </c>
      <c r="L37" s="82" t="str">
        <f t="shared" ca="1" si="3"/>
        <v>GD-CGPR-AECO/AV36708</v>
      </c>
      <c r="M37" s="82">
        <f t="shared" ca="1" si="4"/>
        <v>-158.59280000000001</v>
      </c>
      <c r="N37" s="82">
        <f t="shared" ca="1" si="5"/>
        <v>0</v>
      </c>
      <c r="O37" s="93" t="str">
        <f t="shared" ca="1" si="6"/>
        <v>PHY</v>
      </c>
      <c r="P37" s="93" t="str">
        <f ca="1">INDEX([17]Portfolios!A$3:G$929,MATCH(D37,[17]Portfolios!B$3:B$929,0),7)</f>
        <v>IMCANADA</v>
      </c>
      <c r="Q37" s="93">
        <f ca="1">IF($O37="P",INDEX('[17]Date Master'!I$3:J$332,MATCH($H37,'[17]Date Master'!I$3:I$332,0),2),0)</f>
        <v>0</v>
      </c>
      <c r="R37" s="93">
        <f ca="1">IF($O37="D",INDEX('[17]Date Master'!O$3:P$332,MATCH($H37,'[17]Date Master'!O$3:O$332,0),2),0)</f>
        <v>0</v>
      </c>
      <c r="S37" s="93">
        <f ca="1">IF($O37="PHY",INDEX('[17]Date Master'!R$3:S$332,MATCH($H37,'[17]Date Master'!R$3:R$332,0),2),0)</f>
        <v>3</v>
      </c>
      <c r="T37" s="93">
        <f ca="1">IF($O37="G",INDEX('[17]Date Master'!R$3:S$332,MATCH($H37,'[17]Date Master'!R$3:R$332,0),2),0)</f>
        <v>0</v>
      </c>
      <c r="U37" s="93">
        <f t="shared" ca="1" si="7"/>
        <v>3</v>
      </c>
      <c r="V37" s="93" t="str">
        <f t="shared" ca="1" si="8"/>
        <v>IMCANADAPHY3</v>
      </c>
      <c r="W37" s="93" t="str">
        <f ca="1">IF(ISNA(V37),"-",INDEX([17]Portfolios!A$3:H$827,MATCH(D37,[17]Portfolios!B$3:B$827,0),7)&amp;H37)</f>
        <v>IMCANADA36708</v>
      </c>
      <c r="X37" s="93" t="str">
        <f t="shared" ca="1" si="9"/>
        <v>IMCANADAM36708</v>
      </c>
      <c r="Y37" s="93" t="str">
        <f t="shared" ca="1" si="10"/>
        <v>IMCANADAPHY</v>
      </c>
      <c r="AC37" s="86">
        <v>36033</v>
      </c>
      <c r="AD37" s="87" t="s">
        <v>44</v>
      </c>
      <c r="AE37" s="87" t="s">
        <v>106</v>
      </c>
      <c r="AF37" s="87" t="s">
        <v>109</v>
      </c>
      <c r="AG37" t="s">
        <v>21</v>
      </c>
      <c r="AH37" t="str">
        <f t="shared" ca="1" si="11"/>
        <v>IMCAN-ERMS-XL-PRCNGI-MALIN/FP</v>
      </c>
    </row>
    <row r="38" spans="1:34" x14ac:dyDescent="0.2">
      <c r="A38" s="86">
        <v>36696</v>
      </c>
      <c r="B38" t="s">
        <v>82</v>
      </c>
      <c r="C38" t="s">
        <v>83</v>
      </c>
      <c r="D38" t="s">
        <v>84</v>
      </c>
      <c r="E38" t="s">
        <v>51</v>
      </c>
      <c r="F38" t="s">
        <v>19</v>
      </c>
      <c r="G38" t="s">
        <v>46</v>
      </c>
      <c r="H38" s="86">
        <v>36739</v>
      </c>
      <c r="I38">
        <v>-1722620</v>
      </c>
      <c r="J38" s="82">
        <f t="shared" ca="1" si="1"/>
        <v>0</v>
      </c>
      <c r="K38" s="82" t="e">
        <f t="shared" ca="1" si="2"/>
        <v>#N/A</v>
      </c>
      <c r="L38" s="82" t="str">
        <f t="shared" ca="1" si="3"/>
        <v>GD-CGPR-AECO/AV36739</v>
      </c>
      <c r="M38" s="82">
        <f t="shared" ca="1" si="4"/>
        <v>-172.262</v>
      </c>
      <c r="N38" s="82">
        <f t="shared" ca="1" si="5"/>
        <v>0</v>
      </c>
      <c r="O38" s="93" t="str">
        <f t="shared" ca="1" si="6"/>
        <v>PHY</v>
      </c>
      <c r="P38" s="93" t="str">
        <f ca="1">INDEX([17]Portfolios!A$3:G$929,MATCH(D38,[17]Portfolios!B$3:B$929,0),7)</f>
        <v>IMCANADA</v>
      </c>
      <c r="Q38" s="93">
        <f ca="1">IF($O38="P",INDEX('[17]Date Master'!I$3:J$332,MATCH($H38,'[17]Date Master'!I$3:I$332,0),2),0)</f>
        <v>0</v>
      </c>
      <c r="R38" s="93">
        <f ca="1">IF($O38="D",INDEX('[17]Date Master'!O$3:P$332,MATCH($H38,'[17]Date Master'!O$3:O$332,0),2),0)</f>
        <v>0</v>
      </c>
      <c r="S38" s="93">
        <f ca="1">IF($O38="PHY",INDEX('[17]Date Master'!R$3:S$332,MATCH($H38,'[17]Date Master'!R$3:R$332,0),2),0)</f>
        <v>4</v>
      </c>
      <c r="T38" s="93">
        <f ca="1">IF($O38="G",INDEX('[17]Date Master'!R$3:S$332,MATCH($H38,'[17]Date Master'!R$3:R$332,0),2),0)</f>
        <v>0</v>
      </c>
      <c r="U38" s="93">
        <f t="shared" ca="1" si="7"/>
        <v>4</v>
      </c>
      <c r="V38" s="93" t="str">
        <f t="shared" ca="1" si="8"/>
        <v>IMCANADAPHY4</v>
      </c>
      <c r="W38" s="93" t="str">
        <f ca="1">IF(ISNA(V38),"-",INDEX([17]Portfolios!A$3:H$827,MATCH(D38,[17]Portfolios!B$3:B$827,0),7)&amp;H38)</f>
        <v>IMCANADA36739</v>
      </c>
      <c r="X38" s="93" t="str">
        <f t="shared" ca="1" si="9"/>
        <v>IMCANADAM36739</v>
      </c>
      <c r="Y38" s="93" t="str">
        <f t="shared" ca="1" si="10"/>
        <v>IMCANADAPHY</v>
      </c>
      <c r="AC38" s="86">
        <v>36033</v>
      </c>
      <c r="AD38" s="87" t="s">
        <v>44</v>
      </c>
      <c r="AE38" s="87" t="s">
        <v>110</v>
      </c>
      <c r="AF38" s="87" t="s">
        <v>103</v>
      </c>
      <c r="AG38" t="s">
        <v>20</v>
      </c>
      <c r="AH38" t="str">
        <f t="shared" ca="1" si="11"/>
        <v>IMCAN-ERMS-XL-BASCGPR-AECO/BASIS</v>
      </c>
    </row>
    <row r="39" spans="1:34" x14ac:dyDescent="0.2">
      <c r="A39" s="86">
        <v>36696</v>
      </c>
      <c r="B39" t="s">
        <v>82</v>
      </c>
      <c r="C39" t="s">
        <v>83</v>
      </c>
      <c r="D39" t="s">
        <v>84</v>
      </c>
      <c r="E39" t="s">
        <v>51</v>
      </c>
      <c r="F39" t="s">
        <v>19</v>
      </c>
      <c r="G39" t="s">
        <v>46</v>
      </c>
      <c r="H39" s="86">
        <v>36770</v>
      </c>
      <c r="I39">
        <v>-1605602</v>
      </c>
      <c r="J39" s="82">
        <f t="shared" ca="1" si="1"/>
        <v>0</v>
      </c>
      <c r="K39" s="82" t="e">
        <f t="shared" ca="1" si="2"/>
        <v>#N/A</v>
      </c>
      <c r="L39" s="82" t="str">
        <f t="shared" ca="1" si="3"/>
        <v>GD-CGPR-AECO/AV36770</v>
      </c>
      <c r="M39" s="82">
        <f t="shared" ca="1" si="4"/>
        <v>-160.56020000000001</v>
      </c>
      <c r="N39" s="82">
        <f t="shared" ca="1" si="5"/>
        <v>0</v>
      </c>
      <c r="O39" s="93" t="str">
        <f t="shared" ca="1" si="6"/>
        <v>PHY</v>
      </c>
      <c r="P39" s="93" t="str">
        <f ca="1">INDEX([17]Portfolios!A$3:G$929,MATCH(D39,[17]Portfolios!B$3:B$929,0),7)</f>
        <v>IMCANADA</v>
      </c>
      <c r="Q39" s="93">
        <f ca="1">IF($O39="P",INDEX('[17]Date Master'!I$3:J$332,MATCH($H39,'[17]Date Master'!I$3:I$332,0),2),0)</f>
        <v>0</v>
      </c>
      <c r="R39" s="93">
        <f ca="1">IF($O39="D",INDEX('[17]Date Master'!O$3:P$332,MATCH($H39,'[17]Date Master'!O$3:O$332,0),2),0)</f>
        <v>0</v>
      </c>
      <c r="S39" s="93">
        <f ca="1">IF($O39="PHY",INDEX('[17]Date Master'!R$3:S$332,MATCH($H39,'[17]Date Master'!R$3:R$332,0),2),0)</f>
        <v>5</v>
      </c>
      <c r="T39" s="93">
        <f ca="1">IF($O39="G",INDEX('[17]Date Master'!R$3:S$332,MATCH($H39,'[17]Date Master'!R$3:R$332,0),2),0)</f>
        <v>0</v>
      </c>
      <c r="U39" s="93">
        <f t="shared" ca="1" si="7"/>
        <v>5</v>
      </c>
      <c r="V39" s="93" t="str">
        <f t="shared" ca="1" si="8"/>
        <v>IMCANADAPHY5</v>
      </c>
      <c r="W39" s="93" t="str">
        <f ca="1">IF(ISNA(V39),"-",INDEX([17]Portfolios!A$3:H$827,MATCH(D39,[17]Portfolios!B$3:B$827,0),7)&amp;H39)</f>
        <v>IMCANADA36770</v>
      </c>
      <c r="X39" s="93" t="str">
        <f t="shared" ca="1" si="9"/>
        <v>IMCANADAM36770</v>
      </c>
      <c r="Y39" s="93" t="str">
        <f t="shared" ca="1" si="10"/>
        <v>IMCANADAPHY</v>
      </c>
      <c r="AC39" s="86">
        <v>36033</v>
      </c>
      <c r="AD39" s="87" t="s">
        <v>44</v>
      </c>
      <c r="AE39" s="87" t="s">
        <v>111</v>
      </c>
      <c r="AF39" s="87" t="s">
        <v>57</v>
      </c>
      <c r="AG39" t="s">
        <v>19</v>
      </c>
      <c r="AH39" t="str">
        <f t="shared" ca="1" si="11"/>
        <v>IMCAN-ERMS-XL-GDLGDP-HEHUB</v>
      </c>
    </row>
    <row r="40" spans="1:34" x14ac:dyDescent="0.2">
      <c r="A40">
        <v>36696</v>
      </c>
      <c r="B40" t="s">
        <v>82</v>
      </c>
      <c r="C40" t="s">
        <v>83</v>
      </c>
      <c r="D40" t="s">
        <v>84</v>
      </c>
      <c r="E40" t="s">
        <v>51</v>
      </c>
      <c r="F40" t="s">
        <v>19</v>
      </c>
      <c r="G40" t="s">
        <v>46</v>
      </c>
      <c r="H40" s="86">
        <v>36800</v>
      </c>
      <c r="I40">
        <v>-1649736</v>
      </c>
      <c r="J40" s="82">
        <f t="shared" ca="1" si="1"/>
        <v>0</v>
      </c>
      <c r="K40" s="82" t="e">
        <f t="shared" ca="1" si="2"/>
        <v>#N/A</v>
      </c>
      <c r="L40" s="82" t="str">
        <f t="shared" ca="1" si="3"/>
        <v>GD-CGPR-AECO/AV36800</v>
      </c>
      <c r="M40" s="82">
        <f t="shared" ca="1" si="4"/>
        <v>-164.9736</v>
      </c>
      <c r="N40" s="82">
        <f t="shared" ca="1" si="5"/>
        <v>0</v>
      </c>
      <c r="O40" s="93" t="str">
        <f t="shared" ca="1" si="6"/>
        <v>PHY</v>
      </c>
      <c r="P40" s="93" t="str">
        <f ca="1">INDEX([17]Portfolios!A$3:G$929,MATCH(D40,[17]Portfolios!B$3:B$929,0),7)</f>
        <v>IMCANADA</v>
      </c>
      <c r="Q40" s="93">
        <f ca="1">IF($O40="P",INDEX('[17]Date Master'!I$3:J$332,MATCH($H40,'[17]Date Master'!I$3:I$332,0),2),0)</f>
        <v>0</v>
      </c>
      <c r="R40" s="93">
        <f ca="1">IF($O40="D",INDEX('[17]Date Master'!O$3:P$332,MATCH($H40,'[17]Date Master'!O$3:O$332,0),2),0)</f>
        <v>0</v>
      </c>
      <c r="S40" s="93">
        <f ca="1">IF($O40="PHY",INDEX('[17]Date Master'!R$3:S$332,MATCH($H40,'[17]Date Master'!R$3:R$332,0),2),0)</f>
        <v>6</v>
      </c>
      <c r="T40" s="93">
        <f ca="1">IF($O40="G",INDEX('[17]Date Master'!R$3:S$332,MATCH($H40,'[17]Date Master'!R$3:R$332,0),2),0)</f>
        <v>0</v>
      </c>
      <c r="U40" s="93">
        <f t="shared" ca="1" si="7"/>
        <v>6</v>
      </c>
      <c r="V40" s="93" t="str">
        <f t="shared" ca="1" si="8"/>
        <v>IMCANADAPHY6</v>
      </c>
      <c r="W40" s="93" t="str">
        <f ca="1">IF(ISNA(V40),"-",INDEX([17]Portfolios!A$3:H$827,MATCH(D40,[17]Portfolios!B$3:B$827,0),7)&amp;H40)</f>
        <v>IMCANADA36800</v>
      </c>
      <c r="X40" s="93" t="str">
        <f t="shared" ca="1" si="9"/>
        <v>IMCANADAM36800</v>
      </c>
      <c r="Y40" s="93" t="str">
        <f t="shared" ca="1" si="10"/>
        <v>IMCANADAPHY</v>
      </c>
      <c r="AC40" s="86">
        <v>36033</v>
      </c>
      <c r="AD40" s="87" t="s">
        <v>44</v>
      </c>
      <c r="AE40" t="s">
        <v>101</v>
      </c>
      <c r="AF40" t="s">
        <v>115</v>
      </c>
      <c r="AG40" t="s">
        <v>21</v>
      </c>
      <c r="AH40" t="s">
        <v>116</v>
      </c>
    </row>
    <row r="41" spans="1:34" x14ac:dyDescent="0.2">
      <c r="A41">
        <v>36696</v>
      </c>
      <c r="B41" t="s">
        <v>82</v>
      </c>
      <c r="C41" t="s">
        <v>83</v>
      </c>
      <c r="D41" t="s">
        <v>84</v>
      </c>
      <c r="E41" t="s">
        <v>51</v>
      </c>
      <c r="F41" t="s">
        <v>19</v>
      </c>
      <c r="G41" t="s">
        <v>46</v>
      </c>
      <c r="H41" s="86">
        <v>36831</v>
      </c>
      <c r="I41">
        <v>-251718</v>
      </c>
      <c r="J41" s="82">
        <f t="shared" ca="1" si="1"/>
        <v>0</v>
      </c>
      <c r="K41" s="82" t="e">
        <f t="shared" ca="1" si="2"/>
        <v>#N/A</v>
      </c>
      <c r="L41" s="82" t="str">
        <f t="shared" ca="1" si="3"/>
        <v>GD-CGPR-AECO/AV36831</v>
      </c>
      <c r="M41" s="82">
        <f t="shared" ca="1" si="4"/>
        <v>-25.171800000000001</v>
      </c>
      <c r="N41" s="82">
        <f t="shared" ca="1" si="5"/>
        <v>0</v>
      </c>
      <c r="O41" s="93" t="str">
        <f t="shared" ca="1" si="6"/>
        <v>PHY</v>
      </c>
      <c r="P41" s="93" t="str">
        <f ca="1">INDEX([17]Portfolios!A$3:G$929,MATCH(D41,[17]Portfolios!B$3:B$929,0),7)</f>
        <v>IMCANADA</v>
      </c>
      <c r="Q41" s="93">
        <f ca="1">IF($O41="P",INDEX('[17]Date Master'!I$3:J$332,MATCH($H41,'[17]Date Master'!I$3:I$332,0),2),0)</f>
        <v>0</v>
      </c>
      <c r="R41" s="93">
        <f ca="1">IF($O41="D",INDEX('[17]Date Master'!O$3:P$332,MATCH($H41,'[17]Date Master'!O$3:O$332,0),2),0)</f>
        <v>0</v>
      </c>
      <c r="S41" s="93">
        <f ca="1">IF($O41="PHY",INDEX('[17]Date Master'!R$3:S$332,MATCH($H41,'[17]Date Master'!R$3:R$332,0),2),0)</f>
        <v>7</v>
      </c>
      <c r="T41" s="93">
        <f ca="1">IF($O41="G",INDEX('[17]Date Master'!R$3:S$332,MATCH($H41,'[17]Date Master'!R$3:R$332,0),2),0)</f>
        <v>0</v>
      </c>
      <c r="U41" s="93">
        <f t="shared" ca="1" si="7"/>
        <v>7</v>
      </c>
      <c r="V41" s="93" t="str">
        <f t="shared" ca="1" si="8"/>
        <v>IMCANADAPHY7</v>
      </c>
      <c r="W41" s="93" t="str">
        <f ca="1">IF(ISNA(V41),"-",INDEX([17]Portfolios!A$3:H$827,MATCH(D41,[17]Portfolios!B$3:B$827,0),7)&amp;H41)</f>
        <v>IMCANADA36831</v>
      </c>
      <c r="X41" s="93" t="str">
        <f t="shared" ca="1" si="9"/>
        <v>IMCANADAM36831</v>
      </c>
      <c r="Y41" s="93" t="str">
        <f t="shared" ca="1" si="10"/>
        <v>IMCANADAPHY</v>
      </c>
      <c r="AC41" s="86">
        <v>36033</v>
      </c>
      <c r="AD41" s="87" t="s">
        <v>44</v>
      </c>
      <c r="AE41" t="s">
        <v>101</v>
      </c>
      <c r="AF41" t="s">
        <v>88</v>
      </c>
      <c r="AG41" t="s">
        <v>21</v>
      </c>
      <c r="AH41" t="s">
        <v>117</v>
      </c>
    </row>
    <row r="42" spans="1:34" x14ac:dyDescent="0.2">
      <c r="A42">
        <v>36696</v>
      </c>
      <c r="B42" t="s">
        <v>82</v>
      </c>
      <c r="C42" t="s">
        <v>83</v>
      </c>
      <c r="D42" t="s">
        <v>84</v>
      </c>
      <c r="E42" t="s">
        <v>51</v>
      </c>
      <c r="F42" t="s">
        <v>19</v>
      </c>
      <c r="G42" t="s">
        <v>46</v>
      </c>
      <c r="H42" s="86">
        <v>36861</v>
      </c>
      <c r="I42">
        <v>-258621</v>
      </c>
      <c r="J42" s="82">
        <f t="shared" ca="1" si="1"/>
        <v>0</v>
      </c>
      <c r="K42" s="82" t="e">
        <f t="shared" ca="1" si="2"/>
        <v>#N/A</v>
      </c>
      <c r="L42" s="82" t="str">
        <f t="shared" ca="1" si="3"/>
        <v>GD-CGPR-AECO/AV36861</v>
      </c>
      <c r="M42" s="82">
        <f t="shared" ca="1" si="4"/>
        <v>-25.862100000000002</v>
      </c>
      <c r="N42" s="82">
        <f t="shared" ca="1" si="5"/>
        <v>0</v>
      </c>
      <c r="O42" s="93" t="str">
        <f t="shared" ca="1" si="6"/>
        <v>PHY</v>
      </c>
      <c r="P42" s="93" t="str">
        <f ca="1">INDEX([17]Portfolios!A$3:G$929,MATCH(D42,[17]Portfolios!B$3:B$929,0),7)</f>
        <v>IMCANADA</v>
      </c>
      <c r="Q42" s="93">
        <f ca="1">IF($O42="P",INDEX('[17]Date Master'!I$3:J$332,MATCH($H42,'[17]Date Master'!I$3:I$332,0),2),0)</f>
        <v>0</v>
      </c>
      <c r="R42" s="93">
        <f ca="1">IF($O42="D",INDEX('[17]Date Master'!O$3:P$332,MATCH($H42,'[17]Date Master'!O$3:O$332,0),2),0)</f>
        <v>0</v>
      </c>
      <c r="S42" s="93">
        <f ca="1">IF($O42="PHY",INDEX('[17]Date Master'!R$3:S$332,MATCH($H42,'[17]Date Master'!R$3:R$332,0),2),0)</f>
        <v>8</v>
      </c>
      <c r="T42" s="93">
        <f ca="1">IF($O42="G",INDEX('[17]Date Master'!R$3:S$332,MATCH($H42,'[17]Date Master'!R$3:R$332,0),2),0)</f>
        <v>0</v>
      </c>
      <c r="U42" s="93">
        <f t="shared" ca="1" si="7"/>
        <v>8</v>
      </c>
      <c r="V42" s="93" t="str">
        <f t="shared" ca="1" si="8"/>
        <v>IMCANADAPHY8</v>
      </c>
      <c r="W42" s="93" t="str">
        <f ca="1">IF(ISNA(V42),"-",INDEX([17]Portfolios!A$3:H$827,MATCH(D42,[17]Portfolios!B$3:B$827,0),7)&amp;H42)</f>
        <v>IMCANADA36861</v>
      </c>
      <c r="X42" s="93" t="str">
        <f t="shared" ca="1" si="9"/>
        <v>IMCANADAM36861</v>
      </c>
      <c r="Y42" s="93" t="str">
        <f t="shared" ca="1" si="10"/>
        <v>IMCANADAPHY</v>
      </c>
      <c r="AC42" s="86">
        <v>36033</v>
      </c>
      <c r="AD42" s="87" t="s">
        <v>44</v>
      </c>
      <c r="AE42" t="s">
        <v>101</v>
      </c>
      <c r="AF42" t="s">
        <v>114</v>
      </c>
      <c r="AG42" t="s">
        <v>21</v>
      </c>
      <c r="AH42" t="s">
        <v>118</v>
      </c>
    </row>
    <row r="43" spans="1:34" x14ac:dyDescent="0.2">
      <c r="A43">
        <v>36696</v>
      </c>
      <c r="B43" t="s">
        <v>82</v>
      </c>
      <c r="C43" t="s">
        <v>83</v>
      </c>
      <c r="D43" t="s">
        <v>84</v>
      </c>
      <c r="E43" t="s">
        <v>51</v>
      </c>
      <c r="F43" t="s">
        <v>19</v>
      </c>
      <c r="G43" t="s">
        <v>46</v>
      </c>
      <c r="H43" s="86">
        <v>36892</v>
      </c>
      <c r="I43">
        <v>-214607</v>
      </c>
      <c r="J43" s="82">
        <f t="shared" ca="1" si="1"/>
        <v>0</v>
      </c>
      <c r="K43" s="82" t="e">
        <f t="shared" ca="1" si="2"/>
        <v>#N/A</v>
      </c>
      <c r="L43" s="82" t="str">
        <f t="shared" ca="1" si="3"/>
        <v>GD-CGPR-AECO/AV36892</v>
      </c>
      <c r="M43" s="82">
        <f t="shared" ca="1" si="4"/>
        <v>-21.460699999999999</v>
      </c>
      <c r="N43" s="82">
        <f t="shared" ca="1" si="5"/>
        <v>0</v>
      </c>
      <c r="O43" s="93" t="str">
        <f t="shared" ca="1" si="6"/>
        <v>PHY</v>
      </c>
      <c r="P43" s="93" t="str">
        <f ca="1">INDEX([17]Portfolios!A$3:G$929,MATCH(D43,[17]Portfolios!B$3:B$929,0),7)</f>
        <v>IMCANADA</v>
      </c>
      <c r="Q43" s="93">
        <f ca="1">IF($O43="P",INDEX('[17]Date Master'!I$3:J$332,MATCH($H43,'[17]Date Master'!I$3:I$332,0),2),0)</f>
        <v>0</v>
      </c>
      <c r="R43" s="93">
        <f ca="1">IF($O43="D",INDEX('[17]Date Master'!O$3:P$332,MATCH($H43,'[17]Date Master'!O$3:O$332,0),2),0)</f>
        <v>0</v>
      </c>
      <c r="S43" s="93">
        <f ca="1">IF($O43="PHY",INDEX('[17]Date Master'!R$3:S$332,MATCH($H43,'[17]Date Master'!R$3:R$332,0),2),0)</f>
        <v>9</v>
      </c>
      <c r="T43" s="93">
        <f ca="1">IF($O43="G",INDEX('[17]Date Master'!R$3:S$332,MATCH($H43,'[17]Date Master'!R$3:R$332,0),2),0)</f>
        <v>0</v>
      </c>
      <c r="U43" s="93">
        <f t="shared" ca="1" si="7"/>
        <v>9</v>
      </c>
      <c r="V43" s="93" t="str">
        <f t="shared" ca="1" si="8"/>
        <v>IMCANADAPHY9</v>
      </c>
      <c r="W43" s="93" t="str">
        <f ca="1">IF(ISNA(V43),"-",INDEX([17]Portfolios!A$3:H$827,MATCH(D43,[17]Portfolios!B$3:B$827,0),7)&amp;H43)</f>
        <v>IMCANADA36892</v>
      </c>
      <c r="X43" s="93" t="str">
        <f t="shared" ca="1" si="9"/>
        <v>IMCANADAM36892</v>
      </c>
      <c r="Y43" s="93" t="str">
        <f t="shared" ca="1" si="10"/>
        <v>IMCANADAPHY</v>
      </c>
      <c r="AC43" s="86">
        <v>36033</v>
      </c>
      <c r="AD43" s="87" t="s">
        <v>44</v>
      </c>
      <c r="AE43" s="87" t="s">
        <v>84</v>
      </c>
      <c r="AF43" s="87" t="s">
        <v>102</v>
      </c>
      <c r="AG43" t="s">
        <v>19</v>
      </c>
      <c r="AH43" t="str">
        <f t="shared" ref="AH43:AH61" ca="1" si="12">CONCATENATE(AE43,AF43)</f>
        <v>INTRA-CAND-WE-GD-GDLGDP-KERN/OPAL</v>
      </c>
    </row>
    <row r="44" spans="1:34" x14ac:dyDescent="0.2">
      <c r="A44">
        <v>36696</v>
      </c>
      <c r="B44" t="s">
        <v>82</v>
      </c>
      <c r="C44" t="s">
        <v>83</v>
      </c>
      <c r="D44" t="s">
        <v>84</v>
      </c>
      <c r="E44" t="s">
        <v>51</v>
      </c>
      <c r="F44" t="s">
        <v>19</v>
      </c>
      <c r="G44" t="s">
        <v>46</v>
      </c>
      <c r="H44" s="86">
        <v>36923</v>
      </c>
      <c r="I44">
        <v>-188861</v>
      </c>
      <c r="J44" s="82">
        <f t="shared" ca="1" si="1"/>
        <v>0</v>
      </c>
      <c r="K44" s="82" t="e">
        <f t="shared" ca="1" si="2"/>
        <v>#N/A</v>
      </c>
      <c r="L44" s="82" t="str">
        <f t="shared" ca="1" si="3"/>
        <v>GD-CGPR-AECO/AV36923</v>
      </c>
      <c r="M44" s="82">
        <f t="shared" ca="1" si="4"/>
        <v>-18.886099999999999</v>
      </c>
      <c r="N44" s="82">
        <f t="shared" ca="1" si="5"/>
        <v>0</v>
      </c>
      <c r="O44" s="93" t="str">
        <f t="shared" ca="1" si="6"/>
        <v>PHY</v>
      </c>
      <c r="P44" s="93" t="str">
        <f ca="1">INDEX([17]Portfolios!A$3:G$929,MATCH(D44,[17]Portfolios!B$3:B$929,0),7)</f>
        <v>IMCANADA</v>
      </c>
      <c r="Q44" s="93">
        <f ca="1">IF($O44="P",INDEX('[17]Date Master'!I$3:J$332,MATCH($H44,'[17]Date Master'!I$3:I$332,0),2),0)</f>
        <v>0</v>
      </c>
      <c r="R44" s="93">
        <f ca="1">IF($O44="D",INDEX('[17]Date Master'!O$3:P$332,MATCH($H44,'[17]Date Master'!O$3:O$332,0),2),0)</f>
        <v>0</v>
      </c>
      <c r="S44" s="93">
        <f ca="1">IF($O44="PHY",INDEX('[17]Date Master'!R$3:S$332,MATCH($H44,'[17]Date Master'!R$3:R$332,0),2),0)</f>
        <v>9</v>
      </c>
      <c r="T44" s="93">
        <f ca="1">IF($O44="G",INDEX('[17]Date Master'!R$3:S$332,MATCH($H44,'[17]Date Master'!R$3:R$332,0),2),0)</f>
        <v>0</v>
      </c>
      <c r="U44" s="93">
        <f t="shared" ca="1" si="7"/>
        <v>9</v>
      </c>
      <c r="V44" s="93" t="str">
        <f t="shared" ca="1" si="8"/>
        <v>IMCANADAPHY9</v>
      </c>
      <c r="W44" s="93" t="str">
        <f ca="1">IF(ISNA(V44),"-",INDEX([17]Portfolios!A$3:H$827,MATCH(D44,[17]Portfolios!B$3:B$827,0),7)&amp;H44)</f>
        <v>IMCANADA36923</v>
      </c>
      <c r="X44" s="93" t="str">
        <f t="shared" ca="1" si="9"/>
        <v>IMCANADAM36923</v>
      </c>
      <c r="Y44" s="93" t="str">
        <f t="shared" ca="1" si="10"/>
        <v>IMCANADAPHY</v>
      </c>
      <c r="AC44" s="86">
        <v>36034</v>
      </c>
      <c r="AD44" s="87" t="s">
        <v>44</v>
      </c>
      <c r="AE44" t="s">
        <v>94</v>
      </c>
      <c r="AF44" t="s">
        <v>107</v>
      </c>
      <c r="AG44" t="s">
        <v>30</v>
      </c>
      <c r="AH44" t="str">
        <f t="shared" ca="1" si="12"/>
        <v>INTRA-CAND-WEST-PHYCHIPPAWA-CDN/IM</v>
      </c>
    </row>
    <row r="45" spans="1:34" x14ac:dyDescent="0.2">
      <c r="A45">
        <v>36696</v>
      </c>
      <c r="B45" t="s">
        <v>82</v>
      </c>
      <c r="C45" t="s">
        <v>83</v>
      </c>
      <c r="D45" t="s">
        <v>84</v>
      </c>
      <c r="E45" t="s">
        <v>51</v>
      </c>
      <c r="F45" t="s">
        <v>19</v>
      </c>
      <c r="G45" t="s">
        <v>46</v>
      </c>
      <c r="H45" s="86">
        <v>36951</v>
      </c>
      <c r="I45">
        <v>-207953</v>
      </c>
      <c r="J45" s="82">
        <f t="shared" ca="1" si="1"/>
        <v>0</v>
      </c>
      <c r="K45" s="82" t="e">
        <f t="shared" ca="1" si="2"/>
        <v>#N/A</v>
      </c>
      <c r="L45" s="82" t="str">
        <f t="shared" ca="1" si="3"/>
        <v>GD-CGPR-AECO/AV36951</v>
      </c>
      <c r="M45" s="82">
        <f t="shared" ca="1" si="4"/>
        <v>-20.795300000000001</v>
      </c>
      <c r="N45" s="82">
        <f t="shared" ca="1" si="5"/>
        <v>0</v>
      </c>
      <c r="O45" s="93" t="str">
        <f t="shared" ca="1" si="6"/>
        <v>PHY</v>
      </c>
      <c r="P45" s="93" t="str">
        <f ca="1">INDEX([17]Portfolios!A$3:G$929,MATCH(D45,[17]Portfolios!B$3:B$929,0),7)</f>
        <v>IMCANADA</v>
      </c>
      <c r="Q45" s="93">
        <f ca="1">IF($O45="P",INDEX('[17]Date Master'!I$3:J$332,MATCH($H45,'[17]Date Master'!I$3:I$332,0),2),0)</f>
        <v>0</v>
      </c>
      <c r="R45" s="93">
        <f ca="1">IF($O45="D",INDEX('[17]Date Master'!O$3:P$332,MATCH($H45,'[17]Date Master'!O$3:O$332,0),2),0)</f>
        <v>0</v>
      </c>
      <c r="S45" s="93">
        <f ca="1">IF($O45="PHY",INDEX('[17]Date Master'!R$3:S$332,MATCH($H45,'[17]Date Master'!R$3:R$332,0),2),0)</f>
        <v>9</v>
      </c>
      <c r="T45" s="93">
        <f ca="1">IF($O45="G",INDEX('[17]Date Master'!R$3:S$332,MATCH($H45,'[17]Date Master'!R$3:R$332,0),2),0)</f>
        <v>0</v>
      </c>
      <c r="U45" s="93">
        <f t="shared" ca="1" si="7"/>
        <v>9</v>
      </c>
      <c r="V45" s="93" t="str">
        <f t="shared" ca="1" si="8"/>
        <v>IMCANADAPHY9</v>
      </c>
      <c r="W45" s="93" t="str">
        <f ca="1">IF(ISNA(V45),"-",INDEX([17]Portfolios!A$3:H$827,MATCH(D45,[17]Portfolios!B$3:B$827,0),7)&amp;H45)</f>
        <v>IMCANADA36951</v>
      </c>
      <c r="X45" s="93" t="str">
        <f t="shared" ca="1" si="9"/>
        <v>IMCANADAM36951</v>
      </c>
      <c r="Y45" s="93" t="str">
        <f t="shared" ca="1" si="10"/>
        <v>IMCANADAPHY</v>
      </c>
      <c r="AC45" s="86">
        <v>36035</v>
      </c>
      <c r="AD45" s="87" t="s">
        <v>44</v>
      </c>
      <c r="AE45" t="s">
        <v>94</v>
      </c>
      <c r="AF45" t="s">
        <v>107</v>
      </c>
      <c r="AG45" t="s">
        <v>30</v>
      </c>
      <c r="AH45" t="str">
        <f t="shared" ca="1" si="12"/>
        <v>INTRA-CAND-WEST-PHYCHIPPAWA-CDN/IM</v>
      </c>
    </row>
    <row r="46" spans="1:34" x14ac:dyDescent="0.2">
      <c r="A46">
        <v>36696</v>
      </c>
      <c r="B46" t="s">
        <v>82</v>
      </c>
      <c r="C46" t="s">
        <v>83</v>
      </c>
      <c r="D46" t="s">
        <v>84</v>
      </c>
      <c r="E46" t="s">
        <v>51</v>
      </c>
      <c r="F46" t="s">
        <v>19</v>
      </c>
      <c r="G46" t="s">
        <v>46</v>
      </c>
      <c r="H46" s="86">
        <v>36982</v>
      </c>
      <c r="I46">
        <v>-200027</v>
      </c>
      <c r="J46" s="82">
        <f t="shared" ca="1" si="1"/>
        <v>0</v>
      </c>
      <c r="K46" s="82" t="e">
        <f t="shared" ca="1" si="2"/>
        <v>#N/A</v>
      </c>
      <c r="L46" s="82" t="str">
        <f t="shared" ca="1" si="3"/>
        <v>GD-CGPR-AECO/AV36982</v>
      </c>
      <c r="M46" s="82">
        <f t="shared" ca="1" si="4"/>
        <v>-20.002700000000001</v>
      </c>
      <c r="N46" s="82">
        <f t="shared" ca="1" si="5"/>
        <v>0</v>
      </c>
      <c r="O46" s="93" t="str">
        <f t="shared" ca="1" si="6"/>
        <v>PHY</v>
      </c>
      <c r="P46" s="93" t="str">
        <f ca="1">INDEX([17]Portfolios!A$3:G$929,MATCH(D46,[17]Portfolios!B$3:B$929,0),7)</f>
        <v>IMCANADA</v>
      </c>
      <c r="Q46" s="93">
        <f ca="1">IF($O46="P",INDEX('[17]Date Master'!I$3:J$332,MATCH($H46,'[17]Date Master'!I$3:I$332,0),2),0)</f>
        <v>0</v>
      </c>
      <c r="R46" s="93">
        <f ca="1">IF($O46="D",INDEX('[17]Date Master'!O$3:P$332,MATCH($H46,'[17]Date Master'!O$3:O$332,0),2),0)</f>
        <v>0</v>
      </c>
      <c r="S46" s="93">
        <f ca="1">IF($O46="PHY",INDEX('[17]Date Master'!R$3:S$332,MATCH($H46,'[17]Date Master'!R$3:R$332,0),2),0)</f>
        <v>9</v>
      </c>
      <c r="T46" s="93">
        <f ca="1">IF($O46="G",INDEX('[17]Date Master'!R$3:S$332,MATCH($H46,'[17]Date Master'!R$3:R$332,0),2),0)</f>
        <v>0</v>
      </c>
      <c r="U46" s="93">
        <f t="shared" ca="1" si="7"/>
        <v>9</v>
      </c>
      <c r="V46" s="93" t="str">
        <f t="shared" ca="1" si="8"/>
        <v>IMCANADAPHY9</v>
      </c>
      <c r="W46" s="93" t="str">
        <f ca="1">IF(ISNA(V46),"-",INDEX([17]Portfolios!A$3:H$827,MATCH(D46,[17]Portfolios!B$3:B$827,0),7)&amp;H46)</f>
        <v>IMCANADA36982</v>
      </c>
      <c r="X46" s="93" t="str">
        <f t="shared" ca="1" si="9"/>
        <v>IMCANADAM36982</v>
      </c>
      <c r="Y46" s="93" t="str">
        <f t="shared" ca="1" si="10"/>
        <v>IMCANADAPHY</v>
      </c>
      <c r="AC46" s="86">
        <v>36036</v>
      </c>
      <c r="AD46" s="87" t="s">
        <v>44</v>
      </c>
      <c r="AE46" t="s">
        <v>94</v>
      </c>
      <c r="AF46" t="s">
        <v>53</v>
      </c>
      <c r="AG46" t="s">
        <v>30</v>
      </c>
      <c r="AH46" t="str">
        <f t="shared" ca="1" si="12"/>
        <v>INTRA-CAND-WEST-PHYCHIPPAWA/IM</v>
      </c>
    </row>
    <row r="47" spans="1:34" x14ac:dyDescent="0.2">
      <c r="A47">
        <v>36696</v>
      </c>
      <c r="B47" t="s">
        <v>82</v>
      </c>
      <c r="C47" t="s">
        <v>83</v>
      </c>
      <c r="D47" t="s">
        <v>84</v>
      </c>
      <c r="E47" t="s">
        <v>51</v>
      </c>
      <c r="F47" t="s">
        <v>19</v>
      </c>
      <c r="G47" t="s">
        <v>46</v>
      </c>
      <c r="H47" s="86">
        <v>37012</v>
      </c>
      <c r="I47">
        <v>-205494</v>
      </c>
      <c r="J47" s="82">
        <f t="shared" ca="1" si="1"/>
        <v>0</v>
      </c>
      <c r="K47" s="82" t="e">
        <f t="shared" ca="1" si="2"/>
        <v>#N/A</v>
      </c>
      <c r="L47" s="82" t="str">
        <f t="shared" ca="1" si="3"/>
        <v>GD-CGPR-AECO/AV37012</v>
      </c>
      <c r="M47" s="82">
        <f t="shared" ca="1" si="4"/>
        <v>-20.549399999999999</v>
      </c>
      <c r="N47" s="82">
        <f t="shared" ca="1" si="5"/>
        <v>0</v>
      </c>
      <c r="O47" s="93" t="str">
        <f t="shared" ca="1" si="6"/>
        <v>PHY</v>
      </c>
      <c r="P47" s="93" t="str">
        <f ca="1">INDEX([17]Portfolios!A$3:G$929,MATCH(D47,[17]Portfolios!B$3:B$929,0),7)</f>
        <v>IMCANADA</v>
      </c>
      <c r="Q47" s="93">
        <f ca="1">IF($O47="P",INDEX('[17]Date Master'!I$3:J$332,MATCH($H47,'[17]Date Master'!I$3:I$332,0),2),0)</f>
        <v>0</v>
      </c>
      <c r="R47" s="93">
        <f ca="1">IF($O47="D",INDEX('[17]Date Master'!O$3:P$332,MATCH($H47,'[17]Date Master'!O$3:O$332,0),2),0)</f>
        <v>0</v>
      </c>
      <c r="S47" s="93">
        <f ca="1">IF($O47="PHY",INDEX('[17]Date Master'!R$3:S$332,MATCH($H47,'[17]Date Master'!R$3:R$332,0),2),0)</f>
        <v>9</v>
      </c>
      <c r="T47" s="93">
        <f ca="1">IF($O47="G",INDEX('[17]Date Master'!R$3:S$332,MATCH($H47,'[17]Date Master'!R$3:R$332,0),2),0)</f>
        <v>0</v>
      </c>
      <c r="U47" s="93">
        <f t="shared" ca="1" si="7"/>
        <v>9</v>
      </c>
      <c r="V47" s="93" t="str">
        <f t="shared" ca="1" si="8"/>
        <v>IMCANADAPHY9</v>
      </c>
      <c r="W47" s="93" t="str">
        <f ca="1">IF(ISNA(V47),"-",INDEX([17]Portfolios!A$3:H$827,MATCH(D47,[17]Portfolios!B$3:B$827,0),7)&amp;H47)</f>
        <v>IMCANADA37012</v>
      </c>
      <c r="X47" s="93" t="str">
        <f t="shared" ca="1" si="9"/>
        <v>IMCANADAM37012</v>
      </c>
      <c r="Y47" s="93" t="str">
        <f t="shared" ca="1" si="10"/>
        <v>IMCANADAPHY</v>
      </c>
      <c r="AC47" s="86">
        <v>36033</v>
      </c>
      <c r="AD47" s="87" t="s">
        <v>44</v>
      </c>
      <c r="AE47" t="s">
        <v>94</v>
      </c>
      <c r="AF47" t="s">
        <v>108</v>
      </c>
      <c r="AG47" t="s">
        <v>30</v>
      </c>
      <c r="AH47" t="str">
        <f t="shared" ca="1" si="12"/>
        <v>INTRA-CAND-WEST-PHYEMERSON-ONT</v>
      </c>
    </row>
    <row r="48" spans="1:34" x14ac:dyDescent="0.2">
      <c r="A48">
        <v>36696</v>
      </c>
      <c r="B48" t="s">
        <v>82</v>
      </c>
      <c r="C48" t="s">
        <v>83</v>
      </c>
      <c r="D48" t="s">
        <v>84</v>
      </c>
      <c r="E48" t="s">
        <v>51</v>
      </c>
      <c r="F48" t="s">
        <v>19</v>
      </c>
      <c r="G48" t="s">
        <v>46</v>
      </c>
      <c r="H48" s="86">
        <v>37043</v>
      </c>
      <c r="I48">
        <v>-197668</v>
      </c>
      <c r="J48" s="82">
        <f t="shared" ca="1" si="1"/>
        <v>0</v>
      </c>
      <c r="K48" s="82" t="e">
        <f t="shared" ca="1" si="2"/>
        <v>#N/A</v>
      </c>
      <c r="L48" s="82" t="str">
        <f t="shared" ca="1" si="3"/>
        <v>GD-CGPR-AECO/AV37043</v>
      </c>
      <c r="M48" s="82">
        <f t="shared" ca="1" si="4"/>
        <v>-19.7668</v>
      </c>
      <c r="N48" s="82">
        <f t="shared" ca="1" si="5"/>
        <v>0</v>
      </c>
      <c r="O48" s="93" t="str">
        <f t="shared" ca="1" si="6"/>
        <v>PHY</v>
      </c>
      <c r="P48" s="93" t="str">
        <f ca="1">INDEX([17]Portfolios!A$3:G$929,MATCH(D48,[17]Portfolios!B$3:B$929,0),7)</f>
        <v>IMCANADA</v>
      </c>
      <c r="Q48" s="93">
        <f ca="1">IF($O48="P",INDEX('[17]Date Master'!I$3:J$332,MATCH($H48,'[17]Date Master'!I$3:I$332,0),2),0)</f>
        <v>0</v>
      </c>
      <c r="R48" s="93">
        <f ca="1">IF($O48="D",INDEX('[17]Date Master'!O$3:P$332,MATCH($H48,'[17]Date Master'!O$3:O$332,0),2),0)</f>
        <v>0</v>
      </c>
      <c r="S48" s="93">
        <f ca="1">IF($O48="PHY",INDEX('[17]Date Master'!R$3:S$332,MATCH($H48,'[17]Date Master'!R$3:R$332,0),2),0)</f>
        <v>9</v>
      </c>
      <c r="T48" s="93">
        <f ca="1">IF($O48="G",INDEX('[17]Date Master'!R$3:S$332,MATCH($H48,'[17]Date Master'!R$3:R$332,0),2),0)</f>
        <v>0</v>
      </c>
      <c r="U48" s="93">
        <f t="shared" ca="1" si="7"/>
        <v>9</v>
      </c>
      <c r="V48" s="93" t="str">
        <f t="shared" ca="1" si="8"/>
        <v>IMCANADAPHY9</v>
      </c>
      <c r="W48" s="93" t="str">
        <f ca="1">IF(ISNA(V48),"-",INDEX([17]Portfolios!A$3:H$827,MATCH(D48,[17]Portfolios!B$3:B$827,0),7)&amp;H48)</f>
        <v>IMCANADA37043</v>
      </c>
      <c r="X48" s="93" t="str">
        <f t="shared" ca="1" si="9"/>
        <v>IMCANADAM37043</v>
      </c>
      <c r="Y48" s="93" t="str">
        <f t="shared" ca="1" si="10"/>
        <v>IMCANADAPHY</v>
      </c>
      <c r="AC48" s="86">
        <v>36033</v>
      </c>
      <c r="AD48" s="87" t="s">
        <v>44</v>
      </c>
      <c r="AE48" t="s">
        <v>94</v>
      </c>
      <c r="AF48" t="s">
        <v>108</v>
      </c>
      <c r="AG48" t="s">
        <v>30</v>
      </c>
      <c r="AH48" t="str">
        <f t="shared" ca="1" si="12"/>
        <v>INTRA-CAND-WEST-PHYEMERSON-ONT</v>
      </c>
    </row>
    <row r="49" spans="1:34" x14ac:dyDescent="0.2">
      <c r="A49">
        <v>36696</v>
      </c>
      <c r="B49" t="s">
        <v>82</v>
      </c>
      <c r="C49" t="s">
        <v>83</v>
      </c>
      <c r="D49" t="s">
        <v>84</v>
      </c>
      <c r="E49" t="s">
        <v>51</v>
      </c>
      <c r="F49" t="s">
        <v>19</v>
      </c>
      <c r="G49" t="s">
        <v>46</v>
      </c>
      <c r="H49" s="86">
        <v>37073</v>
      </c>
      <c r="I49">
        <v>-203066</v>
      </c>
      <c r="J49" s="82">
        <f t="shared" ca="1" si="1"/>
        <v>0</v>
      </c>
      <c r="K49" s="82" t="e">
        <f t="shared" ca="1" si="2"/>
        <v>#N/A</v>
      </c>
      <c r="L49" s="82" t="str">
        <f t="shared" ca="1" si="3"/>
        <v>GD-CGPR-AECO/AV37073</v>
      </c>
      <c r="M49" s="82">
        <f t="shared" ca="1" si="4"/>
        <v>-20.3066</v>
      </c>
      <c r="N49" s="82">
        <f t="shared" ca="1" si="5"/>
        <v>0</v>
      </c>
      <c r="O49" s="93" t="str">
        <f t="shared" ca="1" si="6"/>
        <v>PHY</v>
      </c>
      <c r="P49" s="93" t="str">
        <f ca="1">INDEX([17]Portfolios!A$3:G$929,MATCH(D49,[17]Portfolios!B$3:B$929,0),7)</f>
        <v>IMCANADA</v>
      </c>
      <c r="Q49" s="93">
        <f ca="1">IF($O49="P",INDEX('[17]Date Master'!I$3:J$332,MATCH($H49,'[17]Date Master'!I$3:I$332,0),2),0)</f>
        <v>0</v>
      </c>
      <c r="R49" s="93">
        <f ca="1">IF($O49="D",INDEX('[17]Date Master'!O$3:P$332,MATCH($H49,'[17]Date Master'!O$3:O$332,0),2),0)</f>
        <v>0</v>
      </c>
      <c r="S49" s="93">
        <f ca="1">IF($O49="PHY",INDEX('[17]Date Master'!R$3:S$332,MATCH($H49,'[17]Date Master'!R$3:R$332,0),2),0)</f>
        <v>9</v>
      </c>
      <c r="T49" s="93">
        <f ca="1">IF($O49="G",INDEX('[17]Date Master'!R$3:S$332,MATCH($H49,'[17]Date Master'!R$3:R$332,0),2),0)</f>
        <v>0</v>
      </c>
      <c r="U49" s="93">
        <f t="shared" ca="1" si="7"/>
        <v>9</v>
      </c>
      <c r="V49" s="93" t="str">
        <f t="shared" ca="1" si="8"/>
        <v>IMCANADAPHY9</v>
      </c>
      <c r="W49" s="93" t="str">
        <f ca="1">IF(ISNA(V49),"-",INDEX([17]Portfolios!A$3:H$827,MATCH(D49,[17]Portfolios!B$3:B$827,0),7)&amp;H49)</f>
        <v>IMCANADA37073</v>
      </c>
      <c r="X49" s="93" t="str">
        <f t="shared" ca="1" si="9"/>
        <v>IMCANADAM37073</v>
      </c>
      <c r="Y49" s="93" t="str">
        <f t="shared" ca="1" si="10"/>
        <v>IMCANADAPHY</v>
      </c>
      <c r="AC49" s="86">
        <v>36033</v>
      </c>
      <c r="AD49" s="87" t="s">
        <v>44</v>
      </c>
      <c r="AE49" t="s">
        <v>94</v>
      </c>
      <c r="AF49" t="s">
        <v>112</v>
      </c>
      <c r="AG49" t="s">
        <v>30</v>
      </c>
      <c r="AH49" t="str">
        <f t="shared" ca="1" si="12"/>
        <v>INTRA-CAND-WEST-PHYGD-AECOUSD-DAIL</v>
      </c>
    </row>
    <row r="50" spans="1:34" x14ac:dyDescent="0.2">
      <c r="A50">
        <v>36696</v>
      </c>
      <c r="B50" t="s">
        <v>82</v>
      </c>
      <c r="C50" t="s">
        <v>83</v>
      </c>
      <c r="D50" t="s">
        <v>84</v>
      </c>
      <c r="E50" t="s">
        <v>51</v>
      </c>
      <c r="F50" t="s">
        <v>19</v>
      </c>
      <c r="G50" t="s">
        <v>46</v>
      </c>
      <c r="H50" s="86">
        <v>37104</v>
      </c>
      <c r="I50">
        <v>-201843</v>
      </c>
      <c r="J50" s="82">
        <f t="shared" ca="1" si="1"/>
        <v>0</v>
      </c>
      <c r="K50" s="82" t="e">
        <f t="shared" ca="1" si="2"/>
        <v>#N/A</v>
      </c>
      <c r="L50" s="82" t="str">
        <f t="shared" ca="1" si="3"/>
        <v>GD-CGPR-AECO/AV37104</v>
      </c>
      <c r="M50" s="82">
        <f t="shared" ca="1" si="4"/>
        <v>-20.1843</v>
      </c>
      <c r="N50" s="82">
        <f t="shared" ca="1" si="5"/>
        <v>0</v>
      </c>
      <c r="O50" s="93" t="str">
        <f t="shared" ca="1" si="6"/>
        <v>PHY</v>
      </c>
      <c r="P50" s="93" t="str">
        <f ca="1">INDEX([17]Portfolios!A$3:G$929,MATCH(D50,[17]Portfolios!B$3:B$929,0),7)</f>
        <v>IMCANADA</v>
      </c>
      <c r="Q50" s="93">
        <f ca="1">IF($O50="P",INDEX('[17]Date Master'!I$3:J$332,MATCH($H50,'[17]Date Master'!I$3:I$332,0),2),0)</f>
        <v>0</v>
      </c>
      <c r="R50" s="93">
        <f ca="1">IF($O50="D",INDEX('[17]Date Master'!O$3:P$332,MATCH($H50,'[17]Date Master'!O$3:O$332,0),2),0)</f>
        <v>0</v>
      </c>
      <c r="S50" s="93">
        <f ca="1">IF($O50="PHY",INDEX('[17]Date Master'!R$3:S$332,MATCH($H50,'[17]Date Master'!R$3:R$332,0),2),0)</f>
        <v>9</v>
      </c>
      <c r="T50" s="93">
        <f ca="1">IF($O50="G",INDEX('[17]Date Master'!R$3:S$332,MATCH($H50,'[17]Date Master'!R$3:R$332,0),2),0)</f>
        <v>0</v>
      </c>
      <c r="U50" s="93">
        <f t="shared" ca="1" si="7"/>
        <v>9</v>
      </c>
      <c r="V50" s="93" t="str">
        <f t="shared" ca="1" si="8"/>
        <v>IMCANADAPHY9</v>
      </c>
      <c r="W50" s="93" t="str">
        <f ca="1">IF(ISNA(V50),"-",INDEX([17]Portfolios!A$3:H$827,MATCH(D50,[17]Portfolios!B$3:B$827,0),7)&amp;H50)</f>
        <v>IMCANADA37104</v>
      </c>
      <c r="X50" s="93" t="str">
        <f t="shared" ca="1" si="9"/>
        <v>IMCANADAM37104</v>
      </c>
      <c r="Y50" s="93" t="str">
        <f t="shared" ca="1" si="10"/>
        <v>IMCANADAPHY</v>
      </c>
      <c r="AC50" s="86">
        <v>36033</v>
      </c>
      <c r="AD50" s="87" t="s">
        <v>44</v>
      </c>
      <c r="AE50" t="s">
        <v>94</v>
      </c>
      <c r="AF50" t="s">
        <v>87</v>
      </c>
      <c r="AG50" t="s">
        <v>30</v>
      </c>
      <c r="AH50" t="str">
        <f t="shared" ca="1" si="12"/>
        <v>INTRA-CAND-WEST-PHYGDM-WADDINGTON</v>
      </c>
    </row>
    <row r="51" spans="1:34" x14ac:dyDescent="0.2">
      <c r="A51">
        <v>36696</v>
      </c>
      <c r="B51" t="s">
        <v>82</v>
      </c>
      <c r="C51" t="s">
        <v>83</v>
      </c>
      <c r="D51" t="s">
        <v>84</v>
      </c>
      <c r="E51" t="s">
        <v>51</v>
      </c>
      <c r="F51" t="s">
        <v>19</v>
      </c>
      <c r="G51" t="s">
        <v>46</v>
      </c>
      <c r="H51" s="86">
        <v>37135</v>
      </c>
      <c r="I51">
        <v>-194154</v>
      </c>
      <c r="J51" s="82">
        <f t="shared" ca="1" si="1"/>
        <v>0</v>
      </c>
      <c r="K51" s="82" t="e">
        <f t="shared" ca="1" si="2"/>
        <v>#N/A</v>
      </c>
      <c r="L51" s="82" t="str">
        <f t="shared" ca="1" si="3"/>
        <v>GD-CGPR-AECO/AV37135</v>
      </c>
      <c r="M51" s="82">
        <f t="shared" ca="1" si="4"/>
        <v>-19.415400000000002</v>
      </c>
      <c r="N51" s="82">
        <f t="shared" ca="1" si="5"/>
        <v>0</v>
      </c>
      <c r="O51" s="93" t="str">
        <f t="shared" ca="1" si="6"/>
        <v>PHY</v>
      </c>
      <c r="P51" s="93" t="str">
        <f ca="1">INDEX([17]Portfolios!A$3:G$929,MATCH(D51,[17]Portfolios!B$3:B$929,0),7)</f>
        <v>IMCANADA</v>
      </c>
      <c r="Q51" s="93">
        <f ca="1">IF($O51="P",INDEX('[17]Date Master'!I$3:J$332,MATCH($H51,'[17]Date Master'!I$3:I$332,0),2),0)</f>
        <v>0</v>
      </c>
      <c r="R51" s="93">
        <f ca="1">IF($O51="D",INDEX('[17]Date Master'!O$3:P$332,MATCH($H51,'[17]Date Master'!O$3:O$332,0),2),0)</f>
        <v>0</v>
      </c>
      <c r="S51" s="93">
        <f ca="1">IF($O51="PHY",INDEX('[17]Date Master'!R$3:S$332,MATCH($H51,'[17]Date Master'!R$3:R$332,0),2),0)</f>
        <v>9</v>
      </c>
      <c r="T51" s="93">
        <f ca="1">IF($O51="G",INDEX('[17]Date Master'!R$3:S$332,MATCH($H51,'[17]Date Master'!R$3:R$332,0),2),0)</f>
        <v>0</v>
      </c>
      <c r="U51" s="93">
        <f t="shared" ca="1" si="7"/>
        <v>9</v>
      </c>
      <c r="V51" s="93" t="str">
        <f t="shared" ca="1" si="8"/>
        <v>IMCANADAPHY9</v>
      </c>
      <c r="W51" s="93" t="str">
        <f ca="1">IF(ISNA(V51),"-",INDEX([17]Portfolios!A$3:H$827,MATCH(D51,[17]Portfolios!B$3:B$827,0),7)&amp;H51)</f>
        <v>IMCANADA37135</v>
      </c>
      <c r="X51" s="93" t="str">
        <f t="shared" ca="1" si="9"/>
        <v>IMCANADAM37135</v>
      </c>
      <c r="Y51" s="93" t="str">
        <f t="shared" ca="1" si="10"/>
        <v>IMCANADAPHY</v>
      </c>
      <c r="AC51" s="86">
        <v>36033</v>
      </c>
      <c r="AD51" s="87" t="s">
        <v>44</v>
      </c>
      <c r="AE51" t="s">
        <v>94</v>
      </c>
      <c r="AF51" t="s">
        <v>89</v>
      </c>
      <c r="AG51" t="s">
        <v>30</v>
      </c>
      <c r="AH51" t="str">
        <f t="shared" ca="1" si="12"/>
        <v>INTRA-CAND-WEST-PHYNIAGARA/IM</v>
      </c>
    </row>
    <row r="52" spans="1:34" x14ac:dyDescent="0.2">
      <c r="A52">
        <v>36696</v>
      </c>
      <c r="B52" t="s">
        <v>82</v>
      </c>
      <c r="C52" t="s">
        <v>83</v>
      </c>
      <c r="D52" t="s">
        <v>84</v>
      </c>
      <c r="E52" t="s">
        <v>51</v>
      </c>
      <c r="F52" t="s">
        <v>19</v>
      </c>
      <c r="G52" t="s">
        <v>46</v>
      </c>
      <c r="H52" s="86">
        <v>37165</v>
      </c>
      <c r="I52">
        <v>-199455</v>
      </c>
      <c r="J52" s="82">
        <f t="shared" ca="1" si="1"/>
        <v>0</v>
      </c>
      <c r="K52" s="82" t="e">
        <f t="shared" ca="1" si="2"/>
        <v>#N/A</v>
      </c>
      <c r="L52" s="82" t="str">
        <f t="shared" ca="1" si="3"/>
        <v>GD-CGPR-AECO/AV37165</v>
      </c>
      <c r="M52" s="82">
        <f t="shared" ca="1" si="4"/>
        <v>-19.945499999999999</v>
      </c>
      <c r="N52" s="82">
        <f t="shared" ca="1" si="5"/>
        <v>0</v>
      </c>
      <c r="O52" s="93" t="str">
        <f t="shared" ca="1" si="6"/>
        <v>PHY</v>
      </c>
      <c r="P52" s="93" t="str">
        <f ca="1">INDEX([17]Portfolios!A$3:G$929,MATCH(D52,[17]Portfolios!B$3:B$929,0),7)</f>
        <v>IMCANADA</v>
      </c>
      <c r="Q52" s="93">
        <f ca="1">IF($O52="P",INDEX('[17]Date Master'!I$3:J$332,MATCH($H52,'[17]Date Master'!I$3:I$332,0),2),0)</f>
        <v>0</v>
      </c>
      <c r="R52" s="93">
        <f ca="1">IF($O52="D",INDEX('[17]Date Master'!O$3:P$332,MATCH($H52,'[17]Date Master'!O$3:O$332,0),2),0)</f>
        <v>0</v>
      </c>
      <c r="S52" s="93">
        <f ca="1">IF($O52="PHY",INDEX('[17]Date Master'!R$3:S$332,MATCH($H52,'[17]Date Master'!R$3:R$332,0),2),0)</f>
        <v>9</v>
      </c>
      <c r="T52" s="93">
        <f ca="1">IF($O52="G",INDEX('[17]Date Master'!R$3:S$332,MATCH($H52,'[17]Date Master'!R$3:R$332,0),2),0)</f>
        <v>0</v>
      </c>
      <c r="U52" s="93">
        <f t="shared" ca="1" si="7"/>
        <v>9</v>
      </c>
      <c r="V52" s="93" t="str">
        <f t="shared" ca="1" si="8"/>
        <v>IMCANADAPHY9</v>
      </c>
      <c r="W52" s="93" t="str">
        <f ca="1">IF(ISNA(V52),"-",INDEX([17]Portfolios!A$3:H$827,MATCH(D52,[17]Portfolios!B$3:B$827,0),7)&amp;H52)</f>
        <v>IMCANADA37165</v>
      </c>
      <c r="X52" s="93" t="str">
        <f t="shared" ca="1" si="9"/>
        <v>IMCANADAM37165</v>
      </c>
      <c r="Y52" s="93" t="str">
        <f t="shared" ca="1" si="10"/>
        <v>IMCANADAPHY</v>
      </c>
      <c r="AC52" s="86">
        <v>36033</v>
      </c>
      <c r="AD52" s="87" t="s">
        <v>44</v>
      </c>
      <c r="AE52" t="s">
        <v>94</v>
      </c>
      <c r="AF52" t="s">
        <v>89</v>
      </c>
      <c r="AG52" t="s">
        <v>30</v>
      </c>
      <c r="AH52" t="str">
        <f t="shared" ca="1" si="12"/>
        <v>INTRA-CAND-WEST-PHYNIAGARA/IM</v>
      </c>
    </row>
    <row r="53" spans="1:34" x14ac:dyDescent="0.2">
      <c r="A53">
        <v>36696</v>
      </c>
      <c r="B53" t="s">
        <v>82</v>
      </c>
      <c r="C53" t="s">
        <v>83</v>
      </c>
      <c r="D53" t="s">
        <v>84</v>
      </c>
      <c r="E53" t="s">
        <v>51</v>
      </c>
      <c r="F53" t="s">
        <v>19</v>
      </c>
      <c r="G53" t="s">
        <v>57</v>
      </c>
      <c r="H53" s="86">
        <v>36678</v>
      </c>
      <c r="I53">
        <v>275000</v>
      </c>
      <c r="J53" s="82">
        <f t="shared" ca="1" si="1"/>
        <v>302500</v>
      </c>
      <c r="K53" s="82">
        <f t="shared" ca="1" si="2"/>
        <v>1.1000000000000001</v>
      </c>
      <c r="L53" s="82" t="str">
        <f t="shared" ca="1" si="3"/>
        <v>GDP-HEHUB36678</v>
      </c>
      <c r="M53" s="82">
        <f t="shared" ca="1" si="4"/>
        <v>27.5</v>
      </c>
      <c r="N53" s="82">
        <f t="shared" ca="1" si="5"/>
        <v>30.25</v>
      </c>
      <c r="O53" s="93" t="str">
        <f t="shared" ca="1" si="6"/>
        <v>G</v>
      </c>
      <c r="P53" s="93" t="str">
        <f ca="1">INDEX([17]Portfolios!A$3:G$929,MATCH(D53,[17]Portfolios!B$3:B$929,0),7)</f>
        <v>IMCANADA</v>
      </c>
      <c r="Q53" s="93">
        <f ca="1">IF($O53="P",INDEX('[17]Date Master'!I$3:J$332,MATCH($H53,'[17]Date Master'!I$3:I$332,0),2),0)</f>
        <v>0</v>
      </c>
      <c r="R53" s="93">
        <f ca="1">IF($O53="D",INDEX('[17]Date Master'!O$3:P$332,MATCH($H53,'[17]Date Master'!O$3:O$332,0),2),0)</f>
        <v>0</v>
      </c>
      <c r="S53" s="93">
        <f ca="1">IF($O53="PHY",INDEX('[17]Date Master'!R$3:S$332,MATCH($H53,'[17]Date Master'!R$3:R$332,0),2),0)</f>
        <v>0</v>
      </c>
      <c r="T53" s="93">
        <f ca="1">IF($O53="G",INDEX('[17]Date Master'!R$3:S$332,MATCH($H53,'[17]Date Master'!R$3:R$332,0),2),0)</f>
        <v>1</v>
      </c>
      <c r="U53" s="93">
        <f t="shared" ca="1" si="7"/>
        <v>1</v>
      </c>
      <c r="V53" s="93" t="str">
        <f t="shared" ca="1" si="8"/>
        <v>IMCANADAG1</v>
      </c>
      <c r="W53" s="93" t="str">
        <f ca="1">IF(ISNA(V53),"-",INDEX([17]Portfolios!A$3:H$827,MATCH(D53,[17]Portfolios!B$3:B$827,0),7)&amp;H53)</f>
        <v>IMCANADA36678</v>
      </c>
      <c r="X53" s="93" t="str">
        <f t="shared" ca="1" si="9"/>
        <v>IMCANADAM36678</v>
      </c>
      <c r="Y53" s="93" t="str">
        <f t="shared" ca="1" si="10"/>
        <v>IMCANADAG</v>
      </c>
      <c r="AC53" s="86">
        <v>36033</v>
      </c>
      <c r="AD53" s="87" t="s">
        <v>44</v>
      </c>
      <c r="AE53" t="s">
        <v>94</v>
      </c>
      <c r="AF53" t="s">
        <v>91</v>
      </c>
      <c r="AG53" t="s">
        <v>30</v>
      </c>
      <c r="AH53" t="str">
        <f t="shared" ca="1" si="12"/>
        <v>INTRA-CAND-WEST-PHYPARK-CDN/IM</v>
      </c>
    </row>
    <row r="54" spans="1:34" x14ac:dyDescent="0.2">
      <c r="A54">
        <v>36696</v>
      </c>
      <c r="B54" t="s">
        <v>82</v>
      </c>
      <c r="C54" t="s">
        <v>83</v>
      </c>
      <c r="D54" t="s">
        <v>84</v>
      </c>
      <c r="E54" t="s">
        <v>51</v>
      </c>
      <c r="F54" t="s">
        <v>19</v>
      </c>
      <c r="G54" t="s">
        <v>102</v>
      </c>
      <c r="H54" s="86">
        <v>36678</v>
      </c>
      <c r="I54">
        <v>-55000</v>
      </c>
      <c r="J54" s="82">
        <f t="shared" ca="1" si="1"/>
        <v>0</v>
      </c>
      <c r="K54" s="82" t="e">
        <f t="shared" ca="1" si="2"/>
        <v>#N/A</v>
      </c>
      <c r="L54" s="82" t="str">
        <f t="shared" ca="1" si="3"/>
        <v>GDP-KERN/OPAL36678</v>
      </c>
      <c r="M54" s="82">
        <f t="shared" ca="1" si="4"/>
        <v>-5.5</v>
      </c>
      <c r="N54" s="82">
        <f t="shared" ca="1" si="5"/>
        <v>0</v>
      </c>
      <c r="O54" s="93" t="str">
        <f t="shared" ca="1" si="6"/>
        <v>G</v>
      </c>
      <c r="P54" s="93" t="str">
        <f ca="1">INDEX([17]Portfolios!A$3:G$929,MATCH(D54,[17]Portfolios!B$3:B$929,0),7)</f>
        <v>IMCANADA</v>
      </c>
      <c r="Q54" s="93">
        <f ca="1">IF($O54="P",INDEX('[17]Date Master'!I$3:J$332,MATCH($H54,'[17]Date Master'!I$3:I$332,0),2),0)</f>
        <v>0</v>
      </c>
      <c r="R54" s="93">
        <f ca="1">IF($O54="D",INDEX('[17]Date Master'!O$3:P$332,MATCH($H54,'[17]Date Master'!O$3:O$332,0),2),0)</f>
        <v>0</v>
      </c>
      <c r="S54" s="93">
        <f ca="1">IF($O54="PHY",INDEX('[17]Date Master'!R$3:S$332,MATCH($H54,'[17]Date Master'!R$3:R$332,0),2),0)</f>
        <v>0</v>
      </c>
      <c r="T54" s="93">
        <f ca="1">IF($O54="G",INDEX('[17]Date Master'!R$3:S$332,MATCH($H54,'[17]Date Master'!R$3:R$332,0),2),0)</f>
        <v>1</v>
      </c>
      <c r="U54" s="93">
        <f t="shared" ca="1" si="7"/>
        <v>1</v>
      </c>
      <c r="V54" s="93" t="str">
        <f t="shared" ca="1" si="8"/>
        <v>IMCANADAG1</v>
      </c>
      <c r="W54" s="93" t="str">
        <f ca="1">IF(ISNA(V54),"-",INDEX([17]Portfolios!A$3:H$827,MATCH(D54,[17]Portfolios!B$3:B$827,0),7)&amp;H54)</f>
        <v>IMCANADA36678</v>
      </c>
      <c r="X54" s="93" t="str">
        <f t="shared" ca="1" si="9"/>
        <v>IMCANADAM36678</v>
      </c>
      <c r="Y54" s="93" t="str">
        <f t="shared" ca="1" si="10"/>
        <v>IMCANADAG</v>
      </c>
      <c r="AC54" s="86">
        <v>36033</v>
      </c>
      <c r="AD54" s="87" t="s">
        <v>44</v>
      </c>
      <c r="AE54" t="s">
        <v>94</v>
      </c>
      <c r="AF54" t="s">
        <v>91</v>
      </c>
      <c r="AG54" t="s">
        <v>30</v>
      </c>
      <c r="AH54" t="str">
        <f t="shared" ca="1" si="12"/>
        <v>INTRA-CAND-WEST-PHYPARK-CDN/IM</v>
      </c>
    </row>
    <row r="55" spans="1:34" x14ac:dyDescent="0.2">
      <c r="A55">
        <v>36696</v>
      </c>
      <c r="B55" t="s">
        <v>82</v>
      </c>
      <c r="C55" t="s">
        <v>83</v>
      </c>
      <c r="D55" t="s">
        <v>101</v>
      </c>
      <c r="E55" t="s">
        <v>21</v>
      </c>
      <c r="G55" t="s">
        <v>103</v>
      </c>
      <c r="H55" s="86">
        <v>36678</v>
      </c>
      <c r="I55">
        <v>-4392660</v>
      </c>
      <c r="J55" s="82">
        <f t="shared" ca="1" si="1"/>
        <v>0</v>
      </c>
      <c r="K55" s="82" t="e">
        <f t="shared" ca="1" si="2"/>
        <v>#N/A</v>
      </c>
      <c r="L55" s="82" t="str">
        <f t="shared" ca="1" si="3"/>
        <v>CGPR-AECO/BASIS36678</v>
      </c>
      <c r="M55" s="82">
        <f t="shared" ca="1" si="4"/>
        <v>-439.26600000000002</v>
      </c>
      <c r="N55" s="82">
        <f t="shared" ca="1" si="5"/>
        <v>0</v>
      </c>
      <c r="O55" s="93" t="str">
        <f t="shared" ca="1" si="6"/>
        <v>P</v>
      </c>
      <c r="P55" s="93" t="str">
        <f ca="1">INDEX([17]Portfolios!A$3:G$929,MATCH(D55,[17]Portfolios!B$3:B$929,0),7)</f>
        <v>IMCANADA</v>
      </c>
      <c r="Q55" s="93" t="e">
        <f ca="1">IF($O55="P",INDEX('[17]Date Master'!I$3:J$332,MATCH($H55,'[17]Date Master'!I$3:I$332,0),2),0)</f>
        <v>#N/A</v>
      </c>
      <c r="R55" s="93">
        <f ca="1">IF($O55="D",INDEX('[17]Date Master'!O$3:P$332,MATCH($H55,'[17]Date Master'!O$3:O$332,0),2),0)</f>
        <v>0</v>
      </c>
      <c r="S55" s="93">
        <f ca="1">IF($O55="PHY",INDEX('[17]Date Master'!R$3:S$332,MATCH($H55,'[17]Date Master'!R$3:R$332,0),2),0)</f>
        <v>0</v>
      </c>
      <c r="T55" s="93">
        <f ca="1">IF($O55="G",INDEX('[17]Date Master'!R$3:S$332,MATCH($H55,'[17]Date Master'!R$3:R$332,0),2),0)</f>
        <v>0</v>
      </c>
      <c r="U55" s="93" t="e">
        <f t="shared" ca="1" si="7"/>
        <v>#N/A</v>
      </c>
      <c r="V55" s="93" t="e">
        <f t="shared" ca="1" si="8"/>
        <v>#N/A</v>
      </c>
      <c r="W55" s="93" t="str">
        <f ca="1">IF(ISNA(V55),"-",INDEX([17]Portfolios!A$3:H$827,MATCH(D55,[17]Portfolios!B$3:B$827,0),7)&amp;H55)</f>
        <v>-</v>
      </c>
      <c r="X55" s="93" t="str">
        <f t="shared" ca="1" si="9"/>
        <v>-</v>
      </c>
      <c r="Y55" s="93" t="str">
        <f t="shared" ca="1" si="10"/>
        <v>IMCANADAP</v>
      </c>
      <c r="AC55" s="86">
        <v>36033</v>
      </c>
      <c r="AD55" s="87" t="s">
        <v>44</v>
      </c>
      <c r="AE55" t="s">
        <v>94</v>
      </c>
      <c r="AF55" t="s">
        <v>92</v>
      </c>
      <c r="AG55" t="s">
        <v>30</v>
      </c>
      <c r="AH55" t="str">
        <f t="shared" ca="1" si="12"/>
        <v>INTRA-CAND-WEST-PHYPARKWAY/IM</v>
      </c>
    </row>
    <row r="56" spans="1:34" x14ac:dyDescent="0.2">
      <c r="A56">
        <v>36696</v>
      </c>
      <c r="B56" t="s">
        <v>82</v>
      </c>
      <c r="C56" t="s">
        <v>83</v>
      </c>
      <c r="D56" t="s">
        <v>101</v>
      </c>
      <c r="E56" t="s">
        <v>21</v>
      </c>
      <c r="G56" t="s">
        <v>103</v>
      </c>
      <c r="H56" s="86">
        <v>36708</v>
      </c>
      <c r="I56">
        <v>-2364549</v>
      </c>
      <c r="J56" s="82">
        <f t="shared" ca="1" si="1"/>
        <v>0</v>
      </c>
      <c r="K56" s="82" t="e">
        <f t="shared" ca="1" si="2"/>
        <v>#N/A</v>
      </c>
      <c r="L56" s="82" t="str">
        <f t="shared" ca="1" si="3"/>
        <v>CGPR-AECO/BASIS36708</v>
      </c>
      <c r="M56" s="82">
        <f t="shared" ca="1" si="4"/>
        <v>-236.45490000000001</v>
      </c>
      <c r="N56" s="82">
        <f t="shared" ca="1" si="5"/>
        <v>0</v>
      </c>
      <c r="O56" s="93" t="str">
        <f t="shared" ca="1" si="6"/>
        <v>P</v>
      </c>
      <c r="P56" s="93" t="str">
        <f ca="1">INDEX([17]Portfolios!A$3:G$929,MATCH(D56,[17]Portfolios!B$3:B$929,0),7)</f>
        <v>IMCANADA</v>
      </c>
      <c r="Q56" s="93">
        <f ca="1">IF($O56="P",INDEX('[17]Date Master'!I$3:J$332,MATCH($H56,'[17]Date Master'!I$3:I$332,0),2),0)</f>
        <v>3</v>
      </c>
      <c r="R56" s="93">
        <f ca="1">IF($O56="D",INDEX('[17]Date Master'!O$3:P$332,MATCH($H56,'[17]Date Master'!O$3:O$332,0),2),0)</f>
        <v>0</v>
      </c>
      <c r="S56" s="93">
        <f ca="1">IF($O56="PHY",INDEX('[17]Date Master'!R$3:S$332,MATCH($H56,'[17]Date Master'!R$3:R$332,0),2),0)</f>
        <v>0</v>
      </c>
      <c r="T56" s="93">
        <f ca="1">IF($O56="G",INDEX('[17]Date Master'!R$3:S$332,MATCH($H56,'[17]Date Master'!R$3:R$332,0),2),0)</f>
        <v>0</v>
      </c>
      <c r="U56" s="93">
        <f t="shared" ca="1" si="7"/>
        <v>3</v>
      </c>
      <c r="V56" s="93" t="str">
        <f t="shared" ca="1" si="8"/>
        <v>IMCANADAP3</v>
      </c>
      <c r="W56" s="93" t="str">
        <f ca="1">IF(ISNA(V56),"-",INDEX([17]Portfolios!A$3:H$827,MATCH(D56,[17]Portfolios!B$3:B$827,0),7)&amp;H56)</f>
        <v>IMCANADA36708</v>
      </c>
      <c r="X56" s="93" t="str">
        <f t="shared" ca="1" si="9"/>
        <v>IMCANADAP36708</v>
      </c>
      <c r="Y56" s="93" t="str">
        <f t="shared" ca="1" si="10"/>
        <v>IMCANADAP</v>
      </c>
      <c r="AC56" s="86">
        <v>36033</v>
      </c>
      <c r="AD56" s="87" t="s">
        <v>44</v>
      </c>
      <c r="AE56" t="s">
        <v>94</v>
      </c>
      <c r="AF56" t="s">
        <v>92</v>
      </c>
      <c r="AG56" t="s">
        <v>30</v>
      </c>
      <c r="AH56" t="str">
        <f t="shared" ca="1" si="12"/>
        <v>INTRA-CAND-WEST-PHYPARKWAY/IM</v>
      </c>
    </row>
    <row r="57" spans="1:34" x14ac:dyDescent="0.2">
      <c r="A57">
        <v>36696</v>
      </c>
      <c r="B57" t="s">
        <v>82</v>
      </c>
      <c r="C57" t="s">
        <v>83</v>
      </c>
      <c r="D57" t="s">
        <v>101</v>
      </c>
      <c r="E57" t="s">
        <v>21</v>
      </c>
      <c r="G57" t="s">
        <v>103</v>
      </c>
      <c r="H57" s="86">
        <v>36739</v>
      </c>
      <c r="I57">
        <v>741983</v>
      </c>
      <c r="J57" s="82">
        <f t="shared" ca="1" si="1"/>
        <v>0</v>
      </c>
      <c r="K57" s="82" t="e">
        <f t="shared" ca="1" si="2"/>
        <v>#N/A</v>
      </c>
      <c r="L57" s="82" t="str">
        <f t="shared" ca="1" si="3"/>
        <v>CGPR-AECO/BASIS36739</v>
      </c>
      <c r="M57" s="82">
        <f t="shared" ca="1" si="4"/>
        <v>74.198300000000003</v>
      </c>
      <c r="N57" s="82">
        <f t="shared" ca="1" si="5"/>
        <v>0</v>
      </c>
      <c r="O57" s="93" t="str">
        <f t="shared" ca="1" si="6"/>
        <v>P</v>
      </c>
      <c r="P57" s="93" t="str">
        <f ca="1">INDEX([17]Portfolios!A$3:G$929,MATCH(D57,[17]Portfolios!B$3:B$929,0),7)</f>
        <v>IMCANADA</v>
      </c>
      <c r="Q57" s="93">
        <f ca="1">IF($O57="P",INDEX('[17]Date Master'!I$3:J$332,MATCH($H57,'[17]Date Master'!I$3:I$332,0),2),0)</f>
        <v>4</v>
      </c>
      <c r="R57" s="93">
        <f ca="1">IF($O57="D",INDEX('[17]Date Master'!O$3:P$332,MATCH($H57,'[17]Date Master'!O$3:O$332,0),2),0)</f>
        <v>0</v>
      </c>
      <c r="S57" s="93">
        <f ca="1">IF($O57="PHY",INDEX('[17]Date Master'!R$3:S$332,MATCH($H57,'[17]Date Master'!R$3:R$332,0),2),0)</f>
        <v>0</v>
      </c>
      <c r="T57" s="93">
        <f ca="1">IF($O57="G",INDEX('[17]Date Master'!R$3:S$332,MATCH($H57,'[17]Date Master'!R$3:R$332,0),2),0)</f>
        <v>0</v>
      </c>
      <c r="U57" s="93">
        <f t="shared" ca="1" si="7"/>
        <v>4</v>
      </c>
      <c r="V57" s="93" t="str">
        <f t="shared" ca="1" si="8"/>
        <v>IMCANADAP4</v>
      </c>
      <c r="W57" s="93" t="str">
        <f ca="1">IF(ISNA(V57),"-",INDEX([17]Portfolios!A$3:H$827,MATCH(D57,[17]Portfolios!B$3:B$827,0),7)&amp;H57)</f>
        <v>IMCANADA36739</v>
      </c>
      <c r="X57" s="93" t="str">
        <f t="shared" ca="1" si="9"/>
        <v>IMCANADAP36739</v>
      </c>
      <c r="Y57" s="93" t="str">
        <f t="shared" ca="1" si="10"/>
        <v>IMCANADAP</v>
      </c>
      <c r="AC57" s="86">
        <v>36033</v>
      </c>
      <c r="AD57" s="87" t="s">
        <v>44</v>
      </c>
      <c r="AE57" t="s">
        <v>94</v>
      </c>
      <c r="AF57" t="s">
        <v>113</v>
      </c>
      <c r="AG57" t="s">
        <v>30</v>
      </c>
      <c r="AH57" t="str">
        <f t="shared" ca="1" si="12"/>
        <v>INTRA-CAND-WEST-PHYST.CLAIR/IM</v>
      </c>
    </row>
    <row r="58" spans="1:34" x14ac:dyDescent="0.2">
      <c r="A58">
        <v>36696</v>
      </c>
      <c r="B58" t="s">
        <v>82</v>
      </c>
      <c r="C58" t="s">
        <v>83</v>
      </c>
      <c r="D58" t="s">
        <v>101</v>
      </c>
      <c r="E58" t="s">
        <v>21</v>
      </c>
      <c r="G58" t="s">
        <v>103</v>
      </c>
      <c r="H58" s="86">
        <v>36770</v>
      </c>
      <c r="I58">
        <v>714480</v>
      </c>
      <c r="J58" s="82">
        <f t="shared" ca="1" si="1"/>
        <v>0</v>
      </c>
      <c r="K58" s="82" t="e">
        <f t="shared" ca="1" si="2"/>
        <v>#N/A</v>
      </c>
      <c r="L58" s="82" t="str">
        <f t="shared" ca="1" si="3"/>
        <v>CGPR-AECO/BASIS36770</v>
      </c>
      <c r="M58" s="82">
        <f t="shared" ca="1" si="4"/>
        <v>71.447999999999993</v>
      </c>
      <c r="N58" s="82">
        <f t="shared" ca="1" si="5"/>
        <v>0</v>
      </c>
      <c r="O58" s="93" t="str">
        <f t="shared" ca="1" si="6"/>
        <v>P</v>
      </c>
      <c r="P58" s="93" t="str">
        <f ca="1">INDEX([17]Portfolios!A$3:G$929,MATCH(D58,[17]Portfolios!B$3:B$929,0),7)</f>
        <v>IMCANADA</v>
      </c>
      <c r="Q58" s="93">
        <f ca="1">IF($O58="P",INDEX('[17]Date Master'!I$3:J$332,MATCH($H58,'[17]Date Master'!I$3:I$332,0),2),0)</f>
        <v>5</v>
      </c>
      <c r="R58" s="93">
        <f ca="1">IF($O58="D",INDEX('[17]Date Master'!O$3:P$332,MATCH($H58,'[17]Date Master'!O$3:O$332,0),2),0)</f>
        <v>0</v>
      </c>
      <c r="S58" s="93">
        <f ca="1">IF($O58="PHY",INDEX('[17]Date Master'!R$3:S$332,MATCH($H58,'[17]Date Master'!R$3:R$332,0),2),0)</f>
        <v>0</v>
      </c>
      <c r="T58" s="93">
        <f ca="1">IF($O58="G",INDEX('[17]Date Master'!R$3:S$332,MATCH($H58,'[17]Date Master'!R$3:R$332,0),2),0)</f>
        <v>0</v>
      </c>
      <c r="U58" s="93">
        <f t="shared" ca="1" si="7"/>
        <v>5</v>
      </c>
      <c r="V58" s="93" t="str">
        <f t="shared" ca="1" si="8"/>
        <v>IMCANADAP5</v>
      </c>
      <c r="W58" s="93" t="str">
        <f ca="1">IF(ISNA(V58),"-",INDEX([17]Portfolios!A$3:H$827,MATCH(D58,[17]Portfolios!B$3:B$827,0),7)&amp;H58)</f>
        <v>IMCANADA36770</v>
      </c>
      <c r="X58" s="93" t="str">
        <f t="shared" ca="1" si="9"/>
        <v>IMCANADAP36770</v>
      </c>
      <c r="Y58" s="93" t="str">
        <f t="shared" ca="1" si="10"/>
        <v>IMCANADAP</v>
      </c>
      <c r="AC58" s="86">
        <v>36034</v>
      </c>
      <c r="AD58" s="87" t="s">
        <v>44</v>
      </c>
      <c r="AE58" t="s">
        <v>94</v>
      </c>
      <c r="AF58" t="s">
        <v>113</v>
      </c>
      <c r="AG58" t="s">
        <v>30</v>
      </c>
      <c r="AH58" t="str">
        <f t="shared" ca="1" si="12"/>
        <v>INTRA-CAND-WEST-PHYST.CLAIR/IM</v>
      </c>
    </row>
    <row r="59" spans="1:34" x14ac:dyDescent="0.2">
      <c r="A59">
        <v>36696</v>
      </c>
      <c r="B59" t="s">
        <v>82</v>
      </c>
      <c r="C59" t="s">
        <v>83</v>
      </c>
      <c r="D59" t="s">
        <v>101</v>
      </c>
      <c r="E59" t="s">
        <v>21</v>
      </c>
      <c r="G59" t="s">
        <v>103</v>
      </c>
      <c r="H59" s="86">
        <v>36800</v>
      </c>
      <c r="I59">
        <v>582299</v>
      </c>
      <c r="J59" s="82">
        <f t="shared" ca="1" si="1"/>
        <v>0</v>
      </c>
      <c r="K59" s="82" t="e">
        <f t="shared" ca="1" si="2"/>
        <v>#N/A</v>
      </c>
      <c r="L59" s="82" t="str">
        <f t="shared" ca="1" si="3"/>
        <v>CGPR-AECO/BASIS36800</v>
      </c>
      <c r="M59" s="82">
        <f t="shared" ca="1" si="4"/>
        <v>58.229900000000001</v>
      </c>
      <c r="N59" s="82">
        <f t="shared" ca="1" si="5"/>
        <v>0</v>
      </c>
      <c r="O59" s="93" t="str">
        <f t="shared" ca="1" si="6"/>
        <v>P</v>
      </c>
      <c r="P59" s="93" t="str">
        <f ca="1">INDEX([17]Portfolios!A$3:G$929,MATCH(D59,[17]Portfolios!B$3:B$929,0),7)</f>
        <v>IMCANADA</v>
      </c>
      <c r="Q59" s="93">
        <f ca="1">IF($O59="P",INDEX('[17]Date Master'!I$3:J$332,MATCH($H59,'[17]Date Master'!I$3:I$332,0),2),0)</f>
        <v>6</v>
      </c>
      <c r="R59" s="93">
        <f ca="1">IF($O59="D",INDEX('[17]Date Master'!O$3:P$332,MATCH($H59,'[17]Date Master'!O$3:O$332,0),2),0)</f>
        <v>0</v>
      </c>
      <c r="S59" s="93">
        <f ca="1">IF($O59="PHY",INDEX('[17]Date Master'!R$3:S$332,MATCH($H59,'[17]Date Master'!R$3:R$332,0),2),0)</f>
        <v>0</v>
      </c>
      <c r="T59" s="93">
        <f ca="1">IF($O59="G",INDEX('[17]Date Master'!R$3:S$332,MATCH($H59,'[17]Date Master'!R$3:R$332,0),2),0)</f>
        <v>0</v>
      </c>
      <c r="U59" s="93">
        <f t="shared" ca="1" si="7"/>
        <v>6</v>
      </c>
      <c r="V59" s="93" t="str">
        <f t="shared" ca="1" si="8"/>
        <v>IMCANADAP6</v>
      </c>
      <c r="W59" s="93" t="str">
        <f ca="1">IF(ISNA(V59),"-",INDEX([17]Portfolios!A$3:H$827,MATCH(D59,[17]Portfolios!B$3:B$827,0),7)&amp;H59)</f>
        <v>IMCANADA36800</v>
      </c>
      <c r="X59" s="93" t="str">
        <f t="shared" ca="1" si="9"/>
        <v>IMCANADAP36800</v>
      </c>
      <c r="Y59" s="93" t="str">
        <f t="shared" ca="1" si="10"/>
        <v>IMCANADAP</v>
      </c>
      <c r="AC59" s="86">
        <v>36035</v>
      </c>
      <c r="AD59" s="87" t="s">
        <v>44</v>
      </c>
      <c r="AE59" t="s">
        <v>94</v>
      </c>
      <c r="AF59" t="s">
        <v>93</v>
      </c>
      <c r="AG59" t="s">
        <v>30</v>
      </c>
      <c r="AH59" t="str">
        <f t="shared" ca="1" si="12"/>
        <v>INTRA-CAND-WEST-PHYWADDINGTON/IM</v>
      </c>
    </row>
    <row r="60" spans="1:34" x14ac:dyDescent="0.2">
      <c r="A60">
        <v>36696</v>
      </c>
      <c r="B60" t="s">
        <v>82</v>
      </c>
      <c r="C60" t="s">
        <v>83</v>
      </c>
      <c r="D60" t="s">
        <v>101</v>
      </c>
      <c r="E60" t="s">
        <v>21</v>
      </c>
      <c r="G60" t="s">
        <v>104</v>
      </c>
      <c r="H60" s="86">
        <v>36678</v>
      </c>
      <c r="I60">
        <v>-900000</v>
      </c>
      <c r="J60" s="82">
        <f t="shared" ca="1" si="1"/>
        <v>0</v>
      </c>
      <c r="K60" s="82" t="e">
        <f t="shared" ca="1" si="2"/>
        <v>#N/A</v>
      </c>
      <c r="L60" s="82" t="str">
        <f t="shared" ca="1" si="3"/>
        <v>IF-NWPL_ROCKY_M36678</v>
      </c>
      <c r="M60" s="82">
        <f t="shared" ca="1" si="4"/>
        <v>-90</v>
      </c>
      <c r="N60" s="82">
        <f t="shared" ca="1" si="5"/>
        <v>0</v>
      </c>
      <c r="O60" s="93" t="str">
        <f t="shared" ca="1" si="6"/>
        <v>P</v>
      </c>
      <c r="P60" s="93" t="str">
        <f ca="1">INDEX([17]Portfolios!A$3:G$929,MATCH(D60,[17]Portfolios!B$3:B$929,0),7)</f>
        <v>IMCANADA</v>
      </c>
      <c r="Q60" s="93" t="e">
        <f ca="1">IF($O60="P",INDEX('[17]Date Master'!I$3:J$332,MATCH($H60,'[17]Date Master'!I$3:I$332,0),2),0)</f>
        <v>#N/A</v>
      </c>
      <c r="R60" s="93">
        <f ca="1">IF($O60="D",INDEX('[17]Date Master'!O$3:P$332,MATCH($H60,'[17]Date Master'!O$3:O$332,0),2),0)</f>
        <v>0</v>
      </c>
      <c r="S60" s="93">
        <f ca="1">IF($O60="PHY",INDEX('[17]Date Master'!R$3:S$332,MATCH($H60,'[17]Date Master'!R$3:R$332,0),2),0)</f>
        <v>0</v>
      </c>
      <c r="T60" s="93">
        <f ca="1">IF($O60="G",INDEX('[17]Date Master'!R$3:S$332,MATCH($H60,'[17]Date Master'!R$3:R$332,0),2),0)</f>
        <v>0</v>
      </c>
      <c r="U60" s="93" t="e">
        <f t="shared" ca="1" si="7"/>
        <v>#N/A</v>
      </c>
      <c r="V60" s="93" t="e">
        <f t="shared" ca="1" si="8"/>
        <v>#N/A</v>
      </c>
      <c r="W60" s="93" t="str">
        <f ca="1">IF(ISNA(V60),"-",INDEX([17]Portfolios!A$3:H$827,MATCH(D60,[17]Portfolios!B$3:B$827,0),7)&amp;H60)</f>
        <v>-</v>
      </c>
      <c r="X60" s="93" t="str">
        <f t="shared" ca="1" si="9"/>
        <v>-</v>
      </c>
      <c r="Y60" s="93" t="str">
        <f t="shared" ca="1" si="10"/>
        <v>IMCANADAP</v>
      </c>
      <c r="AC60" s="86">
        <v>36036</v>
      </c>
      <c r="AD60" s="87" t="s">
        <v>44</v>
      </c>
      <c r="AE60" t="s">
        <v>94</v>
      </c>
      <c r="AF60" t="s">
        <v>93</v>
      </c>
      <c r="AG60" t="s">
        <v>30</v>
      </c>
      <c r="AH60" t="str">
        <f t="shared" ca="1" si="12"/>
        <v>INTRA-CAND-WEST-PHYWADDINGTON/IM</v>
      </c>
    </row>
    <row r="61" spans="1:34" x14ac:dyDescent="0.2">
      <c r="A61">
        <v>36696</v>
      </c>
      <c r="B61" t="s">
        <v>82</v>
      </c>
      <c r="C61" t="s">
        <v>83</v>
      </c>
      <c r="D61" t="s">
        <v>101</v>
      </c>
      <c r="E61" t="s">
        <v>21</v>
      </c>
      <c r="G61" t="s">
        <v>104</v>
      </c>
      <c r="H61" s="86">
        <v>36708</v>
      </c>
      <c r="I61">
        <v>0</v>
      </c>
      <c r="J61" s="82">
        <f t="shared" ca="1" si="1"/>
        <v>0</v>
      </c>
      <c r="K61" s="82" t="e">
        <f t="shared" ca="1" si="2"/>
        <v>#N/A</v>
      </c>
      <c r="L61" s="82" t="str">
        <f t="shared" ca="1" si="3"/>
        <v>IF-NWPL_ROCKY_M36708</v>
      </c>
      <c r="M61" s="82">
        <f t="shared" ca="1" si="4"/>
        <v>0</v>
      </c>
      <c r="N61" s="82">
        <f t="shared" ca="1" si="5"/>
        <v>0</v>
      </c>
      <c r="O61" s="93" t="str">
        <f t="shared" ca="1" si="6"/>
        <v>P</v>
      </c>
      <c r="P61" s="93" t="str">
        <f ca="1">INDEX([17]Portfolios!A$3:G$929,MATCH(D61,[17]Portfolios!B$3:B$929,0),7)</f>
        <v>IMCANADA</v>
      </c>
      <c r="Q61" s="93">
        <f ca="1">IF($O61="P",INDEX('[17]Date Master'!I$3:J$332,MATCH($H61,'[17]Date Master'!I$3:I$332,0),2),0)</f>
        <v>3</v>
      </c>
      <c r="R61" s="93">
        <f ca="1">IF($O61="D",INDEX('[17]Date Master'!O$3:P$332,MATCH($H61,'[17]Date Master'!O$3:O$332,0),2),0)</f>
        <v>0</v>
      </c>
      <c r="S61" s="93">
        <f ca="1">IF($O61="PHY",INDEX('[17]Date Master'!R$3:S$332,MATCH($H61,'[17]Date Master'!R$3:R$332,0),2),0)</f>
        <v>0</v>
      </c>
      <c r="T61" s="93">
        <f ca="1">IF($O61="G",INDEX('[17]Date Master'!R$3:S$332,MATCH($H61,'[17]Date Master'!R$3:R$332,0),2),0)</f>
        <v>0</v>
      </c>
      <c r="U61" s="93">
        <f t="shared" ca="1" si="7"/>
        <v>3</v>
      </c>
      <c r="V61" s="93" t="str">
        <f t="shared" ca="1" si="8"/>
        <v>IMCANADAP3</v>
      </c>
      <c r="W61" s="93" t="str">
        <f ca="1">IF(ISNA(V61),"-",INDEX([17]Portfolios!A$3:H$827,MATCH(D61,[17]Portfolios!B$3:B$827,0),7)&amp;H61)</f>
        <v>IMCANADA36708</v>
      </c>
      <c r="X61" s="93" t="str">
        <f t="shared" ca="1" si="9"/>
        <v>IMCANADAP36708</v>
      </c>
      <c r="Y61" s="93" t="str">
        <f t="shared" ca="1" si="10"/>
        <v>IMCANADAP</v>
      </c>
      <c r="AC61" s="86">
        <v>36037</v>
      </c>
      <c r="AD61" s="87" t="s">
        <v>44</v>
      </c>
      <c r="AE61" t="s">
        <v>101</v>
      </c>
      <c r="AF61" t="s">
        <v>88</v>
      </c>
      <c r="AG61" t="s">
        <v>21</v>
      </c>
      <c r="AH61" t="str">
        <f t="shared" ca="1" si="12"/>
        <v>INTRA-CAND-WEST-PRCNGMR-AECO/C</v>
      </c>
    </row>
    <row r="62" spans="1:34" x14ac:dyDescent="0.2">
      <c r="A62">
        <v>36696</v>
      </c>
      <c r="B62" t="s">
        <v>82</v>
      </c>
      <c r="C62" t="s">
        <v>83</v>
      </c>
      <c r="D62" t="s">
        <v>101</v>
      </c>
      <c r="E62" t="s">
        <v>21</v>
      </c>
      <c r="G62" t="s">
        <v>86</v>
      </c>
      <c r="H62" s="86">
        <v>36678</v>
      </c>
      <c r="I62">
        <v>0</v>
      </c>
      <c r="J62" s="82">
        <f t="shared" ca="1" si="1"/>
        <v>0</v>
      </c>
      <c r="K62" s="82">
        <f t="shared" ca="1" si="2"/>
        <v>1</v>
      </c>
      <c r="L62" s="82" t="str">
        <f t="shared" ca="1" si="3"/>
        <v>NG36678</v>
      </c>
      <c r="M62" s="82">
        <f t="shared" ca="1" si="4"/>
        <v>0</v>
      </c>
      <c r="N62" s="82">
        <f t="shared" ca="1" si="5"/>
        <v>0</v>
      </c>
      <c r="O62" s="93" t="str">
        <f t="shared" ca="1" si="6"/>
        <v>P</v>
      </c>
      <c r="P62" s="93" t="str">
        <f ca="1">INDEX([17]Portfolios!A$3:G$929,MATCH(D62,[17]Portfolios!B$3:B$929,0),7)</f>
        <v>IMCANADA</v>
      </c>
      <c r="Q62" s="93" t="e">
        <f ca="1">IF($O62="P",INDEX('[17]Date Master'!I$3:J$332,MATCH($H62,'[17]Date Master'!I$3:I$332,0),2),0)</f>
        <v>#N/A</v>
      </c>
      <c r="R62" s="93">
        <f ca="1">IF($O62="D",INDEX('[17]Date Master'!O$3:P$332,MATCH($H62,'[17]Date Master'!O$3:O$332,0),2),0)</f>
        <v>0</v>
      </c>
      <c r="S62" s="93">
        <f ca="1">IF($O62="PHY",INDEX('[17]Date Master'!R$3:S$332,MATCH($H62,'[17]Date Master'!R$3:R$332,0),2),0)</f>
        <v>0</v>
      </c>
      <c r="T62" s="93">
        <f ca="1">IF($O62="G",INDEX('[17]Date Master'!R$3:S$332,MATCH($H62,'[17]Date Master'!R$3:R$332,0),2),0)</f>
        <v>0</v>
      </c>
      <c r="U62" s="93" t="e">
        <f t="shared" ca="1" si="7"/>
        <v>#N/A</v>
      </c>
      <c r="V62" s="93" t="e">
        <f t="shared" ca="1" si="8"/>
        <v>#N/A</v>
      </c>
      <c r="W62" s="93" t="str">
        <f ca="1">IF(ISNA(V62),"-",INDEX([17]Portfolios!A$3:H$827,MATCH(D62,[17]Portfolios!B$3:B$827,0),7)&amp;H62)</f>
        <v>-</v>
      </c>
      <c r="X62" s="93" t="str">
        <f t="shared" ca="1" si="9"/>
        <v>-</v>
      </c>
      <c r="Y62" s="93" t="str">
        <f t="shared" ca="1" si="10"/>
        <v>IMCANADAP</v>
      </c>
      <c r="AC62" s="86">
        <v>36038</v>
      </c>
      <c r="AD62" s="87" t="s">
        <v>44</v>
      </c>
      <c r="AE62" s="87" t="s">
        <v>45</v>
      </c>
      <c r="AF62" s="87" t="s">
        <v>47</v>
      </c>
      <c r="AG62" s="87" t="s">
        <v>19</v>
      </c>
      <c r="AH62" t="str">
        <f ca="1">CONCATENATE(AE62,AF62)</f>
        <v>INTRA-CAND-BC-GD-GDLGD-AECOUS-DAILY</v>
      </c>
    </row>
    <row r="63" spans="1:34" x14ac:dyDescent="0.2">
      <c r="A63">
        <v>36696</v>
      </c>
      <c r="B63" t="s">
        <v>82</v>
      </c>
      <c r="C63" t="s">
        <v>83</v>
      </c>
      <c r="D63" t="s">
        <v>101</v>
      </c>
      <c r="E63" t="s">
        <v>21</v>
      </c>
      <c r="G63" t="s">
        <v>86</v>
      </c>
      <c r="H63" s="86">
        <v>36708</v>
      </c>
      <c r="I63">
        <v>-2949345</v>
      </c>
      <c r="J63" s="82">
        <f t="shared" ca="1" si="1"/>
        <v>-2949345</v>
      </c>
      <c r="K63" s="82">
        <f t="shared" ca="1" si="2"/>
        <v>1</v>
      </c>
      <c r="L63" s="82" t="str">
        <f t="shared" ca="1" si="3"/>
        <v>NG36708</v>
      </c>
      <c r="M63" s="82">
        <f t="shared" ca="1" si="4"/>
        <v>-294.93450000000001</v>
      </c>
      <c r="N63" s="82">
        <f t="shared" ca="1" si="5"/>
        <v>-294.93450000000001</v>
      </c>
      <c r="O63" s="93" t="str">
        <f t="shared" ca="1" si="6"/>
        <v>P</v>
      </c>
      <c r="P63" s="93" t="str">
        <f ca="1">INDEX([17]Portfolios!A$3:G$929,MATCH(D63,[17]Portfolios!B$3:B$929,0),7)</f>
        <v>IMCANADA</v>
      </c>
      <c r="Q63" s="93">
        <f ca="1">IF($O63="P",INDEX('[17]Date Master'!I$3:J$332,MATCH($H63,'[17]Date Master'!I$3:I$332,0),2),0)</f>
        <v>3</v>
      </c>
      <c r="R63" s="93">
        <f ca="1">IF($O63="D",INDEX('[17]Date Master'!O$3:P$332,MATCH($H63,'[17]Date Master'!O$3:O$332,0),2),0)</f>
        <v>0</v>
      </c>
      <c r="S63" s="93">
        <f ca="1">IF($O63="PHY",INDEX('[17]Date Master'!R$3:S$332,MATCH($H63,'[17]Date Master'!R$3:R$332,0),2),0)</f>
        <v>0</v>
      </c>
      <c r="T63" s="93">
        <f ca="1">IF($O63="G",INDEX('[17]Date Master'!R$3:S$332,MATCH($H63,'[17]Date Master'!R$3:R$332,0),2),0)</f>
        <v>0</v>
      </c>
      <c r="U63" s="93">
        <f t="shared" ca="1" si="7"/>
        <v>3</v>
      </c>
      <c r="V63" s="93" t="str">
        <f t="shared" ca="1" si="8"/>
        <v>IMCANADAP3</v>
      </c>
      <c r="W63" s="93" t="str">
        <f ca="1">IF(ISNA(V63),"-",INDEX([17]Portfolios!A$3:H$827,MATCH(D63,[17]Portfolios!B$3:B$827,0),7)&amp;H63)</f>
        <v>IMCANADA36708</v>
      </c>
      <c r="X63" s="93" t="str">
        <f t="shared" ca="1" si="9"/>
        <v>IMCANADAP36708</v>
      </c>
      <c r="Y63" s="93" t="str">
        <f t="shared" ca="1" si="10"/>
        <v>IMCANADAP</v>
      </c>
      <c r="AC63" s="86">
        <v>36039</v>
      </c>
      <c r="AD63" s="87" t="s">
        <v>44</v>
      </c>
      <c r="AE63" s="87" t="s">
        <v>45</v>
      </c>
      <c r="AF63" s="87" t="s">
        <v>57</v>
      </c>
      <c r="AG63" s="87" t="s">
        <v>19</v>
      </c>
      <c r="AH63" t="str">
        <f t="shared" ref="AH63:AH126" ca="1" si="13">CONCATENATE(AE63,AF63)</f>
        <v>INTRA-CAND-BC-GD-GDLGDP-HEHUB</v>
      </c>
    </row>
    <row r="64" spans="1:34" x14ac:dyDescent="0.2">
      <c r="A64">
        <v>36696</v>
      </c>
      <c r="B64" t="s">
        <v>82</v>
      </c>
      <c r="C64" t="s">
        <v>83</v>
      </c>
      <c r="D64" t="s">
        <v>101</v>
      </c>
      <c r="E64" t="s">
        <v>21</v>
      </c>
      <c r="G64" t="s">
        <v>86</v>
      </c>
      <c r="H64" s="86">
        <v>36739</v>
      </c>
      <c r="I64">
        <v>615754</v>
      </c>
      <c r="J64" s="82">
        <f t="shared" ca="1" si="1"/>
        <v>615754</v>
      </c>
      <c r="K64" s="82">
        <f t="shared" ca="1" si="2"/>
        <v>1</v>
      </c>
      <c r="L64" s="82" t="str">
        <f t="shared" ca="1" si="3"/>
        <v>NG36739</v>
      </c>
      <c r="M64" s="82">
        <f t="shared" ca="1" si="4"/>
        <v>61.575400000000002</v>
      </c>
      <c r="N64" s="82">
        <f t="shared" ca="1" si="5"/>
        <v>61.575400000000002</v>
      </c>
      <c r="O64" s="93" t="str">
        <f t="shared" ca="1" si="6"/>
        <v>P</v>
      </c>
      <c r="P64" s="93" t="str">
        <f ca="1">INDEX([17]Portfolios!A$3:G$929,MATCH(D64,[17]Portfolios!B$3:B$929,0),7)</f>
        <v>IMCANADA</v>
      </c>
      <c r="Q64" s="93">
        <f ca="1">IF($O64="P",INDEX('[17]Date Master'!I$3:J$332,MATCH($H64,'[17]Date Master'!I$3:I$332,0),2),0)</f>
        <v>4</v>
      </c>
      <c r="R64" s="93">
        <f ca="1">IF($O64="D",INDEX('[17]Date Master'!O$3:P$332,MATCH($H64,'[17]Date Master'!O$3:O$332,0),2),0)</f>
        <v>0</v>
      </c>
      <c r="S64" s="93">
        <f ca="1">IF($O64="PHY",INDEX('[17]Date Master'!R$3:S$332,MATCH($H64,'[17]Date Master'!R$3:R$332,0),2),0)</f>
        <v>0</v>
      </c>
      <c r="T64" s="93">
        <f ca="1">IF($O64="G",INDEX('[17]Date Master'!R$3:S$332,MATCH($H64,'[17]Date Master'!R$3:R$332,0),2),0)</f>
        <v>0</v>
      </c>
      <c r="U64" s="93">
        <f t="shared" ca="1" si="7"/>
        <v>4</v>
      </c>
      <c r="V64" s="93" t="str">
        <f t="shared" ca="1" si="8"/>
        <v>IMCANADAP4</v>
      </c>
      <c r="W64" s="93" t="str">
        <f ca="1">IF(ISNA(V64),"-",INDEX([17]Portfolios!A$3:H$827,MATCH(D64,[17]Portfolios!B$3:B$827,0),7)&amp;H64)</f>
        <v>IMCANADA36739</v>
      </c>
      <c r="X64" s="93" t="str">
        <f t="shared" ca="1" si="9"/>
        <v>IMCANADAP36739</v>
      </c>
      <c r="Y64" s="93" t="str">
        <f t="shared" ca="1" si="10"/>
        <v>IMCANADAP</v>
      </c>
      <c r="AC64" s="86">
        <v>36040</v>
      </c>
      <c r="AD64" s="87" t="s">
        <v>44</v>
      </c>
      <c r="AE64" t="s">
        <v>45</v>
      </c>
      <c r="AF64" t="s">
        <v>102</v>
      </c>
      <c r="AG64" t="s">
        <v>19</v>
      </c>
      <c r="AH64" t="str">
        <f t="shared" ca="1" si="13"/>
        <v>INTRA-CAND-BC-GD-GDLGDP-KERN/OPAL</v>
      </c>
    </row>
    <row r="65" spans="1:34" x14ac:dyDescent="0.2">
      <c r="A65">
        <v>36696</v>
      </c>
      <c r="B65" t="s">
        <v>82</v>
      </c>
      <c r="C65" t="s">
        <v>83</v>
      </c>
      <c r="D65" t="s">
        <v>101</v>
      </c>
      <c r="E65" t="s">
        <v>21</v>
      </c>
      <c r="G65" t="s">
        <v>86</v>
      </c>
      <c r="H65" s="86">
        <v>36770</v>
      </c>
      <c r="I65">
        <v>741162</v>
      </c>
      <c r="J65" s="82">
        <f t="shared" ca="1" si="1"/>
        <v>741162</v>
      </c>
      <c r="K65" s="82">
        <f t="shared" ca="1" si="2"/>
        <v>1</v>
      </c>
      <c r="L65" s="82" t="str">
        <f t="shared" ca="1" si="3"/>
        <v>NG36770</v>
      </c>
      <c r="M65" s="82">
        <f t="shared" ca="1" si="4"/>
        <v>74.116200000000006</v>
      </c>
      <c r="N65" s="82">
        <f t="shared" ca="1" si="5"/>
        <v>74.116200000000006</v>
      </c>
      <c r="O65" s="93" t="str">
        <f t="shared" ca="1" si="6"/>
        <v>P</v>
      </c>
      <c r="P65" s="93" t="str">
        <f ca="1">INDEX([17]Portfolios!A$3:G$929,MATCH(D65,[17]Portfolios!B$3:B$929,0),7)</f>
        <v>IMCANADA</v>
      </c>
      <c r="Q65" s="93">
        <f ca="1">IF($O65="P",INDEX('[17]Date Master'!I$3:J$332,MATCH($H65,'[17]Date Master'!I$3:I$332,0),2),0)</f>
        <v>5</v>
      </c>
      <c r="R65" s="93">
        <f ca="1">IF($O65="D",INDEX('[17]Date Master'!O$3:P$332,MATCH($H65,'[17]Date Master'!O$3:O$332,0),2),0)</f>
        <v>0</v>
      </c>
      <c r="S65" s="93">
        <f ca="1">IF($O65="PHY",INDEX('[17]Date Master'!R$3:S$332,MATCH($H65,'[17]Date Master'!R$3:R$332,0),2),0)</f>
        <v>0</v>
      </c>
      <c r="T65" s="93">
        <f ca="1">IF($O65="G",INDEX('[17]Date Master'!R$3:S$332,MATCH($H65,'[17]Date Master'!R$3:R$332,0),2),0)</f>
        <v>0</v>
      </c>
      <c r="U65" s="93">
        <f t="shared" ca="1" si="7"/>
        <v>5</v>
      </c>
      <c r="V65" s="93" t="str">
        <f t="shared" ca="1" si="8"/>
        <v>IMCANADAP5</v>
      </c>
      <c r="W65" s="93" t="str">
        <f ca="1">IF(ISNA(V65),"-",INDEX([17]Portfolios!A$3:H$827,MATCH(D65,[17]Portfolios!B$3:B$827,0),7)&amp;H65)</f>
        <v>IMCANADA36770</v>
      </c>
      <c r="X65" s="93" t="str">
        <f t="shared" ca="1" si="9"/>
        <v>IMCANADAP36770</v>
      </c>
      <c r="Y65" s="93" t="str">
        <f t="shared" ca="1" si="10"/>
        <v>IMCANADAP</v>
      </c>
      <c r="AC65" s="86">
        <v>36041</v>
      </c>
      <c r="AD65" s="87" t="s">
        <v>44</v>
      </c>
      <c r="AE65" t="s">
        <v>45</v>
      </c>
      <c r="AF65" t="s">
        <v>120</v>
      </c>
      <c r="AG65" t="s">
        <v>19</v>
      </c>
      <c r="AH65" t="str">
        <f t="shared" ca="1" si="13"/>
        <v>INTRA-CAND-BC-GD-GDLGDP-NTHWST/CANB</v>
      </c>
    </row>
    <row r="66" spans="1:34" x14ac:dyDescent="0.2">
      <c r="A66">
        <v>36696</v>
      </c>
      <c r="B66" t="s">
        <v>82</v>
      </c>
      <c r="C66" t="s">
        <v>83</v>
      </c>
      <c r="D66" t="s">
        <v>101</v>
      </c>
      <c r="E66" t="s">
        <v>21</v>
      </c>
      <c r="G66" t="s">
        <v>86</v>
      </c>
      <c r="H66" s="86">
        <v>36800</v>
      </c>
      <c r="I66">
        <v>1047371</v>
      </c>
      <c r="J66" s="82">
        <f t="shared" ca="1" si="1"/>
        <v>1047371</v>
      </c>
      <c r="K66" s="82">
        <f t="shared" ca="1" si="2"/>
        <v>1</v>
      </c>
      <c r="L66" s="82" t="str">
        <f t="shared" ca="1" si="3"/>
        <v>NG36800</v>
      </c>
      <c r="M66" s="82">
        <f t="shared" ca="1" si="4"/>
        <v>104.7371</v>
      </c>
      <c r="N66" s="82">
        <f t="shared" ca="1" si="5"/>
        <v>104.7371</v>
      </c>
      <c r="O66" s="93" t="str">
        <f t="shared" ca="1" si="6"/>
        <v>P</v>
      </c>
      <c r="P66" s="93" t="str">
        <f ca="1">INDEX([17]Portfolios!A$3:G$929,MATCH(D66,[17]Portfolios!B$3:B$929,0),7)</f>
        <v>IMCANADA</v>
      </c>
      <c r="Q66" s="93">
        <f ca="1">IF($O66="P",INDEX('[17]Date Master'!I$3:J$332,MATCH($H66,'[17]Date Master'!I$3:I$332,0),2),0)</f>
        <v>6</v>
      </c>
      <c r="R66" s="93">
        <f ca="1">IF($O66="D",INDEX('[17]Date Master'!O$3:P$332,MATCH($H66,'[17]Date Master'!O$3:O$332,0),2),0)</f>
        <v>0</v>
      </c>
      <c r="S66" s="93">
        <f ca="1">IF($O66="PHY",INDEX('[17]Date Master'!R$3:S$332,MATCH($H66,'[17]Date Master'!R$3:R$332,0),2),0)</f>
        <v>0</v>
      </c>
      <c r="T66" s="93">
        <f ca="1">IF($O66="G",INDEX('[17]Date Master'!R$3:S$332,MATCH($H66,'[17]Date Master'!R$3:R$332,0),2),0)</f>
        <v>0</v>
      </c>
      <c r="U66" s="93">
        <f t="shared" ca="1" si="7"/>
        <v>6</v>
      </c>
      <c r="V66" s="93" t="str">
        <f t="shared" ca="1" si="8"/>
        <v>IMCANADAP6</v>
      </c>
      <c r="W66" s="93" t="str">
        <f ca="1">IF(ISNA(V66),"-",INDEX([17]Portfolios!A$3:H$827,MATCH(D66,[17]Portfolios!B$3:B$827,0),7)&amp;H66)</f>
        <v>IMCANADA36800</v>
      </c>
      <c r="X66" s="93" t="str">
        <f t="shared" ca="1" si="9"/>
        <v>IMCANADAP36800</v>
      </c>
      <c r="Y66" s="93" t="str">
        <f t="shared" ca="1" si="10"/>
        <v>IMCANADAP</v>
      </c>
      <c r="AC66" s="86">
        <v>36042</v>
      </c>
      <c r="AD66" s="87" t="s">
        <v>44</v>
      </c>
      <c r="AE66" t="s">
        <v>121</v>
      </c>
      <c r="AF66" t="s">
        <v>122</v>
      </c>
      <c r="AG66" t="s">
        <v>21</v>
      </c>
      <c r="AH66" t="str">
        <f t="shared" ca="1" si="13"/>
        <v>INTRA-CAND-BC-PRCIF-NTHWST/CANB</v>
      </c>
    </row>
    <row r="67" spans="1:34" x14ac:dyDescent="0.2">
      <c r="A67">
        <v>36696</v>
      </c>
      <c r="B67" t="s">
        <v>82</v>
      </c>
      <c r="C67" t="s">
        <v>83</v>
      </c>
      <c r="D67" t="s">
        <v>101</v>
      </c>
      <c r="E67" t="s">
        <v>21</v>
      </c>
      <c r="G67" t="s">
        <v>114</v>
      </c>
      <c r="H67" s="86">
        <v>36678</v>
      </c>
      <c r="I67">
        <v>0</v>
      </c>
      <c r="J67" s="82">
        <f t="shared" ca="1" si="1"/>
        <v>0</v>
      </c>
      <c r="K67" s="82" t="e">
        <f t="shared" ca="1" si="2"/>
        <v>#N/A</v>
      </c>
      <c r="L67" s="82" t="str">
        <f t="shared" ca="1" si="3"/>
        <v>NGGJ36678</v>
      </c>
      <c r="M67" s="82">
        <f t="shared" ca="1" si="4"/>
        <v>0</v>
      </c>
      <c r="N67" s="82">
        <f t="shared" ca="1" si="5"/>
        <v>0</v>
      </c>
      <c r="O67" s="93" t="str">
        <f t="shared" ca="1" si="6"/>
        <v>P</v>
      </c>
      <c r="P67" s="93" t="str">
        <f ca="1">INDEX([17]Portfolios!A$3:G$929,MATCH(D67,[17]Portfolios!B$3:B$929,0),7)</f>
        <v>IMCANADA</v>
      </c>
      <c r="Q67" s="93" t="e">
        <f ca="1">IF($O67="P",INDEX('[17]Date Master'!I$3:J$332,MATCH($H67,'[17]Date Master'!I$3:I$332,0),2),0)</f>
        <v>#N/A</v>
      </c>
      <c r="R67" s="93">
        <f ca="1">IF($O67="D",INDEX('[17]Date Master'!O$3:P$332,MATCH($H67,'[17]Date Master'!O$3:O$332,0),2),0)</f>
        <v>0</v>
      </c>
      <c r="S67" s="93">
        <f ca="1">IF($O67="PHY",INDEX('[17]Date Master'!R$3:S$332,MATCH($H67,'[17]Date Master'!R$3:R$332,0),2),0)</f>
        <v>0</v>
      </c>
      <c r="T67" s="93">
        <f ca="1">IF($O67="G",INDEX('[17]Date Master'!R$3:S$332,MATCH($H67,'[17]Date Master'!R$3:R$332,0),2),0)</f>
        <v>0</v>
      </c>
      <c r="U67" s="93" t="e">
        <f t="shared" ca="1" si="7"/>
        <v>#N/A</v>
      </c>
      <c r="V67" s="93" t="e">
        <f t="shared" ca="1" si="8"/>
        <v>#N/A</v>
      </c>
      <c r="W67" s="93" t="str">
        <f ca="1">IF(ISNA(V67),"-",INDEX([17]Portfolios!A$3:H$827,MATCH(D67,[17]Portfolios!B$3:B$827,0),7)&amp;H67)</f>
        <v>-</v>
      </c>
      <c r="X67" s="93" t="str">
        <f t="shared" ca="1" si="9"/>
        <v>-</v>
      </c>
      <c r="Y67" s="93" t="str">
        <f t="shared" ca="1" si="10"/>
        <v>IMCANADAP</v>
      </c>
      <c r="AC67" s="86">
        <v>36043</v>
      </c>
      <c r="AD67" s="87" t="s">
        <v>44</v>
      </c>
      <c r="AE67" t="s">
        <v>121</v>
      </c>
      <c r="AF67" t="s">
        <v>122</v>
      </c>
      <c r="AG67" t="s">
        <v>21</v>
      </c>
      <c r="AH67" t="str">
        <f t="shared" ca="1" si="13"/>
        <v>INTRA-CAND-BC-PRCIF-NTHWST/CANB</v>
      </c>
    </row>
    <row r="68" spans="1:34" x14ac:dyDescent="0.2">
      <c r="A68">
        <v>36696</v>
      </c>
      <c r="B68" t="s">
        <v>82</v>
      </c>
      <c r="C68" t="s">
        <v>83</v>
      </c>
      <c r="D68" t="s">
        <v>101</v>
      </c>
      <c r="E68" t="s">
        <v>21</v>
      </c>
      <c r="G68" t="s">
        <v>115</v>
      </c>
      <c r="H68" s="86">
        <v>36678</v>
      </c>
      <c r="I68">
        <v>150000</v>
      </c>
      <c r="J68" s="82">
        <f t="shared" ca="1" si="1"/>
        <v>0</v>
      </c>
      <c r="K68" s="82" t="e">
        <f t="shared" ca="1" si="2"/>
        <v>#N/A</v>
      </c>
      <c r="L68" s="82" t="str">
        <f t="shared" ca="1" si="3"/>
        <v>NGI-MALIN36678</v>
      </c>
      <c r="M68" s="82">
        <f t="shared" ca="1" si="4"/>
        <v>15</v>
      </c>
      <c r="N68" s="82">
        <f t="shared" ca="1" si="5"/>
        <v>0</v>
      </c>
      <c r="O68" s="93" t="str">
        <f t="shared" ca="1" si="6"/>
        <v>P</v>
      </c>
      <c r="P68" s="93" t="str">
        <f ca="1">INDEX([17]Portfolios!A$3:G$929,MATCH(D68,[17]Portfolios!B$3:B$929,0),7)</f>
        <v>IMCANADA</v>
      </c>
      <c r="Q68" s="93" t="e">
        <f ca="1">IF($O68="P",INDEX('[17]Date Master'!I$3:J$332,MATCH($H68,'[17]Date Master'!I$3:I$332,0),2),0)</f>
        <v>#N/A</v>
      </c>
      <c r="R68" s="93">
        <f ca="1">IF($O68="D",INDEX('[17]Date Master'!O$3:P$332,MATCH($H68,'[17]Date Master'!O$3:O$332,0),2),0)</f>
        <v>0</v>
      </c>
      <c r="S68" s="93">
        <f ca="1">IF($O68="PHY",INDEX('[17]Date Master'!R$3:S$332,MATCH($H68,'[17]Date Master'!R$3:R$332,0),2),0)</f>
        <v>0</v>
      </c>
      <c r="T68" s="93">
        <f ca="1">IF($O68="G",INDEX('[17]Date Master'!R$3:S$332,MATCH($H68,'[17]Date Master'!R$3:R$332,0),2),0)</f>
        <v>0</v>
      </c>
      <c r="U68" s="93" t="e">
        <f t="shared" ca="1" si="7"/>
        <v>#N/A</v>
      </c>
      <c r="V68" s="93" t="e">
        <f t="shared" ca="1" si="8"/>
        <v>#N/A</v>
      </c>
      <c r="W68" s="93" t="str">
        <f ca="1">IF(ISNA(V68),"-",INDEX([17]Portfolios!A$3:H$827,MATCH(D68,[17]Portfolios!B$3:B$827,0),7)&amp;H68)</f>
        <v>-</v>
      </c>
      <c r="X68" s="93" t="str">
        <f t="shared" ca="1" si="9"/>
        <v>-</v>
      </c>
      <c r="Y68" s="93" t="str">
        <f t="shared" ca="1" si="10"/>
        <v>IMCANADAP</v>
      </c>
      <c r="AC68" s="86">
        <v>36044</v>
      </c>
      <c r="AD68" s="87" t="s">
        <v>44</v>
      </c>
      <c r="AE68" t="s">
        <v>121</v>
      </c>
      <c r="AF68" t="s">
        <v>63</v>
      </c>
      <c r="AG68" t="s">
        <v>21</v>
      </c>
      <c r="AH68" t="str">
        <f t="shared" ca="1" si="13"/>
        <v>INTRA-CAND-BC-PRCIF-NTHWST/CANBR</v>
      </c>
    </row>
    <row r="69" spans="1:34" x14ac:dyDescent="0.2">
      <c r="A69">
        <v>36696</v>
      </c>
      <c r="B69" t="s">
        <v>82</v>
      </c>
      <c r="C69" t="s">
        <v>83</v>
      </c>
      <c r="D69" t="s">
        <v>101</v>
      </c>
      <c r="E69" t="s">
        <v>21</v>
      </c>
      <c r="G69" t="s">
        <v>88</v>
      </c>
      <c r="H69" s="86">
        <v>36678</v>
      </c>
      <c r="I69">
        <v>-335527</v>
      </c>
      <c r="J69" s="82">
        <f t="shared" ca="1" si="1"/>
        <v>-268421.60000000003</v>
      </c>
      <c r="K69" s="82">
        <f t="shared" ca="1" si="2"/>
        <v>0.8</v>
      </c>
      <c r="L69" s="82" t="str">
        <f t="shared" ca="1" si="3"/>
        <v>NGMR-AECO/C36678</v>
      </c>
      <c r="M69" s="82">
        <f t="shared" ca="1" si="4"/>
        <v>-33.552700000000002</v>
      </c>
      <c r="N69" s="82">
        <f t="shared" ca="1" si="5"/>
        <v>-26.842160000000003</v>
      </c>
      <c r="O69" s="93" t="str">
        <f t="shared" ca="1" si="6"/>
        <v>P</v>
      </c>
      <c r="P69" s="93" t="str">
        <f ca="1">INDEX([17]Portfolios!A$3:G$929,MATCH(D69,[17]Portfolios!B$3:B$929,0),7)</f>
        <v>IMCANADA</v>
      </c>
      <c r="Q69" s="93" t="e">
        <f ca="1">IF($O69="P",INDEX('[17]Date Master'!I$3:J$332,MATCH($H69,'[17]Date Master'!I$3:I$332,0),2),0)</f>
        <v>#N/A</v>
      </c>
      <c r="R69" s="93">
        <f ca="1">IF($O69="D",INDEX('[17]Date Master'!O$3:P$332,MATCH($H69,'[17]Date Master'!O$3:O$332,0),2),0)</f>
        <v>0</v>
      </c>
      <c r="S69" s="93">
        <f ca="1">IF($O69="PHY",INDEX('[17]Date Master'!R$3:S$332,MATCH($H69,'[17]Date Master'!R$3:R$332,0),2),0)</f>
        <v>0</v>
      </c>
      <c r="T69" s="93">
        <f ca="1">IF($O69="G",INDEX('[17]Date Master'!R$3:S$332,MATCH($H69,'[17]Date Master'!R$3:R$332,0),2),0)</f>
        <v>0</v>
      </c>
      <c r="U69" s="93" t="e">
        <f t="shared" ca="1" si="7"/>
        <v>#N/A</v>
      </c>
      <c r="V69" s="93" t="e">
        <f t="shared" ca="1" si="8"/>
        <v>#N/A</v>
      </c>
      <c r="W69" s="93" t="str">
        <f ca="1">IF(ISNA(V69),"-",INDEX([17]Portfolios!A$3:H$827,MATCH(D69,[17]Portfolios!B$3:B$827,0),7)&amp;H69)</f>
        <v>-</v>
      </c>
      <c r="X69" s="93" t="str">
        <f t="shared" ca="1" si="9"/>
        <v>-</v>
      </c>
      <c r="Y69" s="93" t="str">
        <f t="shared" ca="1" si="10"/>
        <v>IMCANADAP</v>
      </c>
      <c r="AC69" s="86">
        <v>36045</v>
      </c>
      <c r="AD69" s="87" t="s">
        <v>44</v>
      </c>
      <c r="AE69" t="s">
        <v>121</v>
      </c>
      <c r="AF69" t="s">
        <v>63</v>
      </c>
      <c r="AG69" t="s">
        <v>21</v>
      </c>
      <c r="AH69" t="str">
        <f t="shared" ca="1" si="13"/>
        <v>INTRA-CAND-BC-PRCIF-NTHWST/CANBR</v>
      </c>
    </row>
    <row r="70" spans="1:34" x14ac:dyDescent="0.2">
      <c r="A70">
        <v>36696</v>
      </c>
      <c r="B70" t="s">
        <v>82</v>
      </c>
      <c r="C70" t="s">
        <v>83</v>
      </c>
      <c r="D70" t="s">
        <v>101</v>
      </c>
      <c r="E70" t="s">
        <v>21</v>
      </c>
      <c r="G70" t="s">
        <v>88</v>
      </c>
      <c r="H70" s="86">
        <v>36708</v>
      </c>
      <c r="I70">
        <v>-2724395</v>
      </c>
      <c r="J70" s="82">
        <f t="shared" ca="1" si="1"/>
        <v>-2179516</v>
      </c>
      <c r="K70" s="82">
        <f t="shared" ca="1" si="2"/>
        <v>0.8</v>
      </c>
      <c r="L70" s="82" t="str">
        <f t="shared" ca="1" si="3"/>
        <v>NGMR-AECO/C36708</v>
      </c>
      <c r="M70" s="82">
        <f t="shared" ca="1" si="4"/>
        <v>-272.43950000000001</v>
      </c>
      <c r="N70" s="82">
        <f t="shared" ca="1" si="5"/>
        <v>-217.95160000000001</v>
      </c>
      <c r="O70" s="93" t="str">
        <f t="shared" ca="1" si="6"/>
        <v>P</v>
      </c>
      <c r="P70" s="93" t="str">
        <f ca="1">INDEX([17]Portfolios!A$3:G$929,MATCH(D70,[17]Portfolios!B$3:B$929,0),7)</f>
        <v>IMCANADA</v>
      </c>
      <c r="Q70" s="93">
        <f ca="1">IF($O70="P",INDEX('[17]Date Master'!I$3:J$332,MATCH($H70,'[17]Date Master'!I$3:I$332,0),2),0)</f>
        <v>3</v>
      </c>
      <c r="R70" s="93">
        <f ca="1">IF($O70="D",INDEX('[17]Date Master'!O$3:P$332,MATCH($H70,'[17]Date Master'!O$3:O$332,0),2),0)</f>
        <v>0</v>
      </c>
      <c r="S70" s="93">
        <f ca="1">IF($O70="PHY",INDEX('[17]Date Master'!R$3:S$332,MATCH($H70,'[17]Date Master'!R$3:R$332,0),2),0)</f>
        <v>0</v>
      </c>
      <c r="T70" s="93">
        <f ca="1">IF($O70="G",INDEX('[17]Date Master'!R$3:S$332,MATCH($H70,'[17]Date Master'!R$3:R$332,0),2),0)</f>
        <v>0</v>
      </c>
      <c r="U70" s="93">
        <f t="shared" ca="1" si="7"/>
        <v>3</v>
      </c>
      <c r="V70" s="93" t="str">
        <f t="shared" ca="1" si="8"/>
        <v>IMCANADAP3</v>
      </c>
      <c r="W70" s="93" t="str">
        <f ca="1">IF(ISNA(V70),"-",INDEX([17]Portfolios!A$3:H$827,MATCH(D70,[17]Portfolios!B$3:B$827,0),7)&amp;H70)</f>
        <v>IMCANADA36708</v>
      </c>
      <c r="X70" s="93" t="str">
        <f t="shared" ca="1" si="9"/>
        <v>IMCANADAP36708</v>
      </c>
      <c r="Y70" s="93" t="str">
        <f t="shared" ca="1" si="10"/>
        <v>IMCANADAP</v>
      </c>
      <c r="AC70" s="86">
        <v>36046</v>
      </c>
      <c r="AD70" s="87" t="s">
        <v>44</v>
      </c>
      <c r="AE70" t="s">
        <v>121</v>
      </c>
      <c r="AF70" t="s">
        <v>63</v>
      </c>
      <c r="AG70" t="s">
        <v>21</v>
      </c>
      <c r="AH70" t="str">
        <f t="shared" ca="1" si="13"/>
        <v>INTRA-CAND-BC-PRCIF-NTHWST/CANBR</v>
      </c>
    </row>
    <row r="71" spans="1:34" x14ac:dyDescent="0.2">
      <c r="A71">
        <v>36696</v>
      </c>
      <c r="B71" t="s">
        <v>82</v>
      </c>
      <c r="C71" t="s">
        <v>83</v>
      </c>
      <c r="D71" t="s">
        <v>101</v>
      </c>
      <c r="E71" t="s">
        <v>21</v>
      </c>
      <c r="G71" t="s">
        <v>88</v>
      </c>
      <c r="H71" s="86">
        <v>36739</v>
      </c>
      <c r="I71">
        <v>2246944</v>
      </c>
      <c r="J71" s="82">
        <f t="shared" ca="1" si="1"/>
        <v>1797555.2000000002</v>
      </c>
      <c r="K71" s="82">
        <f t="shared" ca="1" si="2"/>
        <v>0.8</v>
      </c>
      <c r="L71" s="82" t="str">
        <f t="shared" ca="1" si="3"/>
        <v>NGMR-AECO/C36739</v>
      </c>
      <c r="M71" s="82">
        <f t="shared" ca="1" si="4"/>
        <v>224.6944</v>
      </c>
      <c r="N71" s="82">
        <f t="shared" ca="1" si="5"/>
        <v>179.75552000000002</v>
      </c>
      <c r="O71" s="93" t="str">
        <f t="shared" ca="1" si="6"/>
        <v>P</v>
      </c>
      <c r="P71" s="93" t="str">
        <f ca="1">INDEX([17]Portfolios!A$3:G$929,MATCH(D71,[17]Portfolios!B$3:B$929,0),7)</f>
        <v>IMCANADA</v>
      </c>
      <c r="Q71" s="93">
        <f ca="1">IF($O71="P",INDEX('[17]Date Master'!I$3:J$332,MATCH($H71,'[17]Date Master'!I$3:I$332,0),2),0)</f>
        <v>4</v>
      </c>
      <c r="R71" s="93">
        <f ca="1">IF($O71="D",INDEX('[17]Date Master'!O$3:P$332,MATCH($H71,'[17]Date Master'!O$3:O$332,0),2),0)</f>
        <v>0</v>
      </c>
      <c r="S71" s="93">
        <f ca="1">IF($O71="PHY",INDEX('[17]Date Master'!R$3:S$332,MATCH($H71,'[17]Date Master'!R$3:R$332,0),2),0)</f>
        <v>0</v>
      </c>
      <c r="T71" s="93">
        <f ca="1">IF($O71="G",INDEX('[17]Date Master'!R$3:S$332,MATCH($H71,'[17]Date Master'!R$3:R$332,0),2),0)</f>
        <v>0</v>
      </c>
      <c r="U71" s="93">
        <f t="shared" ca="1" si="7"/>
        <v>4</v>
      </c>
      <c r="V71" s="93" t="str">
        <f t="shared" ca="1" si="8"/>
        <v>IMCANADAP4</v>
      </c>
      <c r="W71" s="93" t="str">
        <f ca="1">IF(ISNA(V71),"-",INDEX([17]Portfolios!A$3:H$827,MATCH(D71,[17]Portfolios!B$3:B$827,0),7)&amp;H71)</f>
        <v>IMCANADA36739</v>
      </c>
      <c r="X71" s="93" t="str">
        <f t="shared" ca="1" si="9"/>
        <v>IMCANADAP36739</v>
      </c>
      <c r="Y71" s="93" t="str">
        <f t="shared" ca="1" si="10"/>
        <v>IMCANADAP</v>
      </c>
      <c r="AC71" s="86">
        <v>36047</v>
      </c>
      <c r="AD71" s="87" t="s">
        <v>44</v>
      </c>
      <c r="AE71" t="s">
        <v>121</v>
      </c>
      <c r="AF71" t="s">
        <v>63</v>
      </c>
      <c r="AG71" t="s">
        <v>21</v>
      </c>
      <c r="AH71" t="str">
        <f t="shared" ca="1" si="13"/>
        <v>INTRA-CAND-BC-PRCIF-NTHWST/CANBR</v>
      </c>
    </row>
    <row r="72" spans="1:34" x14ac:dyDescent="0.2">
      <c r="A72">
        <v>36696</v>
      </c>
      <c r="B72" t="s">
        <v>82</v>
      </c>
      <c r="C72" t="s">
        <v>83</v>
      </c>
      <c r="D72" t="s">
        <v>101</v>
      </c>
      <c r="E72" t="s">
        <v>21</v>
      </c>
      <c r="G72" t="s">
        <v>88</v>
      </c>
      <c r="H72" s="86">
        <v>36770</v>
      </c>
      <c r="I72">
        <v>561989</v>
      </c>
      <c r="J72" s="82">
        <f t="shared" ca="1" si="1"/>
        <v>449591.2</v>
      </c>
      <c r="K72" s="82">
        <f t="shared" ca="1" si="2"/>
        <v>0.8</v>
      </c>
      <c r="L72" s="82" t="str">
        <f t="shared" ca="1" si="3"/>
        <v>NGMR-AECO/C36770</v>
      </c>
      <c r="M72" s="82">
        <f t="shared" ca="1" si="4"/>
        <v>56.198900000000002</v>
      </c>
      <c r="N72" s="82">
        <f t="shared" ca="1" si="5"/>
        <v>44.959119999999999</v>
      </c>
      <c r="O72" s="93" t="str">
        <f t="shared" ca="1" si="6"/>
        <v>P</v>
      </c>
      <c r="P72" s="93" t="str">
        <f ca="1">INDEX([17]Portfolios!A$3:G$929,MATCH(D72,[17]Portfolios!B$3:B$929,0),7)</f>
        <v>IMCANADA</v>
      </c>
      <c r="Q72" s="93">
        <f ca="1">IF($O72="P",INDEX('[17]Date Master'!I$3:J$332,MATCH($H72,'[17]Date Master'!I$3:I$332,0),2),0)</f>
        <v>5</v>
      </c>
      <c r="R72" s="93">
        <f ca="1">IF($O72="D",INDEX('[17]Date Master'!O$3:P$332,MATCH($H72,'[17]Date Master'!O$3:O$332,0),2),0)</f>
        <v>0</v>
      </c>
      <c r="S72" s="93">
        <f ca="1">IF($O72="PHY",INDEX('[17]Date Master'!R$3:S$332,MATCH($H72,'[17]Date Master'!R$3:R$332,0),2),0)</f>
        <v>0</v>
      </c>
      <c r="T72" s="93">
        <f ca="1">IF($O72="G",INDEX('[17]Date Master'!R$3:S$332,MATCH($H72,'[17]Date Master'!R$3:R$332,0),2),0)</f>
        <v>0</v>
      </c>
      <c r="U72" s="93">
        <f t="shared" ca="1" si="7"/>
        <v>5</v>
      </c>
      <c r="V72" s="93" t="str">
        <f t="shared" ca="1" si="8"/>
        <v>IMCANADAP5</v>
      </c>
      <c r="W72" s="93" t="str">
        <f ca="1">IF(ISNA(V72),"-",INDEX([17]Portfolios!A$3:H$827,MATCH(D72,[17]Portfolios!B$3:B$827,0),7)&amp;H72)</f>
        <v>IMCANADA36770</v>
      </c>
      <c r="X72" s="93" t="str">
        <f t="shared" ca="1" si="9"/>
        <v>IMCANADAP36770</v>
      </c>
      <c r="Y72" s="93" t="str">
        <f t="shared" ca="1" si="10"/>
        <v>IMCANADAP</v>
      </c>
      <c r="AC72" s="86">
        <v>36048</v>
      </c>
      <c r="AD72" s="87" t="s">
        <v>44</v>
      </c>
      <c r="AE72" t="s">
        <v>121</v>
      </c>
      <c r="AF72" t="s">
        <v>63</v>
      </c>
      <c r="AG72" t="s">
        <v>21</v>
      </c>
      <c r="AH72" t="str">
        <f t="shared" ca="1" si="13"/>
        <v>INTRA-CAND-BC-PRCIF-NTHWST/CANBR</v>
      </c>
    </row>
    <row r="73" spans="1:34" x14ac:dyDescent="0.2">
      <c r="A73">
        <v>36696</v>
      </c>
      <c r="B73" t="s">
        <v>82</v>
      </c>
      <c r="C73" t="s">
        <v>83</v>
      </c>
      <c r="D73" t="s">
        <v>101</v>
      </c>
      <c r="E73" t="s">
        <v>21</v>
      </c>
      <c r="G73" t="s">
        <v>88</v>
      </c>
      <c r="H73" s="86">
        <v>36800</v>
      </c>
      <c r="I73">
        <v>0</v>
      </c>
      <c r="J73" s="82">
        <f ca="1">IF(ISNA(K73),0,(I73*K73))</f>
        <v>0</v>
      </c>
      <c r="K73" s="82">
        <f ca="1">VLOOKUP(G73,CurveTable,2,FALSE)</f>
        <v>0.8</v>
      </c>
      <c r="L73" s="82" t="str">
        <f ca="1">G73&amp;H73</f>
        <v>NGMR-AECO/C36800</v>
      </c>
      <c r="M73" s="82">
        <f ca="1">SUM(I73/UOM)</f>
        <v>0</v>
      </c>
      <c r="N73" s="82">
        <f ca="1">SUM(J73/UOM)</f>
        <v>0</v>
      </c>
      <c r="O73" s="93" t="str">
        <f ca="1">INDEX(AG$2:AH$50,MATCH(D73&amp;G73,AH$2:AH$200,0),1)</f>
        <v>P</v>
      </c>
      <c r="P73" s="93" t="str">
        <f ca="1">INDEX([17]Portfolios!A$3:G$929,MATCH(D73,[17]Portfolios!B$3:B$929,0),7)</f>
        <v>IMCANADA</v>
      </c>
      <c r="Q73" s="93">
        <f ca="1">IF($O73="P",INDEX('[17]Date Master'!I$3:J$332,MATCH($H73,'[17]Date Master'!I$3:I$332,0),2),0)</f>
        <v>6</v>
      </c>
      <c r="R73" s="93">
        <f ca="1">IF($O73="D",INDEX('[17]Date Master'!O$3:P$332,MATCH($H73,'[17]Date Master'!O$3:O$332,0),2),0)</f>
        <v>0</v>
      </c>
      <c r="S73" s="93">
        <f ca="1">IF($O73="PHY",INDEX('[17]Date Master'!R$3:S$332,MATCH($H73,'[17]Date Master'!R$3:R$332,0),2),0)</f>
        <v>0</v>
      </c>
      <c r="T73" s="93">
        <f ca="1">IF($O73="G",INDEX('[17]Date Master'!R$3:S$332,MATCH($H73,'[17]Date Master'!R$3:R$332,0),2),0)</f>
        <v>0</v>
      </c>
      <c r="U73" s="93">
        <f ca="1">SUM(Q73:T73)</f>
        <v>6</v>
      </c>
      <c r="V73" s="93" t="str">
        <f ca="1">P73&amp;O73&amp;U73</f>
        <v>IMCANADAP6</v>
      </c>
      <c r="W73" s="93" t="str">
        <f ca="1">IF(ISNA(V73),"-",INDEX([17]Portfolios!A$3:H$827,MATCH(D73,[17]Portfolios!B$3:B$827,0),7)&amp;H73)</f>
        <v>IMCANADA36800</v>
      </c>
      <c r="X73" s="93" t="str">
        <f ca="1">IF(ISNA(V73),"-",P73&amp;E73&amp;H73)</f>
        <v>IMCANADAP36800</v>
      </c>
      <c r="Y73" s="93" t="str">
        <f ca="1">P73&amp;O73</f>
        <v>IMCANADAP</v>
      </c>
      <c r="AC73" s="86">
        <v>36049</v>
      </c>
      <c r="AD73" s="87" t="s">
        <v>44</v>
      </c>
      <c r="AE73" t="s">
        <v>121</v>
      </c>
      <c r="AF73" t="s">
        <v>104</v>
      </c>
      <c r="AG73" t="s">
        <v>21</v>
      </c>
      <c r="AH73" t="str">
        <f t="shared" ca="1" si="13"/>
        <v>INTRA-CAND-BC-PRCIF-NWPL_ROCKY_M</v>
      </c>
    </row>
    <row r="74" spans="1:34" x14ac:dyDescent="0.2">
      <c r="H74" s="86"/>
      <c r="J74" s="82"/>
      <c r="K74" s="82"/>
      <c r="L74" s="82"/>
      <c r="M74" s="82"/>
      <c r="N74" s="82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AC74" s="86">
        <v>36050</v>
      </c>
      <c r="AD74" s="87" t="s">
        <v>44</v>
      </c>
      <c r="AE74" t="s">
        <v>121</v>
      </c>
      <c r="AF74" t="s">
        <v>104</v>
      </c>
      <c r="AG74" t="s">
        <v>21</v>
      </c>
      <c r="AH74" t="str">
        <f t="shared" si="13"/>
        <v>INTRA-CAND-BC-PRCIF-NWPL_ROCKY_M</v>
      </c>
    </row>
    <row r="75" spans="1:34" x14ac:dyDescent="0.2">
      <c r="H75" s="86"/>
      <c r="J75" s="82"/>
      <c r="K75" s="82"/>
      <c r="L75" s="82"/>
      <c r="M75" s="82"/>
      <c r="N75" s="82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AC75" s="86">
        <v>36051</v>
      </c>
      <c r="AD75" s="87" t="s">
        <v>44</v>
      </c>
      <c r="AE75" t="s">
        <v>121</v>
      </c>
      <c r="AF75" t="s">
        <v>86</v>
      </c>
      <c r="AG75" t="s">
        <v>21</v>
      </c>
      <c r="AH75" t="str">
        <f t="shared" si="13"/>
        <v>INTRA-CAND-BC-PRCNG</v>
      </c>
    </row>
    <row r="76" spans="1:34" x14ac:dyDescent="0.2">
      <c r="H76" s="86"/>
      <c r="J76" s="82"/>
      <c r="K76" s="82"/>
      <c r="L76" s="82"/>
      <c r="M76" s="82"/>
      <c r="N76" s="82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AC76" s="86">
        <v>36052</v>
      </c>
      <c r="AD76" s="87" t="s">
        <v>44</v>
      </c>
      <c r="AE76" t="s">
        <v>121</v>
      </c>
      <c r="AF76" t="s">
        <v>86</v>
      </c>
      <c r="AG76" t="s">
        <v>21</v>
      </c>
      <c r="AH76" t="str">
        <f t="shared" si="13"/>
        <v>INTRA-CAND-BC-PRCNG</v>
      </c>
    </row>
    <row r="77" spans="1:34" x14ac:dyDescent="0.2">
      <c r="H77" s="86"/>
      <c r="J77" s="82"/>
      <c r="K77" s="82"/>
      <c r="L77" s="82"/>
      <c r="M77" s="82"/>
      <c r="N77" s="82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AC77" s="86">
        <v>36053</v>
      </c>
      <c r="AD77" s="87" t="s">
        <v>44</v>
      </c>
      <c r="AE77" t="s">
        <v>121</v>
      </c>
      <c r="AF77" t="s">
        <v>86</v>
      </c>
      <c r="AG77" t="s">
        <v>21</v>
      </c>
      <c r="AH77" t="str">
        <f t="shared" si="13"/>
        <v>INTRA-CAND-BC-PRCNG</v>
      </c>
    </row>
    <row r="78" spans="1:34" x14ac:dyDescent="0.2">
      <c r="H78" s="86"/>
      <c r="J78" s="82"/>
      <c r="K78" s="82"/>
      <c r="L78" s="82"/>
      <c r="M78" s="82"/>
      <c r="N78" s="82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AC78" s="86">
        <v>36054</v>
      </c>
      <c r="AD78" s="87" t="s">
        <v>44</v>
      </c>
      <c r="AE78" t="s">
        <v>121</v>
      </c>
      <c r="AF78" t="s">
        <v>86</v>
      </c>
      <c r="AG78" t="s">
        <v>21</v>
      </c>
      <c r="AH78" t="str">
        <f t="shared" si="13"/>
        <v>INTRA-CAND-BC-PRCNG</v>
      </c>
    </row>
    <row r="79" spans="1:34" x14ac:dyDescent="0.2">
      <c r="H79" s="86"/>
      <c r="J79" s="82"/>
      <c r="K79" s="82"/>
      <c r="L79" s="82"/>
      <c r="M79" s="82"/>
      <c r="N79" s="82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AC79" s="86">
        <v>36055</v>
      </c>
      <c r="AD79" s="87" t="s">
        <v>44</v>
      </c>
      <c r="AE79" t="s">
        <v>121</v>
      </c>
      <c r="AF79" t="s">
        <v>86</v>
      </c>
      <c r="AG79" t="s">
        <v>21</v>
      </c>
      <c r="AH79" t="str">
        <f t="shared" si="13"/>
        <v>INTRA-CAND-BC-PRCNG</v>
      </c>
    </row>
    <row r="80" spans="1:34" x14ac:dyDescent="0.2">
      <c r="H80" s="86"/>
      <c r="J80" s="82"/>
      <c r="K80" s="82"/>
      <c r="L80" s="82"/>
      <c r="M80" s="82"/>
      <c r="N80" s="82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AC80" s="86">
        <v>36056</v>
      </c>
      <c r="AD80" s="87" t="s">
        <v>44</v>
      </c>
      <c r="AE80" t="s">
        <v>121</v>
      </c>
      <c r="AF80" t="s">
        <v>114</v>
      </c>
      <c r="AG80" t="s">
        <v>21</v>
      </c>
      <c r="AH80" t="str">
        <f t="shared" si="13"/>
        <v>INTRA-CAND-BC-PRCNGGJ</v>
      </c>
    </row>
    <row r="81" spans="8:34" x14ac:dyDescent="0.2">
      <c r="H81" s="86"/>
      <c r="J81" s="82"/>
      <c r="K81" s="82"/>
      <c r="L81" s="82"/>
      <c r="M81" s="82"/>
      <c r="N81" s="82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AC81" s="86">
        <v>36057</v>
      </c>
      <c r="AD81" s="87" t="s">
        <v>44</v>
      </c>
      <c r="AE81" t="s">
        <v>84</v>
      </c>
      <c r="AF81" t="s">
        <v>102</v>
      </c>
      <c r="AG81" t="s">
        <v>19</v>
      </c>
      <c r="AH81" t="str">
        <f t="shared" si="13"/>
        <v>INTRA-CAND-WE-GD-GDLGDP-KERN/OPAL</v>
      </c>
    </row>
    <row r="82" spans="8:34" x14ac:dyDescent="0.2">
      <c r="H82" s="86"/>
      <c r="J82" s="82"/>
      <c r="K82" s="82"/>
      <c r="L82" s="82"/>
      <c r="M82" s="82"/>
      <c r="N82" s="82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AC82" s="86">
        <v>36058</v>
      </c>
      <c r="AD82" s="87" t="s">
        <v>44</v>
      </c>
      <c r="AE82" t="s">
        <v>94</v>
      </c>
      <c r="AF82" t="s">
        <v>107</v>
      </c>
      <c r="AG82" t="s">
        <v>21</v>
      </c>
      <c r="AH82" t="str">
        <f t="shared" si="13"/>
        <v>INTRA-CAND-WEST-PHYCHIPPAWA-CDN/IM</v>
      </c>
    </row>
    <row r="83" spans="8:34" x14ac:dyDescent="0.2">
      <c r="H83" s="86"/>
      <c r="J83" s="82"/>
      <c r="K83" s="82"/>
      <c r="L83" s="82"/>
      <c r="M83" s="82"/>
      <c r="N83" s="82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AC83" s="86">
        <v>36059</v>
      </c>
      <c r="AD83" s="87" t="s">
        <v>44</v>
      </c>
      <c r="AE83" t="s">
        <v>94</v>
      </c>
      <c r="AF83" t="s">
        <v>107</v>
      </c>
      <c r="AG83" t="s">
        <v>21</v>
      </c>
      <c r="AH83" t="str">
        <f t="shared" si="13"/>
        <v>INTRA-CAND-WEST-PHYCHIPPAWA-CDN/IM</v>
      </c>
    </row>
    <row r="84" spans="8:34" x14ac:dyDescent="0.2">
      <c r="H84" s="86"/>
      <c r="J84" s="82"/>
      <c r="K84" s="82"/>
      <c r="L84" s="82"/>
      <c r="M84" s="82"/>
      <c r="N84" s="82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AC84" s="86">
        <v>36060</v>
      </c>
      <c r="AD84" s="87" t="s">
        <v>44</v>
      </c>
      <c r="AE84" t="s">
        <v>94</v>
      </c>
      <c r="AF84" t="s">
        <v>53</v>
      </c>
      <c r="AG84" t="s">
        <v>21</v>
      </c>
      <c r="AH84" t="str">
        <f t="shared" si="13"/>
        <v>INTRA-CAND-WEST-PHYCHIPPAWA/IM</v>
      </c>
    </row>
    <row r="85" spans="8:34" x14ac:dyDescent="0.2">
      <c r="H85" s="86"/>
      <c r="J85" s="82"/>
      <c r="K85" s="82"/>
      <c r="L85" s="82"/>
      <c r="M85" s="82"/>
      <c r="N85" s="82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AC85" s="86">
        <v>36061</v>
      </c>
      <c r="AD85" s="87" t="s">
        <v>44</v>
      </c>
      <c r="AE85" t="s">
        <v>94</v>
      </c>
      <c r="AF85" t="s">
        <v>108</v>
      </c>
      <c r="AG85" t="s">
        <v>21</v>
      </c>
      <c r="AH85" t="str">
        <f t="shared" si="13"/>
        <v>INTRA-CAND-WEST-PHYEMERSON-ONT</v>
      </c>
    </row>
    <row r="86" spans="8:34" x14ac:dyDescent="0.2">
      <c r="H86" s="86"/>
      <c r="J86" s="82"/>
      <c r="K86" s="82"/>
      <c r="L86" s="82"/>
      <c r="M86" s="82"/>
      <c r="N86" s="82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AC86" s="86">
        <v>36062</v>
      </c>
      <c r="AD86" s="87" t="s">
        <v>44</v>
      </c>
      <c r="AE86" t="s">
        <v>94</v>
      </c>
      <c r="AF86" t="s">
        <v>108</v>
      </c>
      <c r="AG86" t="s">
        <v>21</v>
      </c>
      <c r="AH86" t="str">
        <f t="shared" si="13"/>
        <v>INTRA-CAND-WEST-PHYEMERSON-ONT</v>
      </c>
    </row>
    <row r="87" spans="8:34" x14ac:dyDescent="0.2">
      <c r="H87" s="86"/>
      <c r="J87" s="82"/>
      <c r="K87" s="82"/>
      <c r="L87" s="82"/>
      <c r="M87" s="82"/>
      <c r="N87" s="82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AC87" s="86">
        <v>36063</v>
      </c>
      <c r="AD87" s="87" t="s">
        <v>44</v>
      </c>
      <c r="AE87" t="s">
        <v>94</v>
      </c>
      <c r="AF87" t="s">
        <v>112</v>
      </c>
      <c r="AG87" t="s">
        <v>30</v>
      </c>
      <c r="AH87" t="str">
        <f t="shared" si="13"/>
        <v>INTRA-CAND-WEST-PHYGD-AECOUSD-DAIL</v>
      </c>
    </row>
    <row r="88" spans="8:34" x14ac:dyDescent="0.2">
      <c r="H88" s="86"/>
      <c r="J88" s="82"/>
      <c r="K88" s="82"/>
      <c r="L88" s="82"/>
      <c r="M88" s="82"/>
      <c r="N88" s="82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AC88" s="86">
        <v>36064</v>
      </c>
      <c r="AD88" s="87" t="s">
        <v>44</v>
      </c>
      <c r="AE88" t="s">
        <v>94</v>
      </c>
      <c r="AF88" t="s">
        <v>87</v>
      </c>
      <c r="AG88" t="s">
        <v>30</v>
      </c>
      <c r="AH88" t="str">
        <f t="shared" si="13"/>
        <v>INTRA-CAND-WEST-PHYGDM-WADDINGTON</v>
      </c>
    </row>
    <row r="89" spans="8:34" x14ac:dyDescent="0.2">
      <c r="H89" s="86"/>
      <c r="J89" s="82"/>
      <c r="K89" s="82"/>
      <c r="L89" s="82"/>
      <c r="M89" s="82"/>
      <c r="N89" s="82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AC89" s="86">
        <v>36065</v>
      </c>
      <c r="AD89" s="87" t="s">
        <v>44</v>
      </c>
      <c r="AE89" t="s">
        <v>94</v>
      </c>
      <c r="AF89" t="s">
        <v>89</v>
      </c>
      <c r="AG89" t="s">
        <v>30</v>
      </c>
      <c r="AH89" t="str">
        <f t="shared" si="13"/>
        <v>INTRA-CAND-WEST-PHYNIAGARA/IM</v>
      </c>
    </row>
    <row r="90" spans="8:34" x14ac:dyDescent="0.2">
      <c r="H90" s="86"/>
      <c r="J90" s="82"/>
      <c r="K90" s="82"/>
      <c r="L90" s="82"/>
      <c r="M90" s="82"/>
      <c r="N90" s="82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AC90" s="86">
        <v>36066</v>
      </c>
      <c r="AD90" s="87" t="s">
        <v>44</v>
      </c>
      <c r="AE90" t="s">
        <v>94</v>
      </c>
      <c r="AF90" t="s">
        <v>89</v>
      </c>
      <c r="AG90" t="s">
        <v>30</v>
      </c>
      <c r="AH90" t="str">
        <f t="shared" si="13"/>
        <v>INTRA-CAND-WEST-PHYNIAGARA/IM</v>
      </c>
    </row>
    <row r="91" spans="8:34" x14ac:dyDescent="0.2">
      <c r="H91" s="86"/>
      <c r="J91" s="82"/>
      <c r="K91" s="82"/>
      <c r="L91" s="82"/>
      <c r="M91" s="82"/>
      <c r="N91" s="82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AC91" s="86">
        <v>36067</v>
      </c>
      <c r="AD91" s="87" t="s">
        <v>44</v>
      </c>
      <c r="AE91" t="s">
        <v>94</v>
      </c>
      <c r="AF91" t="s">
        <v>91</v>
      </c>
      <c r="AG91" t="s">
        <v>30</v>
      </c>
      <c r="AH91" t="str">
        <f t="shared" si="13"/>
        <v>INTRA-CAND-WEST-PHYPARK-CDN/IM</v>
      </c>
    </row>
    <row r="92" spans="8:34" x14ac:dyDescent="0.2">
      <c r="H92" s="86"/>
      <c r="J92" s="82"/>
      <c r="K92" s="82"/>
      <c r="L92" s="82"/>
      <c r="M92" s="82"/>
      <c r="N92" s="82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AC92" s="86">
        <v>36068</v>
      </c>
      <c r="AD92" s="87" t="s">
        <v>44</v>
      </c>
      <c r="AE92" t="s">
        <v>94</v>
      </c>
      <c r="AF92" t="s">
        <v>91</v>
      </c>
      <c r="AG92" t="s">
        <v>30</v>
      </c>
      <c r="AH92" t="str">
        <f t="shared" si="13"/>
        <v>INTRA-CAND-WEST-PHYPARK-CDN/IM</v>
      </c>
    </row>
    <row r="93" spans="8:34" x14ac:dyDescent="0.2">
      <c r="H93" s="86"/>
      <c r="J93" s="82"/>
      <c r="K93" s="82"/>
      <c r="L93" s="82"/>
      <c r="M93" s="82"/>
      <c r="N93" s="82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AC93" s="86">
        <v>36069</v>
      </c>
      <c r="AD93" s="87" t="s">
        <v>44</v>
      </c>
      <c r="AE93" t="s">
        <v>94</v>
      </c>
      <c r="AF93" t="s">
        <v>92</v>
      </c>
      <c r="AG93" t="s">
        <v>30</v>
      </c>
      <c r="AH93" t="str">
        <f t="shared" si="13"/>
        <v>INTRA-CAND-WEST-PHYPARKWAY/IM</v>
      </c>
    </row>
    <row r="94" spans="8:34" x14ac:dyDescent="0.2">
      <c r="H94" s="86"/>
      <c r="J94" s="82"/>
      <c r="K94" s="82"/>
      <c r="L94" s="82"/>
      <c r="M94" s="82"/>
      <c r="N94" s="82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AC94" s="86">
        <v>36070</v>
      </c>
      <c r="AD94" s="87" t="s">
        <v>44</v>
      </c>
      <c r="AE94" t="s">
        <v>94</v>
      </c>
      <c r="AF94" t="s">
        <v>92</v>
      </c>
      <c r="AG94" t="s">
        <v>30</v>
      </c>
      <c r="AH94" t="str">
        <f t="shared" si="13"/>
        <v>INTRA-CAND-WEST-PHYPARKWAY/IM</v>
      </c>
    </row>
    <row r="95" spans="8:34" x14ac:dyDescent="0.2">
      <c r="H95" s="86"/>
      <c r="J95" s="82"/>
      <c r="K95" s="82"/>
      <c r="L95" s="82"/>
      <c r="M95" s="82"/>
      <c r="N95" s="82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AC95" s="86">
        <v>36071</v>
      </c>
      <c r="AD95" s="87" t="s">
        <v>44</v>
      </c>
      <c r="AE95" t="s">
        <v>94</v>
      </c>
      <c r="AF95" t="s">
        <v>113</v>
      </c>
      <c r="AG95" t="s">
        <v>30</v>
      </c>
      <c r="AH95" t="str">
        <f t="shared" si="13"/>
        <v>INTRA-CAND-WEST-PHYST.CLAIR/IM</v>
      </c>
    </row>
    <row r="96" spans="8:34" x14ac:dyDescent="0.2">
      <c r="H96" s="86"/>
      <c r="J96" s="82"/>
      <c r="K96" s="82"/>
      <c r="L96" s="82"/>
      <c r="M96" s="82"/>
      <c r="N96" s="82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AC96" s="86">
        <v>36072</v>
      </c>
      <c r="AD96" s="87" t="s">
        <v>44</v>
      </c>
      <c r="AE96" t="s">
        <v>94</v>
      </c>
      <c r="AF96" t="s">
        <v>113</v>
      </c>
      <c r="AG96" t="s">
        <v>30</v>
      </c>
      <c r="AH96" t="str">
        <f t="shared" si="13"/>
        <v>INTRA-CAND-WEST-PHYST.CLAIR/IM</v>
      </c>
    </row>
    <row r="97" spans="8:34" x14ac:dyDescent="0.2">
      <c r="H97" s="86"/>
      <c r="J97" s="82"/>
      <c r="K97" s="82"/>
      <c r="L97" s="82"/>
      <c r="M97" s="82"/>
      <c r="N97" s="82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AC97" s="86">
        <v>36073</v>
      </c>
      <c r="AD97" s="87" t="s">
        <v>44</v>
      </c>
      <c r="AE97" t="s">
        <v>94</v>
      </c>
      <c r="AF97" t="s">
        <v>93</v>
      </c>
      <c r="AG97" t="s">
        <v>30</v>
      </c>
      <c r="AH97" t="str">
        <f t="shared" si="13"/>
        <v>INTRA-CAND-WEST-PHYWADDINGTON/IM</v>
      </c>
    </row>
    <row r="98" spans="8:34" x14ac:dyDescent="0.2">
      <c r="H98" s="86"/>
      <c r="J98" s="82"/>
      <c r="K98" s="82"/>
      <c r="L98" s="82"/>
      <c r="M98" s="82"/>
      <c r="N98" s="82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AC98" s="86">
        <v>36074</v>
      </c>
      <c r="AD98" s="87" t="s">
        <v>44</v>
      </c>
      <c r="AE98" t="s">
        <v>94</v>
      </c>
      <c r="AF98" t="s">
        <v>93</v>
      </c>
      <c r="AG98" t="s">
        <v>30</v>
      </c>
      <c r="AH98" t="str">
        <f t="shared" si="13"/>
        <v>INTRA-CAND-WEST-PHYWADDINGTON/IM</v>
      </c>
    </row>
    <row r="99" spans="8:34" x14ac:dyDescent="0.2">
      <c r="H99" s="86"/>
      <c r="J99" s="82"/>
      <c r="K99" s="82"/>
      <c r="L99" s="82"/>
      <c r="M99" s="82"/>
      <c r="N99" s="82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AC99" s="86">
        <v>36075</v>
      </c>
      <c r="AD99" s="87" t="s">
        <v>44</v>
      </c>
      <c r="AE99" t="s">
        <v>101</v>
      </c>
      <c r="AF99" t="s">
        <v>114</v>
      </c>
      <c r="AG99" t="s">
        <v>21</v>
      </c>
      <c r="AH99" t="str">
        <f t="shared" si="13"/>
        <v>INTRA-CAND-WEST-PRCNGGJ</v>
      </c>
    </row>
    <row r="100" spans="8:34" x14ac:dyDescent="0.2">
      <c r="H100" s="86"/>
      <c r="J100" s="82"/>
      <c r="K100" s="82"/>
      <c r="L100" s="82"/>
      <c r="M100" s="82"/>
      <c r="N100" s="82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AC100" s="86">
        <v>36076</v>
      </c>
      <c r="AD100" s="87" t="s">
        <v>44</v>
      </c>
      <c r="AE100" t="s">
        <v>101</v>
      </c>
      <c r="AF100" t="s">
        <v>115</v>
      </c>
      <c r="AG100" t="s">
        <v>21</v>
      </c>
      <c r="AH100" t="str">
        <f t="shared" si="13"/>
        <v>INTRA-CAND-WEST-PRCNGI-MALIN</v>
      </c>
    </row>
    <row r="101" spans="8:34" x14ac:dyDescent="0.2">
      <c r="H101" s="86"/>
      <c r="J101" s="82"/>
      <c r="K101" s="82"/>
      <c r="L101" s="82"/>
      <c r="M101" s="82"/>
      <c r="N101" s="82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AC101" s="86">
        <v>36077</v>
      </c>
      <c r="AD101" s="87" t="s">
        <v>44</v>
      </c>
      <c r="AE101" t="s">
        <v>101</v>
      </c>
      <c r="AF101" t="s">
        <v>88</v>
      </c>
      <c r="AG101" t="s">
        <v>21</v>
      </c>
      <c r="AH101" t="str">
        <f t="shared" si="13"/>
        <v>INTRA-CAND-WEST-PRCNGMR-AECO/C</v>
      </c>
    </row>
    <row r="102" spans="8:34" x14ac:dyDescent="0.2">
      <c r="H102" s="86"/>
      <c r="J102" s="82"/>
      <c r="K102" s="82"/>
      <c r="L102" s="82"/>
      <c r="M102" s="82"/>
      <c r="N102" s="82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AC102" s="86">
        <v>36078</v>
      </c>
      <c r="AD102" s="87" t="s">
        <v>44</v>
      </c>
      <c r="AE102" t="s">
        <v>101</v>
      </c>
      <c r="AF102" t="s">
        <v>88</v>
      </c>
      <c r="AG102" t="s">
        <v>21</v>
      </c>
      <c r="AH102" t="str">
        <f t="shared" si="13"/>
        <v>INTRA-CAND-WEST-PRCNGMR-AECO/C</v>
      </c>
    </row>
    <row r="103" spans="8:34" x14ac:dyDescent="0.2">
      <c r="AC103" s="86">
        <v>36079</v>
      </c>
      <c r="AD103" s="87" t="s">
        <v>44</v>
      </c>
      <c r="AE103" t="s">
        <v>101</v>
      </c>
      <c r="AF103" t="s">
        <v>88</v>
      </c>
      <c r="AG103" t="s">
        <v>21</v>
      </c>
      <c r="AH103" t="str">
        <f t="shared" si="13"/>
        <v>INTRA-CAND-WEST-PRCNGMR-AECO/C</v>
      </c>
    </row>
    <row r="104" spans="8:34" x14ac:dyDescent="0.2">
      <c r="AC104" s="86">
        <v>36080</v>
      </c>
      <c r="AD104" s="87" t="s">
        <v>44</v>
      </c>
      <c r="AE104" t="s">
        <v>101</v>
      </c>
      <c r="AF104" t="s">
        <v>88</v>
      </c>
      <c r="AG104" t="s">
        <v>21</v>
      </c>
      <c r="AH104" t="str">
        <f t="shared" si="13"/>
        <v>INTRA-CAND-WEST-PRCNGMR-AECO/C</v>
      </c>
    </row>
    <row r="105" spans="8:34" x14ac:dyDescent="0.2">
      <c r="AC105" s="86">
        <v>36081</v>
      </c>
      <c r="AD105" s="87" t="s">
        <v>44</v>
      </c>
      <c r="AE105" t="s">
        <v>101</v>
      </c>
      <c r="AF105" t="s">
        <v>88</v>
      </c>
      <c r="AG105" t="s">
        <v>21</v>
      </c>
      <c r="AH105" t="str">
        <f t="shared" si="13"/>
        <v>INTRA-CAND-WEST-PRCNGMR-AECO/C</v>
      </c>
    </row>
    <row r="106" spans="8:34" x14ac:dyDescent="0.2">
      <c r="AC106" s="86">
        <v>36082</v>
      </c>
      <c r="AD106" s="87" t="s">
        <v>44</v>
      </c>
      <c r="AE106" t="s">
        <v>45</v>
      </c>
      <c r="AF106" t="s">
        <v>57</v>
      </c>
      <c r="AG106" t="s">
        <v>19</v>
      </c>
      <c r="AH106" t="str">
        <f t="shared" si="13"/>
        <v>INTRA-CAND-BC-GD-GDLGDP-HEHUB</v>
      </c>
    </row>
    <row r="107" spans="8:34" x14ac:dyDescent="0.2">
      <c r="AC107" s="86">
        <v>36083</v>
      </c>
      <c r="AD107" s="87" t="s">
        <v>44</v>
      </c>
      <c r="AE107" t="s">
        <v>45</v>
      </c>
      <c r="AF107" t="s">
        <v>102</v>
      </c>
      <c r="AG107" t="s">
        <v>19</v>
      </c>
      <c r="AH107" t="str">
        <f t="shared" si="13"/>
        <v>INTRA-CAND-BC-GD-GDLGDP-KERN/OPAL</v>
      </c>
    </row>
    <row r="108" spans="8:34" x14ac:dyDescent="0.2">
      <c r="AC108" s="86">
        <v>36084</v>
      </c>
      <c r="AD108" s="87" t="s">
        <v>44</v>
      </c>
      <c r="AE108" t="s">
        <v>45</v>
      </c>
      <c r="AF108" t="s">
        <v>120</v>
      </c>
      <c r="AG108" t="s">
        <v>19</v>
      </c>
      <c r="AH108" t="str">
        <f t="shared" si="13"/>
        <v>INTRA-CAND-BC-GD-GDLGDP-NTHWST/CANB</v>
      </c>
    </row>
    <row r="109" spans="8:34" x14ac:dyDescent="0.2">
      <c r="AC109" s="86">
        <v>36085</v>
      </c>
      <c r="AD109" s="87" t="s">
        <v>44</v>
      </c>
      <c r="AE109" t="s">
        <v>121</v>
      </c>
      <c r="AF109" t="s">
        <v>122</v>
      </c>
      <c r="AG109" t="s">
        <v>21</v>
      </c>
      <c r="AH109" t="str">
        <f t="shared" si="13"/>
        <v>INTRA-CAND-BC-PRCIF-NTHWST/CANB</v>
      </c>
    </row>
    <row r="110" spans="8:34" x14ac:dyDescent="0.2">
      <c r="AC110" s="86">
        <v>36086</v>
      </c>
      <c r="AD110" s="87" t="s">
        <v>44</v>
      </c>
      <c r="AE110" t="s">
        <v>121</v>
      </c>
      <c r="AF110" t="s">
        <v>122</v>
      </c>
      <c r="AG110" t="s">
        <v>21</v>
      </c>
      <c r="AH110" t="str">
        <f t="shared" si="13"/>
        <v>INTRA-CAND-BC-PRCIF-NTHWST/CANB</v>
      </c>
    </row>
    <row r="111" spans="8:34" x14ac:dyDescent="0.2">
      <c r="AC111" s="86">
        <v>36087</v>
      </c>
      <c r="AD111" s="87" t="s">
        <v>44</v>
      </c>
      <c r="AE111" t="s">
        <v>121</v>
      </c>
      <c r="AF111" t="s">
        <v>63</v>
      </c>
      <c r="AG111" t="s">
        <v>21</v>
      </c>
      <c r="AH111" t="str">
        <f t="shared" si="13"/>
        <v>INTRA-CAND-BC-PRCIF-NTHWST/CANBR</v>
      </c>
    </row>
    <row r="112" spans="8:34" x14ac:dyDescent="0.2">
      <c r="AC112" s="86">
        <v>36088</v>
      </c>
      <c r="AD112" s="87" t="s">
        <v>44</v>
      </c>
      <c r="AE112" t="s">
        <v>121</v>
      </c>
      <c r="AF112" t="s">
        <v>63</v>
      </c>
      <c r="AG112" t="s">
        <v>21</v>
      </c>
      <c r="AH112" t="str">
        <f t="shared" si="13"/>
        <v>INTRA-CAND-BC-PRCIF-NTHWST/CANBR</v>
      </c>
    </row>
    <row r="113" spans="29:34" x14ac:dyDescent="0.2">
      <c r="AC113" s="86">
        <v>36089</v>
      </c>
      <c r="AD113" s="87" t="s">
        <v>44</v>
      </c>
      <c r="AE113" t="s">
        <v>121</v>
      </c>
      <c r="AF113" t="s">
        <v>63</v>
      </c>
      <c r="AG113" t="s">
        <v>21</v>
      </c>
      <c r="AH113" t="str">
        <f t="shared" si="13"/>
        <v>INTRA-CAND-BC-PRCIF-NTHWST/CANBR</v>
      </c>
    </row>
    <row r="114" spans="29:34" x14ac:dyDescent="0.2">
      <c r="AC114" s="86">
        <v>36090</v>
      </c>
      <c r="AD114" s="87" t="s">
        <v>44</v>
      </c>
      <c r="AE114" t="s">
        <v>121</v>
      </c>
      <c r="AF114" t="s">
        <v>63</v>
      </c>
      <c r="AG114" t="s">
        <v>21</v>
      </c>
      <c r="AH114" t="str">
        <f t="shared" si="13"/>
        <v>INTRA-CAND-BC-PRCIF-NTHWST/CANBR</v>
      </c>
    </row>
    <row r="115" spans="29:34" x14ac:dyDescent="0.2">
      <c r="AC115" s="86">
        <v>36091</v>
      </c>
      <c r="AD115" s="87" t="s">
        <v>44</v>
      </c>
      <c r="AE115" t="s">
        <v>121</v>
      </c>
      <c r="AF115" t="s">
        <v>63</v>
      </c>
      <c r="AG115" t="s">
        <v>21</v>
      </c>
      <c r="AH115" t="str">
        <f t="shared" si="13"/>
        <v>INTRA-CAND-BC-PRCIF-NTHWST/CANBR</v>
      </c>
    </row>
    <row r="116" spans="29:34" x14ac:dyDescent="0.2">
      <c r="AC116" s="86">
        <v>36092</v>
      </c>
      <c r="AD116" s="87" t="s">
        <v>44</v>
      </c>
      <c r="AE116" t="s">
        <v>121</v>
      </c>
      <c r="AF116" t="s">
        <v>104</v>
      </c>
      <c r="AG116" t="s">
        <v>21</v>
      </c>
      <c r="AH116" t="str">
        <f t="shared" si="13"/>
        <v>INTRA-CAND-BC-PRCIF-NWPL_ROCKY_M</v>
      </c>
    </row>
    <row r="117" spans="29:34" x14ac:dyDescent="0.2">
      <c r="AC117" s="86">
        <v>36093</v>
      </c>
      <c r="AD117" s="87" t="s">
        <v>44</v>
      </c>
      <c r="AE117" t="s">
        <v>121</v>
      </c>
      <c r="AF117" t="s">
        <v>104</v>
      </c>
      <c r="AG117" t="s">
        <v>21</v>
      </c>
      <c r="AH117" t="str">
        <f t="shared" si="13"/>
        <v>INTRA-CAND-BC-PRCIF-NWPL_ROCKY_M</v>
      </c>
    </row>
    <row r="118" spans="29:34" x14ac:dyDescent="0.2">
      <c r="AC118" s="86">
        <v>36094</v>
      </c>
      <c r="AD118" s="87" t="s">
        <v>44</v>
      </c>
      <c r="AE118" t="s">
        <v>121</v>
      </c>
      <c r="AF118" t="s">
        <v>86</v>
      </c>
      <c r="AG118" t="s">
        <v>21</v>
      </c>
      <c r="AH118" t="str">
        <f t="shared" si="13"/>
        <v>INTRA-CAND-BC-PRCNG</v>
      </c>
    </row>
    <row r="119" spans="29:34" x14ac:dyDescent="0.2">
      <c r="AC119" s="86">
        <v>36095</v>
      </c>
      <c r="AD119" s="87" t="s">
        <v>44</v>
      </c>
      <c r="AE119" t="s">
        <v>121</v>
      </c>
      <c r="AF119" t="s">
        <v>86</v>
      </c>
      <c r="AG119" t="s">
        <v>21</v>
      </c>
      <c r="AH119" t="str">
        <f t="shared" si="13"/>
        <v>INTRA-CAND-BC-PRCNG</v>
      </c>
    </row>
    <row r="120" spans="29:34" x14ac:dyDescent="0.2">
      <c r="AC120" s="86">
        <v>36096</v>
      </c>
      <c r="AD120" s="87" t="s">
        <v>44</v>
      </c>
      <c r="AE120" t="s">
        <v>121</v>
      </c>
      <c r="AF120" t="s">
        <v>86</v>
      </c>
      <c r="AG120" t="s">
        <v>21</v>
      </c>
      <c r="AH120" t="str">
        <f t="shared" si="13"/>
        <v>INTRA-CAND-BC-PRCNG</v>
      </c>
    </row>
    <row r="121" spans="29:34" x14ac:dyDescent="0.2">
      <c r="AC121" s="86">
        <v>36097</v>
      </c>
      <c r="AD121" s="87" t="s">
        <v>44</v>
      </c>
      <c r="AE121" t="s">
        <v>121</v>
      </c>
      <c r="AF121" t="s">
        <v>86</v>
      </c>
      <c r="AG121" t="s">
        <v>21</v>
      </c>
      <c r="AH121" t="str">
        <f t="shared" si="13"/>
        <v>INTRA-CAND-BC-PRCNG</v>
      </c>
    </row>
    <row r="122" spans="29:34" x14ac:dyDescent="0.2">
      <c r="AC122" s="86">
        <v>36098</v>
      </c>
      <c r="AD122" s="87" t="s">
        <v>44</v>
      </c>
      <c r="AE122" t="s">
        <v>121</v>
      </c>
      <c r="AF122" t="s">
        <v>86</v>
      </c>
      <c r="AG122" t="s">
        <v>21</v>
      </c>
      <c r="AH122" t="str">
        <f t="shared" si="13"/>
        <v>INTRA-CAND-BC-PRCNG</v>
      </c>
    </row>
    <row r="123" spans="29:34" x14ac:dyDescent="0.2">
      <c r="AC123" s="86">
        <v>36099</v>
      </c>
      <c r="AD123" s="87" t="s">
        <v>44</v>
      </c>
      <c r="AE123" t="s">
        <v>121</v>
      </c>
      <c r="AF123" t="s">
        <v>114</v>
      </c>
      <c r="AG123" t="s">
        <v>21</v>
      </c>
      <c r="AH123" t="str">
        <f t="shared" si="13"/>
        <v>INTRA-CAND-BC-PRCNGGJ</v>
      </c>
    </row>
    <row r="124" spans="29:34" x14ac:dyDescent="0.2">
      <c r="AC124" s="86">
        <v>36100</v>
      </c>
      <c r="AD124" s="87" t="s">
        <v>44</v>
      </c>
      <c r="AE124" t="s">
        <v>94</v>
      </c>
      <c r="AF124" t="s">
        <v>51</v>
      </c>
      <c r="AG124" t="s">
        <v>30</v>
      </c>
      <c r="AH124" t="str">
        <f t="shared" si="13"/>
        <v>INTRA-CAND-WEST-PHYM</v>
      </c>
    </row>
    <row r="125" spans="29:34" x14ac:dyDescent="0.2">
      <c r="AC125" s="86">
        <v>36101</v>
      </c>
      <c r="AD125" s="87" t="s">
        <v>44</v>
      </c>
      <c r="AE125" t="s">
        <v>94</v>
      </c>
      <c r="AF125" t="s">
        <v>51</v>
      </c>
      <c r="AG125" t="s">
        <v>30</v>
      </c>
      <c r="AH125" t="str">
        <f t="shared" si="13"/>
        <v>INTRA-CAND-WEST-PHYM</v>
      </c>
    </row>
    <row r="126" spans="29:34" x14ac:dyDescent="0.2">
      <c r="AC126" s="86">
        <v>36102</v>
      </c>
      <c r="AD126" s="87" t="s">
        <v>44</v>
      </c>
      <c r="AE126" t="s">
        <v>94</v>
      </c>
      <c r="AF126" t="s">
        <v>51</v>
      </c>
      <c r="AG126" t="s">
        <v>30</v>
      </c>
      <c r="AH126" t="str">
        <f t="shared" si="13"/>
        <v>INTRA-CAND-WEST-PHYM</v>
      </c>
    </row>
    <row r="127" spans="29:34" x14ac:dyDescent="0.2">
      <c r="AC127" s="86">
        <v>36103</v>
      </c>
      <c r="AD127" s="87" t="s">
        <v>44</v>
      </c>
      <c r="AE127" t="s">
        <v>94</v>
      </c>
      <c r="AF127" t="s">
        <v>51</v>
      </c>
      <c r="AG127" t="s">
        <v>30</v>
      </c>
      <c r="AH127" t="str">
        <f t="shared" ref="AH127:AH156" si="14">CONCATENATE(AE127,AF127)</f>
        <v>INTRA-CAND-WEST-PHYM</v>
      </c>
    </row>
    <row r="128" spans="29:34" x14ac:dyDescent="0.2">
      <c r="AC128" s="86">
        <v>36104</v>
      </c>
      <c r="AD128" s="87" t="s">
        <v>44</v>
      </c>
      <c r="AE128" t="s">
        <v>94</v>
      </c>
      <c r="AF128" t="s">
        <v>51</v>
      </c>
      <c r="AG128" t="s">
        <v>30</v>
      </c>
      <c r="AH128" t="str">
        <f t="shared" si="14"/>
        <v>INTRA-CAND-WEST-PHYM</v>
      </c>
    </row>
    <row r="129" spans="29:34" x14ac:dyDescent="0.2">
      <c r="AC129" s="86">
        <v>36105</v>
      </c>
      <c r="AD129" s="87" t="s">
        <v>44</v>
      </c>
      <c r="AE129" t="s">
        <v>94</v>
      </c>
      <c r="AF129" t="s">
        <v>51</v>
      </c>
      <c r="AG129" t="s">
        <v>30</v>
      </c>
      <c r="AH129" t="str">
        <f t="shared" si="14"/>
        <v>INTRA-CAND-WEST-PHYM</v>
      </c>
    </row>
    <row r="130" spans="29:34" x14ac:dyDescent="0.2">
      <c r="AC130" s="86">
        <v>36106</v>
      </c>
      <c r="AD130" s="87" t="s">
        <v>44</v>
      </c>
      <c r="AE130" t="s">
        <v>94</v>
      </c>
      <c r="AF130" t="s">
        <v>51</v>
      </c>
      <c r="AG130" t="s">
        <v>30</v>
      </c>
      <c r="AH130" t="str">
        <f t="shared" si="14"/>
        <v>INTRA-CAND-WEST-PHYM</v>
      </c>
    </row>
    <row r="131" spans="29:34" x14ac:dyDescent="0.2">
      <c r="AC131" s="86">
        <v>36107</v>
      </c>
      <c r="AD131" s="87" t="s">
        <v>44</v>
      </c>
      <c r="AE131" t="s">
        <v>94</v>
      </c>
      <c r="AF131" t="s">
        <v>51</v>
      </c>
      <c r="AG131" t="s">
        <v>30</v>
      </c>
      <c r="AH131" t="str">
        <f t="shared" si="14"/>
        <v>INTRA-CAND-WEST-PHYM</v>
      </c>
    </row>
    <row r="132" spans="29:34" x14ac:dyDescent="0.2">
      <c r="AC132" s="86">
        <v>36108</v>
      </c>
      <c r="AD132" s="87" t="s">
        <v>44</v>
      </c>
      <c r="AE132" t="s">
        <v>94</v>
      </c>
      <c r="AF132" t="s">
        <v>51</v>
      </c>
      <c r="AG132" t="s">
        <v>30</v>
      </c>
      <c r="AH132" t="str">
        <f t="shared" si="14"/>
        <v>INTRA-CAND-WEST-PHYM</v>
      </c>
    </row>
    <row r="133" spans="29:34" x14ac:dyDescent="0.2">
      <c r="AC133" s="86">
        <v>36109</v>
      </c>
      <c r="AD133" s="87" t="s">
        <v>44</v>
      </c>
      <c r="AE133" t="s">
        <v>94</v>
      </c>
      <c r="AF133" t="s">
        <v>51</v>
      </c>
      <c r="AG133" t="s">
        <v>30</v>
      </c>
      <c r="AH133" t="str">
        <f t="shared" si="14"/>
        <v>INTRA-CAND-WEST-PHYM</v>
      </c>
    </row>
    <row r="134" spans="29:34" x14ac:dyDescent="0.2">
      <c r="AE134" t="s">
        <v>119</v>
      </c>
      <c r="AF134" t="s">
        <v>46</v>
      </c>
      <c r="AG134" t="s">
        <v>19</v>
      </c>
      <c r="AH134" t="str">
        <f t="shared" si="14"/>
        <v>FT-CAND-OP-GD-GDLGD-CGPR-AECO/AV</v>
      </c>
    </row>
    <row r="135" spans="29:34" x14ac:dyDescent="0.2">
      <c r="AE135" t="s">
        <v>119</v>
      </c>
      <c r="AF135" t="s">
        <v>46</v>
      </c>
      <c r="AG135" t="s">
        <v>19</v>
      </c>
      <c r="AH135" t="str">
        <f t="shared" si="14"/>
        <v>FT-CAND-OP-GD-GDLGD-CGPR-AECO/AV</v>
      </c>
    </row>
    <row r="136" spans="29:34" x14ac:dyDescent="0.2">
      <c r="AE136" t="s">
        <v>119</v>
      </c>
      <c r="AF136" t="s">
        <v>46</v>
      </c>
      <c r="AG136" t="s">
        <v>19</v>
      </c>
      <c r="AH136" t="str">
        <f t="shared" si="14"/>
        <v>FT-CAND-OP-GD-GDLGD-CGPR-AECO/AV</v>
      </c>
    </row>
    <row r="137" spans="29:34" x14ac:dyDescent="0.2">
      <c r="AE137" t="s">
        <v>119</v>
      </c>
      <c r="AF137" t="s">
        <v>46</v>
      </c>
      <c r="AG137" t="s">
        <v>19</v>
      </c>
      <c r="AH137" t="str">
        <f t="shared" si="14"/>
        <v>FT-CAND-OP-GD-GDLGD-CGPR-AECO/AV</v>
      </c>
    </row>
    <row r="138" spans="29:34" x14ac:dyDescent="0.2">
      <c r="AE138" t="s">
        <v>119</v>
      </c>
      <c r="AF138" t="s">
        <v>46</v>
      </c>
      <c r="AG138" t="s">
        <v>19</v>
      </c>
      <c r="AH138" t="str">
        <f t="shared" si="14"/>
        <v>FT-CAND-OP-GD-GDLGD-CGPR-AECO/AV</v>
      </c>
    </row>
    <row r="139" spans="29:34" x14ac:dyDescent="0.2">
      <c r="AE139" t="s">
        <v>45</v>
      </c>
      <c r="AF139" t="s">
        <v>51</v>
      </c>
      <c r="AG139" t="s">
        <v>19</v>
      </c>
      <c r="AH139" t="str">
        <f t="shared" si="14"/>
        <v>INTRA-CAND-BC-GD-GDLM</v>
      </c>
    </row>
    <row r="140" spans="29:34" x14ac:dyDescent="0.2">
      <c r="AE140" t="s">
        <v>45</v>
      </c>
      <c r="AF140" t="s">
        <v>51</v>
      </c>
      <c r="AG140" t="s">
        <v>19</v>
      </c>
      <c r="AH140" t="str">
        <f t="shared" si="14"/>
        <v>INTRA-CAND-BC-GD-GDLM</v>
      </c>
    </row>
    <row r="141" spans="29:34" x14ac:dyDescent="0.2">
      <c r="AE141" t="s">
        <v>45</v>
      </c>
      <c r="AF141" t="s">
        <v>51</v>
      </c>
      <c r="AG141" t="s">
        <v>19</v>
      </c>
      <c r="AH141" t="str">
        <f t="shared" si="14"/>
        <v>INTRA-CAND-BC-GD-GDLM</v>
      </c>
    </row>
    <row r="142" spans="29:34" x14ac:dyDescent="0.2">
      <c r="AE142" t="s">
        <v>121</v>
      </c>
      <c r="AF142" t="s">
        <v>122</v>
      </c>
      <c r="AG142" t="s">
        <v>21</v>
      </c>
      <c r="AH142" t="str">
        <f t="shared" si="14"/>
        <v>INTRA-CAND-BC-PRCIF-NTHWST/CANB</v>
      </c>
    </row>
    <row r="143" spans="29:34" x14ac:dyDescent="0.2">
      <c r="AE143" t="s">
        <v>121</v>
      </c>
      <c r="AF143" t="s">
        <v>122</v>
      </c>
      <c r="AG143" t="s">
        <v>21</v>
      </c>
      <c r="AH143" t="str">
        <f t="shared" si="14"/>
        <v>INTRA-CAND-BC-PRCIF-NTHWST/CANB</v>
      </c>
    </row>
    <row r="144" spans="29:34" x14ac:dyDescent="0.2">
      <c r="AE144" t="s">
        <v>121</v>
      </c>
      <c r="AF144" t="s">
        <v>63</v>
      </c>
      <c r="AG144" t="s">
        <v>21</v>
      </c>
      <c r="AH144" t="str">
        <f t="shared" si="14"/>
        <v>INTRA-CAND-BC-PRCIF-NTHWST/CANBR</v>
      </c>
    </row>
    <row r="145" spans="31:34" x14ac:dyDescent="0.2">
      <c r="AE145" t="s">
        <v>121</v>
      </c>
      <c r="AF145" t="s">
        <v>63</v>
      </c>
      <c r="AG145" t="s">
        <v>21</v>
      </c>
      <c r="AH145" t="str">
        <f t="shared" si="14"/>
        <v>INTRA-CAND-BC-PRCIF-NTHWST/CANBR</v>
      </c>
    </row>
    <row r="146" spans="31:34" x14ac:dyDescent="0.2">
      <c r="AE146" t="s">
        <v>121</v>
      </c>
      <c r="AF146" t="s">
        <v>63</v>
      </c>
      <c r="AG146" t="s">
        <v>21</v>
      </c>
      <c r="AH146" t="str">
        <f t="shared" si="14"/>
        <v>INTRA-CAND-BC-PRCIF-NTHWST/CANBR</v>
      </c>
    </row>
    <row r="147" spans="31:34" x14ac:dyDescent="0.2">
      <c r="AE147" t="s">
        <v>121</v>
      </c>
      <c r="AF147" t="s">
        <v>63</v>
      </c>
      <c r="AG147" t="s">
        <v>21</v>
      </c>
      <c r="AH147" t="str">
        <f t="shared" si="14"/>
        <v>INTRA-CAND-BC-PRCIF-NTHWST/CANBR</v>
      </c>
    </row>
    <row r="148" spans="31:34" x14ac:dyDescent="0.2">
      <c r="AE148" t="s">
        <v>121</v>
      </c>
      <c r="AF148" t="s">
        <v>63</v>
      </c>
      <c r="AG148" t="s">
        <v>21</v>
      </c>
      <c r="AH148" t="str">
        <f t="shared" si="14"/>
        <v>INTRA-CAND-BC-PRCIF-NTHWST/CANBR</v>
      </c>
    </row>
    <row r="149" spans="31:34" x14ac:dyDescent="0.2">
      <c r="AE149" t="s">
        <v>121</v>
      </c>
      <c r="AF149" t="s">
        <v>104</v>
      </c>
      <c r="AG149" t="s">
        <v>21</v>
      </c>
      <c r="AH149" t="str">
        <f t="shared" si="14"/>
        <v>INTRA-CAND-BC-PRCIF-NWPL_ROCKY_M</v>
      </c>
    </row>
    <row r="150" spans="31:34" x14ac:dyDescent="0.2">
      <c r="AE150" t="s">
        <v>121</v>
      </c>
      <c r="AF150" t="s">
        <v>104</v>
      </c>
      <c r="AG150" t="s">
        <v>21</v>
      </c>
      <c r="AH150" t="str">
        <f t="shared" si="14"/>
        <v>INTRA-CAND-BC-PRCIF-NWPL_ROCKY_M</v>
      </c>
    </row>
    <row r="151" spans="31:34" x14ac:dyDescent="0.2">
      <c r="AE151" t="s">
        <v>121</v>
      </c>
      <c r="AF151" t="s">
        <v>86</v>
      </c>
      <c r="AG151" t="s">
        <v>21</v>
      </c>
      <c r="AH151" t="str">
        <f t="shared" si="14"/>
        <v>INTRA-CAND-BC-PRCNG</v>
      </c>
    </row>
    <row r="152" spans="31:34" x14ac:dyDescent="0.2">
      <c r="AE152" t="s">
        <v>121</v>
      </c>
      <c r="AF152" t="s">
        <v>86</v>
      </c>
      <c r="AG152" t="s">
        <v>21</v>
      </c>
      <c r="AH152" t="str">
        <f t="shared" si="14"/>
        <v>INTRA-CAND-BC-PRCNG</v>
      </c>
    </row>
    <row r="153" spans="31:34" x14ac:dyDescent="0.2">
      <c r="AE153" t="s">
        <v>121</v>
      </c>
      <c r="AF153" t="s">
        <v>86</v>
      </c>
      <c r="AG153" t="s">
        <v>21</v>
      </c>
      <c r="AH153" t="str">
        <f t="shared" si="14"/>
        <v>INTRA-CAND-BC-PRCNG</v>
      </c>
    </row>
    <row r="154" spans="31:34" x14ac:dyDescent="0.2">
      <c r="AE154" t="s">
        <v>121</v>
      </c>
      <c r="AF154" t="s">
        <v>86</v>
      </c>
      <c r="AG154" t="s">
        <v>21</v>
      </c>
      <c r="AH154" t="str">
        <f t="shared" si="14"/>
        <v>INTRA-CAND-BC-PRCNG</v>
      </c>
    </row>
    <row r="155" spans="31:34" x14ac:dyDescent="0.2">
      <c r="AE155" t="s">
        <v>121</v>
      </c>
      <c r="AF155" t="s">
        <v>86</v>
      </c>
      <c r="AG155" t="s">
        <v>21</v>
      </c>
      <c r="AH155" t="str">
        <f t="shared" si="14"/>
        <v>INTRA-CAND-BC-PRCNG</v>
      </c>
    </row>
    <row r="156" spans="31:34" x14ac:dyDescent="0.2">
      <c r="AE156" t="s">
        <v>121</v>
      </c>
      <c r="AF156" t="s">
        <v>114</v>
      </c>
      <c r="AG156" t="s">
        <v>21</v>
      </c>
      <c r="AH156" t="str">
        <f t="shared" si="14"/>
        <v>INTRA-CAND-BC-PRCNGGJ</v>
      </c>
    </row>
  </sheetData>
  <autoFilter ref="A7:AK73"/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As Queried from GRMS</vt:lpstr>
      <vt:lpstr>GRMS Detail</vt:lpstr>
      <vt:lpstr>'GRMS Detail'!CurveTable</vt:lpstr>
      <vt:lpstr>'GRMS Detail'!ExternalData10</vt:lpstr>
      <vt:lpstr>'GRMS Detail'!ExternalData9</vt:lpstr>
      <vt:lpstr>'As Queried from GRMS'!Print_Area</vt:lpstr>
      <vt:lpstr>'GRMS Detail'!QUERY2</vt:lpstr>
      <vt:lpstr>'GRMS Detail'!QUERY3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Felienne</cp:lastModifiedBy>
  <cp:lastPrinted>1999-12-17T02:18:33Z</cp:lastPrinted>
  <dcterms:created xsi:type="dcterms:W3CDTF">1999-03-31T04:36:53Z</dcterms:created>
  <dcterms:modified xsi:type="dcterms:W3CDTF">2014-09-05T10:48:40Z</dcterms:modified>
</cp:coreProperties>
</file>