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0" yWindow="60" windowWidth="13260" windowHeight="807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Sheet1!$A$2:$R$49</definedName>
  </definedNames>
  <calcPr calcId="0" calcMode="manual" calcCompleted="0" calcOnSave="0"/>
</workbook>
</file>

<file path=xl/calcChain.xml><?xml version="1.0" encoding="utf-8"?>
<calcChain xmlns="http://schemas.openxmlformats.org/spreadsheetml/2006/main">
  <c r="A4" i="1" l="1"/>
  <c r="B4" i="1"/>
  <c r="M4" i="1"/>
  <c r="O4" i="1"/>
  <c r="M5" i="1"/>
  <c r="O5" i="1"/>
  <c r="S5" i="1"/>
  <c r="T5" i="1"/>
  <c r="U5" i="1"/>
  <c r="M6" i="1"/>
  <c r="O6" i="1"/>
  <c r="S6" i="1"/>
  <c r="T6" i="1"/>
  <c r="U6" i="1"/>
  <c r="M7" i="1"/>
  <c r="O7" i="1"/>
  <c r="S7" i="1"/>
  <c r="T7" i="1"/>
  <c r="U7" i="1"/>
  <c r="M8" i="1"/>
  <c r="O8" i="1"/>
  <c r="S8" i="1"/>
  <c r="T8" i="1"/>
  <c r="U8" i="1"/>
  <c r="M9" i="1"/>
  <c r="O9" i="1"/>
  <c r="S9" i="1"/>
  <c r="T9" i="1"/>
  <c r="U9" i="1"/>
  <c r="M10" i="1"/>
  <c r="O10" i="1"/>
  <c r="S10" i="1"/>
  <c r="T10" i="1"/>
  <c r="U10" i="1"/>
  <c r="M11" i="1"/>
  <c r="O11" i="1"/>
  <c r="S11" i="1"/>
  <c r="T11" i="1"/>
  <c r="U11" i="1"/>
  <c r="M12" i="1"/>
  <c r="O12" i="1"/>
  <c r="S12" i="1"/>
  <c r="T12" i="1"/>
  <c r="U12" i="1"/>
  <c r="M13" i="1"/>
  <c r="O13" i="1"/>
  <c r="S13" i="1"/>
  <c r="T13" i="1"/>
  <c r="U13" i="1"/>
  <c r="M14" i="1"/>
  <c r="O14" i="1"/>
  <c r="S14" i="1"/>
  <c r="T14" i="1"/>
  <c r="U14" i="1"/>
  <c r="M15" i="1"/>
  <c r="O15" i="1"/>
  <c r="S15" i="1"/>
  <c r="T15" i="1"/>
  <c r="U15" i="1"/>
  <c r="M16" i="1"/>
  <c r="O16" i="1"/>
  <c r="S16" i="1"/>
  <c r="T16" i="1"/>
  <c r="U16" i="1"/>
  <c r="M17" i="1"/>
  <c r="O17" i="1"/>
  <c r="S17" i="1"/>
  <c r="T17" i="1"/>
  <c r="U17" i="1"/>
  <c r="B19" i="1"/>
  <c r="M19" i="1"/>
  <c r="O19" i="1"/>
  <c r="M20" i="1"/>
  <c r="O20" i="1"/>
  <c r="S20" i="1"/>
  <c r="T20" i="1"/>
  <c r="U20" i="1"/>
  <c r="M21" i="1"/>
  <c r="O21" i="1"/>
  <c r="S21" i="1"/>
  <c r="T21" i="1"/>
  <c r="U21" i="1"/>
  <c r="M22" i="1"/>
  <c r="O22" i="1"/>
  <c r="S22" i="1"/>
  <c r="T22" i="1"/>
  <c r="U22" i="1"/>
  <c r="B24" i="1"/>
  <c r="M24" i="1"/>
  <c r="O24" i="1"/>
  <c r="M25" i="1"/>
  <c r="O25" i="1"/>
  <c r="S25" i="1"/>
  <c r="T25" i="1"/>
  <c r="U25" i="1"/>
  <c r="M26" i="1"/>
  <c r="O26" i="1"/>
  <c r="S26" i="1"/>
  <c r="T26" i="1"/>
  <c r="U26" i="1"/>
  <c r="M27" i="1"/>
  <c r="O27" i="1"/>
  <c r="S27" i="1"/>
  <c r="T27" i="1"/>
  <c r="U27" i="1"/>
  <c r="M28" i="1"/>
  <c r="O28" i="1"/>
  <c r="S28" i="1"/>
  <c r="T28" i="1"/>
  <c r="U28" i="1"/>
  <c r="M29" i="1"/>
  <c r="O29" i="1"/>
  <c r="S29" i="1"/>
  <c r="T29" i="1"/>
  <c r="U29" i="1"/>
  <c r="B31" i="1"/>
  <c r="M31" i="1"/>
  <c r="O31" i="1"/>
  <c r="M32" i="1"/>
  <c r="O32" i="1"/>
  <c r="S32" i="1"/>
  <c r="T32" i="1"/>
  <c r="U32" i="1"/>
  <c r="B34" i="1"/>
  <c r="M34" i="1"/>
  <c r="O34" i="1"/>
  <c r="M35" i="1"/>
  <c r="O35" i="1"/>
  <c r="S35" i="1"/>
  <c r="T35" i="1"/>
  <c r="U35" i="1"/>
  <c r="M36" i="1"/>
  <c r="O36" i="1"/>
  <c r="S36" i="1"/>
  <c r="T36" i="1"/>
  <c r="U36" i="1"/>
  <c r="M37" i="1"/>
  <c r="O37" i="1"/>
  <c r="S37" i="1"/>
  <c r="T37" i="1"/>
  <c r="U37" i="1"/>
  <c r="M38" i="1"/>
  <c r="O38" i="1"/>
  <c r="S38" i="1"/>
  <c r="T38" i="1"/>
  <c r="U38" i="1"/>
  <c r="M39" i="1"/>
  <c r="O39" i="1"/>
  <c r="S39" i="1"/>
  <c r="T39" i="1"/>
  <c r="U39" i="1"/>
  <c r="M40" i="1"/>
  <c r="O40" i="1"/>
  <c r="S40" i="1"/>
  <c r="T40" i="1"/>
  <c r="U40" i="1"/>
  <c r="M41" i="1"/>
  <c r="O41" i="1"/>
  <c r="S41" i="1"/>
  <c r="T41" i="1"/>
  <c r="U41" i="1"/>
  <c r="M42" i="1"/>
  <c r="O42" i="1"/>
  <c r="S42" i="1"/>
  <c r="T42" i="1"/>
  <c r="U42" i="1"/>
  <c r="B44" i="1"/>
  <c r="M44" i="1"/>
  <c r="M45" i="1"/>
  <c r="S45" i="1"/>
  <c r="T45" i="1"/>
  <c r="U45" i="1"/>
  <c r="M46" i="1"/>
  <c r="S46" i="1"/>
  <c r="T46" i="1"/>
  <c r="U46" i="1"/>
  <c r="M47" i="1"/>
  <c r="S47" i="1"/>
  <c r="T47" i="1"/>
  <c r="U47" i="1"/>
  <c r="M48" i="1"/>
  <c r="S48" i="1"/>
  <c r="T48" i="1"/>
  <c r="U48" i="1"/>
  <c r="M49" i="1"/>
  <c r="S49" i="1"/>
  <c r="T49" i="1"/>
  <c r="U49" i="1"/>
</calcChain>
</file>

<file path=xl/sharedStrings.xml><?xml version="1.0" encoding="utf-8"?>
<sst xmlns="http://schemas.openxmlformats.org/spreadsheetml/2006/main" count="268" uniqueCount="82">
  <si>
    <t>Txn Id</t>
  </si>
  <si>
    <t>Time</t>
  </si>
  <si>
    <t>Customer</t>
  </si>
  <si>
    <t>Commodity Group</t>
  </si>
  <si>
    <t>Product Type</t>
  </si>
  <si>
    <t>Product</t>
  </si>
  <si>
    <t>Buy Volume</t>
  </si>
  <si>
    <t>Sell Volume</t>
  </si>
  <si>
    <t>Units</t>
  </si>
  <si>
    <t>Currency</t>
  </si>
  <si>
    <t>Price</t>
  </si>
  <si>
    <t>Risk Book</t>
  </si>
  <si>
    <t>Begin Date</t>
  </si>
  <si>
    <t>End Date</t>
  </si>
  <si>
    <t>ONEOK Gas Marketing Company</t>
  </si>
  <si>
    <t>Natural Gas</t>
  </si>
  <si>
    <t xml:space="preserve">US Gas Phy Fwd Firm non-TX &lt; or = 1Mo </t>
  </si>
  <si>
    <t>US Gas Phy       NGPL TxOkGCPool         06-08May00      USD/MM</t>
  </si>
  <si>
    <t>MMBtu</t>
  </si>
  <si>
    <t>United States Dollar</t>
  </si>
  <si>
    <t>ENA - IM Central</t>
  </si>
  <si>
    <t>Southern Company Energy Marketing, L.P.</t>
  </si>
  <si>
    <t>US Gas Phy       TCO Pool                06-08May00      USD/MM</t>
  </si>
  <si>
    <t>ENA-IM-Market East</t>
  </si>
  <si>
    <t>Tenaska Marketing Canada, a division of TMV Corp.</t>
  </si>
  <si>
    <t>CAN Gas Phy Fwd Firm West &lt; or = 1Mo</t>
  </si>
  <si>
    <t>CAN Gas Phy      NIT                     05-07May00      CAD/GJ</t>
  </si>
  <si>
    <t>GJ</t>
  </si>
  <si>
    <t>Canadian Dollars</t>
  </si>
  <si>
    <t>EC-IM Canada West</t>
  </si>
  <si>
    <t>Aquila Energy Marketing Corporation</t>
  </si>
  <si>
    <t>CXY Energy Marketing</t>
  </si>
  <si>
    <t>CAN Gas Phy Fwd Firm East &lt; or = 1Mo</t>
  </si>
  <si>
    <t>CAN Gas Phy      Dawn                    06-08May00      USD/MM</t>
  </si>
  <si>
    <t>ENA - IM Ontario</t>
  </si>
  <si>
    <t>TXU Energy Trading Canada Limited</t>
  </si>
  <si>
    <t>Dynegy Marketing and Trade</t>
  </si>
  <si>
    <t>Cornerstone Propane, L.P.</t>
  </si>
  <si>
    <t>US Gas Phy       HeHub                   06-08May00      USD/MM</t>
  </si>
  <si>
    <t>ENA - IM East</t>
  </si>
  <si>
    <t>US Gas Phy       CNG SP TT               06-08May00      USD/MM</t>
  </si>
  <si>
    <t>Avista Energy, Inc.</t>
  </si>
  <si>
    <t>Coral Energy Resources, a division of Coral Energy Canada Inc.</t>
  </si>
  <si>
    <t>CAN Gas Phy      NIT                     06-07May00      CAD/GJ</t>
  </si>
  <si>
    <t>SaskEnergy Incorporated</t>
  </si>
  <si>
    <t>Amoco Canada Petroleum Company</t>
  </si>
  <si>
    <t>Equitable Energy L.L.C.</t>
  </si>
  <si>
    <t>Cook Inlet Energy Supply Limited Partnership</t>
  </si>
  <si>
    <t>US Gas Phy       Opal                    06-08May00      USD/MM</t>
  </si>
  <si>
    <t>ENA - IM West</t>
  </si>
  <si>
    <t>ENA - IM MKT Central CG</t>
  </si>
  <si>
    <t>US Gas Phy       COL Onshore             06-08May00      USD/MM</t>
  </si>
  <si>
    <t>El Paso Merchant Energy - Gas, L.P.</t>
  </si>
  <si>
    <t>US Gas Phy       TETCO ELA               06-08May00      USD/MM</t>
  </si>
  <si>
    <t>US Gas Phy       TETCO STX               06-08May00      USD/MM</t>
  </si>
  <si>
    <t>CAN Gas Phy      NIT                     Jun00           CAD/GJ</t>
  </si>
  <si>
    <t>CAN Gas Phy      NIT                     05May00         CAD/GJ</t>
  </si>
  <si>
    <t>Progas Enterprises Limited</t>
  </si>
  <si>
    <t>PPL Electric Utilities Corporation</t>
  </si>
  <si>
    <t>US Gas Phy       CNG SP TT               06-31May00      USD/MM</t>
  </si>
  <si>
    <t>Dynegy Canada Inc.</t>
  </si>
  <si>
    <t>CAN Gas Phy Fwd Firm West &gt;1Mo&lt;1Yr</t>
  </si>
  <si>
    <t>CAN Gas Phy      NIT                     Jun-Oct00       CAD/GJ</t>
  </si>
  <si>
    <t>FT - CAND - EGSC - EA</t>
  </si>
  <si>
    <t>Enron Energy Services, Inc.</t>
  </si>
  <si>
    <t>Texaco Natural Gas Inc.</t>
  </si>
  <si>
    <t>WGR Canada Inc.</t>
  </si>
  <si>
    <t>Engage Energy Canada L.P.</t>
  </si>
  <si>
    <t>Aquila Canada Corp.</t>
  </si>
  <si>
    <t>CAN Gas Phy Index Firm West &lt; or = 1Mo</t>
  </si>
  <si>
    <t>CAN Gas PhyIndex NIT Monthly             Jun00           CAD/GJ</t>
  </si>
  <si>
    <t>Producers Marketing Ltd</t>
  </si>
  <si>
    <t>June Business</t>
  </si>
  <si>
    <t>Current Flow -Market East (Dick Jenkins)</t>
  </si>
  <si>
    <t>Current Flow -Market East (Hunter Shively)</t>
  </si>
  <si>
    <t>Current Flow -Market East (Scott Neal)</t>
  </si>
  <si>
    <t>Current Flow -Canada</t>
  </si>
  <si>
    <t>EOL to SITARA PENDING DEALS between 10:33 and 11:03</t>
  </si>
  <si>
    <t>Total Deals</t>
  </si>
  <si>
    <t>Volume</t>
  </si>
  <si>
    <t>Amount</t>
  </si>
  <si>
    <t>Current Flow -West (Phillip Allen)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</si>
</sst>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6" formatCode="&quot;$&quot;#,##0_);[Red]\(&quot;$&quot;#,##0\)"/>
    <numFmt numFmtId="43" formatCode="_(* #,##0.00_);_(* \(#,##0.00\);_(* &quot;-&quot;??_);_(@_)"/>
    <numFmt numFmtId="164" formatCode="m/d/yy\ h:mm\ AM/PM"/>
    <numFmt numFmtId="165" formatCode="mm/dd/yy"/>
    <numFmt numFmtId="167" formatCode="_(* #,##0_);_(* \(#,##0\);_(* &quot;-&quot;??_);_(@_)"/>
  </numFmts>
  <fonts count="8" x14ac:knownFonts="1">
    <font>
      <sz val="10"/>
      <name val="Arial"/>
    </font>
    <font>
      <sz val="10"/>
      <name val="Arial"/>
    </font>
    <font>
      <b/>
      <i/>
      <u/>
      <sz val="10"/>
      <name val="Times New Roman"/>
      <family val="1"/>
    </font>
    <font>
      <sz val="10"/>
      <name val="Times New Roman"/>
      <family val="1"/>
    </font>
    <font>
      <b/>
      <sz val="11"/>
      <name val="Times New Roman"/>
      <family val="1"/>
    </font>
    <font>
      <b/>
      <i/>
      <sz val="10"/>
      <name val="Times New Roman"/>
      <family val="1"/>
    </font>
    <font>
      <b/>
      <sz val="10"/>
      <name val="Times New Roman"/>
      <family val="1"/>
    </font>
    <font>
      <b/>
      <i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1">
    <xf numFmtId="0" fontId="0" fillId="0" borderId="0" xfId="0"/>
    <xf numFmtId="0" fontId="2" fillId="0" borderId="0" xfId="0" applyFont="1"/>
    <xf numFmtId="0" fontId="3" fillId="0" borderId="0" xfId="0" applyFont="1"/>
    <xf numFmtId="164" fontId="3" fillId="0" borderId="0" xfId="0" applyNumberFormat="1" applyFont="1"/>
    <xf numFmtId="165" fontId="3" fillId="0" borderId="0" xfId="0" applyNumberFormat="1" applyFont="1"/>
    <xf numFmtId="0" fontId="4" fillId="0" borderId="0" xfId="0" applyFont="1" applyAlignment="1">
      <alignment horizontal="center"/>
    </xf>
    <xf numFmtId="164" fontId="4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  <xf numFmtId="0" fontId="2" fillId="2" borderId="0" xfId="0" applyFont="1" applyFill="1"/>
    <xf numFmtId="164" fontId="3" fillId="2" borderId="0" xfId="0" applyNumberFormat="1" applyFont="1" applyFill="1"/>
    <xf numFmtId="0" fontId="3" fillId="2" borderId="0" xfId="0" applyFont="1" applyFill="1"/>
    <xf numFmtId="165" fontId="3" fillId="2" borderId="0" xfId="0" applyNumberFormat="1" applyFont="1" applyFill="1"/>
    <xf numFmtId="0" fontId="5" fillId="2" borderId="1" xfId="0" applyFont="1" applyFill="1" applyBorder="1"/>
    <xf numFmtId="0" fontId="5" fillId="2" borderId="2" xfId="0" applyFont="1" applyFill="1" applyBorder="1"/>
    <xf numFmtId="0" fontId="3" fillId="0" borderId="1" xfId="0" applyFont="1" applyBorder="1"/>
    <xf numFmtId="0" fontId="3" fillId="0" borderId="2" xfId="0" applyFont="1" applyBorder="1"/>
    <xf numFmtId="0" fontId="3" fillId="2" borderId="1" xfId="0" applyFont="1" applyFill="1" applyBorder="1"/>
    <xf numFmtId="0" fontId="3" fillId="0" borderId="3" xfId="0" applyFont="1" applyBorder="1"/>
    <xf numFmtId="0" fontId="3" fillId="0" borderId="4" xfId="0" applyFont="1" applyBorder="1"/>
    <xf numFmtId="167" fontId="3" fillId="0" borderId="0" xfId="1" applyNumberFormat="1" applyFont="1"/>
    <xf numFmtId="167" fontId="3" fillId="0" borderId="0" xfId="0" applyNumberFormat="1" applyFont="1"/>
    <xf numFmtId="6" fontId="3" fillId="0" borderId="0" xfId="0" applyNumberFormat="1" applyFont="1"/>
    <xf numFmtId="6" fontId="3" fillId="2" borderId="0" xfId="0" applyNumberFormat="1" applyFont="1" applyFill="1"/>
    <xf numFmtId="167" fontId="6" fillId="2" borderId="0" xfId="0" applyNumberFormat="1" applyFont="1" applyFill="1"/>
    <xf numFmtId="6" fontId="6" fillId="2" borderId="0" xfId="0" applyNumberFormat="1" applyFont="1" applyFill="1"/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7" fillId="0" borderId="0" xfId="0" applyFont="1" applyAlignment="1">
      <alignment horizontal="center"/>
    </xf>
    <xf numFmtId="6" fontId="5" fillId="0" borderId="0" xfId="0" applyNumberFormat="1" applyFont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49"/>
  <sheetViews>
    <sheetView tabSelected="1" workbookViewId="0">
      <selection activeCell="A5" sqref="A5"/>
    </sheetView>
  </sheetViews>
  <sheetFormatPr defaultRowHeight="12.75" x14ac:dyDescent="0.2"/>
  <cols>
    <col min="1" max="1" width="8" style="2" customWidth="1"/>
    <col min="2" max="2" width="4.7109375" style="2" customWidth="1"/>
    <col min="3" max="3" width="7.28515625" style="2" bestFit="1" customWidth="1"/>
    <col min="4" max="4" width="14.7109375" style="3" bestFit="1" customWidth="1"/>
    <col min="5" max="5" width="53.5703125" style="2" bestFit="1" customWidth="1"/>
    <col min="6" max="6" width="19.140625" style="2" hidden="1" customWidth="1"/>
    <col min="7" max="7" width="36.7109375" style="2" hidden="1" customWidth="1"/>
    <col min="8" max="8" width="58.140625" style="2" bestFit="1" customWidth="1"/>
    <col min="9" max="9" width="12.28515625" style="4" customWidth="1"/>
    <col min="10" max="10" width="12" style="4" customWidth="1"/>
    <col min="11" max="12" width="12.85546875" style="2" hidden="1" customWidth="1"/>
    <col min="13" max="13" width="9.140625" style="2"/>
    <col min="14" max="14" width="7" style="2" bestFit="1" customWidth="1"/>
    <col min="15" max="15" width="10.28515625" style="2" bestFit="1" customWidth="1"/>
    <col min="16" max="16" width="7" style="2" customWidth="1"/>
    <col min="17" max="17" width="17.5703125" style="2" customWidth="1"/>
    <col min="18" max="18" width="22.7109375" style="2" bestFit="1" customWidth="1"/>
    <col min="19" max="19" width="10.7109375" style="2" hidden="1" customWidth="1"/>
    <col min="20" max="21" width="0" style="2" hidden="1" customWidth="1"/>
    <col min="22" max="16384" width="9.140625" style="2"/>
  </cols>
  <sheetData>
    <row r="1" spans="1:21" ht="13.5" x14ac:dyDescent="0.25">
      <c r="A1" s="1" t="s">
        <v>77</v>
      </c>
      <c r="B1" s="1"/>
      <c r="F1" s="3"/>
    </row>
    <row r="2" spans="1:21" s="5" customFormat="1" ht="14.25" x14ac:dyDescent="0.2">
      <c r="A2" s="29" t="s">
        <v>78</v>
      </c>
      <c r="B2" s="30"/>
      <c r="C2" s="5" t="s">
        <v>0</v>
      </c>
      <c r="D2" s="6" t="s">
        <v>1</v>
      </c>
      <c r="E2" s="5" t="s">
        <v>2</v>
      </c>
      <c r="F2" s="5" t="s">
        <v>3</v>
      </c>
      <c r="G2" s="5" t="s">
        <v>4</v>
      </c>
      <c r="H2" s="5" t="s">
        <v>5</v>
      </c>
      <c r="I2" s="7" t="s">
        <v>12</v>
      </c>
      <c r="J2" s="7" t="s">
        <v>13</v>
      </c>
      <c r="K2" s="5" t="s">
        <v>6</v>
      </c>
      <c r="L2" s="5" t="s">
        <v>7</v>
      </c>
      <c r="M2" s="5" t="s">
        <v>79</v>
      </c>
      <c r="N2" s="5" t="s">
        <v>10</v>
      </c>
      <c r="O2" s="5" t="s">
        <v>80</v>
      </c>
      <c r="P2" s="5" t="s">
        <v>8</v>
      </c>
      <c r="Q2" s="5" t="s">
        <v>9</v>
      </c>
      <c r="R2" s="5" t="s">
        <v>11</v>
      </c>
    </row>
    <row r="3" spans="1:21" s="5" customFormat="1" ht="15" x14ac:dyDescent="0.25">
      <c r="A3" s="25"/>
      <c r="B3" s="26"/>
      <c r="D3" s="6"/>
      <c r="I3" s="7"/>
      <c r="J3" s="7"/>
      <c r="N3" s="27"/>
      <c r="O3" s="28"/>
    </row>
    <row r="4" spans="1:21" s="10" customFormat="1" ht="13.5" x14ac:dyDescent="0.25">
      <c r="A4" s="12">
        <f ca="1">SUM(B4:B49)</f>
        <v>35</v>
      </c>
      <c r="B4" s="13">
        <f ca="1">COUNT(C5:C17)</f>
        <v>13</v>
      </c>
      <c r="C4" s="8" t="s">
        <v>76</v>
      </c>
      <c r="D4" s="9"/>
      <c r="I4" s="11"/>
      <c r="J4" s="11"/>
      <c r="M4" s="23">
        <f ca="1">SUM(M5:M17)</f>
        <v>-107000</v>
      </c>
      <c r="O4" s="24">
        <f ca="1">SUM(O5:O17)</f>
        <v>406190</v>
      </c>
    </row>
    <row r="5" spans="1:21" x14ac:dyDescent="0.2">
      <c r="A5" s="14"/>
      <c r="B5" s="15"/>
      <c r="C5" s="2">
        <v>179048</v>
      </c>
      <c r="D5" s="3">
        <v>36651.442812499998</v>
      </c>
      <c r="E5" s="2" t="s">
        <v>24</v>
      </c>
      <c r="F5" s="2" t="s">
        <v>15</v>
      </c>
      <c r="G5" s="2" t="s">
        <v>25</v>
      </c>
      <c r="H5" s="2" t="s">
        <v>26</v>
      </c>
      <c r="I5" s="4">
        <v>36651</v>
      </c>
      <c r="J5" s="4">
        <v>36653</v>
      </c>
      <c r="K5" s="2">
        <v>6000</v>
      </c>
      <c r="M5" s="20">
        <f t="shared" ref="M5:M17" ca="1" si="0">SUM(T5:U5)</f>
        <v>18000</v>
      </c>
      <c r="N5" s="2">
        <v>3.7949999999999999</v>
      </c>
      <c r="O5" s="21">
        <f t="shared" ref="O5:O17" ca="1" si="1">N5*M5*-1</f>
        <v>-68310</v>
      </c>
      <c r="P5" s="2" t="s">
        <v>27</v>
      </c>
      <c r="Q5" s="2" t="s">
        <v>28</v>
      </c>
      <c r="R5" s="2" t="s">
        <v>29</v>
      </c>
      <c r="S5" s="19">
        <f t="shared" ref="S5:S17" ca="1" si="2">+J5+1-I5</f>
        <v>3</v>
      </c>
      <c r="T5" s="20">
        <f t="shared" ref="T5:T17" ca="1" si="3">K5*S5</f>
        <v>18000</v>
      </c>
      <c r="U5" s="20">
        <f t="shared" ref="U5:U17" ca="1" si="4">L5*S5*-1</f>
        <v>0</v>
      </c>
    </row>
    <row r="6" spans="1:21" x14ac:dyDescent="0.2">
      <c r="A6" s="14"/>
      <c r="B6" s="15"/>
      <c r="C6" s="2">
        <v>179052</v>
      </c>
      <c r="D6" s="3">
        <v>36651.444895833331</v>
      </c>
      <c r="E6" s="2" t="s">
        <v>35</v>
      </c>
      <c r="F6" s="2" t="s">
        <v>15</v>
      </c>
      <c r="G6" s="2" t="s">
        <v>25</v>
      </c>
      <c r="H6" s="2" t="s">
        <v>26</v>
      </c>
      <c r="I6" s="4">
        <v>36651</v>
      </c>
      <c r="J6" s="4">
        <v>36653</v>
      </c>
      <c r="K6" s="2">
        <v>10000</v>
      </c>
      <c r="M6" s="20">
        <f t="shared" ca="1" si="0"/>
        <v>30000</v>
      </c>
      <c r="N6" s="2">
        <v>3.7949999999999999</v>
      </c>
      <c r="O6" s="21">
        <f t="shared" ca="1" si="1"/>
        <v>-113850</v>
      </c>
      <c r="P6" s="2" t="s">
        <v>27</v>
      </c>
      <c r="Q6" s="2" t="s">
        <v>28</v>
      </c>
      <c r="R6" s="2" t="s">
        <v>29</v>
      </c>
      <c r="S6" s="19">
        <f t="shared" ca="1" si="2"/>
        <v>3</v>
      </c>
      <c r="T6" s="20">
        <f t="shared" ca="1" si="3"/>
        <v>30000</v>
      </c>
      <c r="U6" s="20">
        <f t="shared" ca="1" si="4"/>
        <v>0</v>
      </c>
    </row>
    <row r="7" spans="1:21" x14ac:dyDescent="0.2">
      <c r="A7" s="14"/>
      <c r="B7" s="15"/>
      <c r="C7" s="2">
        <v>179060</v>
      </c>
      <c r="D7" s="3">
        <v>36651.446273148147</v>
      </c>
      <c r="E7" s="2" t="s">
        <v>41</v>
      </c>
      <c r="F7" s="2" t="s">
        <v>15</v>
      </c>
      <c r="G7" s="2" t="s">
        <v>25</v>
      </c>
      <c r="H7" s="2" t="s">
        <v>26</v>
      </c>
      <c r="I7" s="4">
        <v>36651</v>
      </c>
      <c r="J7" s="4">
        <v>36653</v>
      </c>
      <c r="L7" s="2">
        <v>20000</v>
      </c>
      <c r="M7" s="20">
        <f t="shared" ca="1" si="0"/>
        <v>-60000</v>
      </c>
      <c r="N7" s="2">
        <v>3.7974999999999999</v>
      </c>
      <c r="O7" s="21">
        <f t="shared" ca="1" si="1"/>
        <v>227850</v>
      </c>
      <c r="P7" s="2" t="s">
        <v>27</v>
      </c>
      <c r="Q7" s="2" t="s">
        <v>28</v>
      </c>
      <c r="R7" s="2" t="s">
        <v>29</v>
      </c>
      <c r="S7" s="19">
        <f t="shared" ca="1" si="2"/>
        <v>3</v>
      </c>
      <c r="T7" s="20">
        <f t="shared" ca="1" si="3"/>
        <v>0</v>
      </c>
      <c r="U7" s="20">
        <f t="shared" ca="1" si="4"/>
        <v>-60000</v>
      </c>
    </row>
    <row r="8" spans="1:21" x14ac:dyDescent="0.2">
      <c r="A8" s="14"/>
      <c r="B8" s="15"/>
      <c r="C8" s="2">
        <v>179061</v>
      </c>
      <c r="D8" s="3">
        <v>36651.446296296293</v>
      </c>
      <c r="E8" s="2" t="s">
        <v>42</v>
      </c>
      <c r="F8" s="2" t="s">
        <v>15</v>
      </c>
      <c r="G8" s="2" t="s">
        <v>25</v>
      </c>
      <c r="H8" s="2" t="s">
        <v>43</v>
      </c>
      <c r="I8" s="4">
        <v>36652</v>
      </c>
      <c r="J8" s="4">
        <v>36653</v>
      </c>
      <c r="K8" s="2">
        <v>10000</v>
      </c>
      <c r="M8" s="20">
        <f t="shared" ca="1" si="0"/>
        <v>20000</v>
      </c>
      <c r="N8" s="2">
        <v>3.7949999999999999</v>
      </c>
      <c r="O8" s="21">
        <f t="shared" ca="1" si="1"/>
        <v>-75900</v>
      </c>
      <c r="P8" s="2" t="s">
        <v>27</v>
      </c>
      <c r="Q8" s="2" t="s">
        <v>28</v>
      </c>
      <c r="R8" s="2" t="s">
        <v>29</v>
      </c>
      <c r="S8" s="19">
        <f t="shared" ca="1" si="2"/>
        <v>2</v>
      </c>
      <c r="T8" s="20">
        <f t="shared" ca="1" si="3"/>
        <v>20000</v>
      </c>
      <c r="U8" s="20">
        <f t="shared" ca="1" si="4"/>
        <v>0</v>
      </c>
    </row>
    <row r="9" spans="1:21" x14ac:dyDescent="0.2">
      <c r="A9" s="14"/>
      <c r="B9" s="15"/>
      <c r="C9" s="2">
        <v>179065</v>
      </c>
      <c r="D9" s="3">
        <v>36651.447083333333</v>
      </c>
      <c r="E9" s="2" t="s">
        <v>44</v>
      </c>
      <c r="F9" s="2" t="s">
        <v>15</v>
      </c>
      <c r="G9" s="2" t="s">
        <v>25</v>
      </c>
      <c r="H9" s="2" t="s">
        <v>43</v>
      </c>
      <c r="I9" s="4">
        <v>36652</v>
      </c>
      <c r="J9" s="4">
        <v>36653</v>
      </c>
      <c r="L9" s="2">
        <v>10000</v>
      </c>
      <c r="M9" s="20">
        <f t="shared" ca="1" si="0"/>
        <v>-20000</v>
      </c>
      <c r="N9" s="2">
        <v>3.8</v>
      </c>
      <c r="O9" s="21">
        <f t="shared" ca="1" si="1"/>
        <v>76000</v>
      </c>
      <c r="P9" s="2" t="s">
        <v>27</v>
      </c>
      <c r="Q9" s="2" t="s">
        <v>28</v>
      </c>
      <c r="R9" s="2" t="s">
        <v>29</v>
      </c>
      <c r="S9" s="19">
        <f t="shared" ca="1" si="2"/>
        <v>2</v>
      </c>
      <c r="T9" s="20">
        <f t="shared" ca="1" si="3"/>
        <v>0</v>
      </c>
      <c r="U9" s="20">
        <f t="shared" ca="1" si="4"/>
        <v>-20000</v>
      </c>
    </row>
    <row r="10" spans="1:21" x14ac:dyDescent="0.2">
      <c r="A10" s="14"/>
      <c r="B10" s="15"/>
      <c r="C10" s="2">
        <v>179066</v>
      </c>
      <c r="D10" s="3">
        <v>36651.447199074071</v>
      </c>
      <c r="E10" s="2" t="s">
        <v>45</v>
      </c>
      <c r="F10" s="2" t="s">
        <v>15</v>
      </c>
      <c r="G10" s="2" t="s">
        <v>25</v>
      </c>
      <c r="H10" s="2" t="s">
        <v>26</v>
      </c>
      <c r="I10" s="4">
        <v>36651</v>
      </c>
      <c r="J10" s="4">
        <v>36653</v>
      </c>
      <c r="L10" s="2">
        <v>10000</v>
      </c>
      <c r="M10" s="20">
        <f t="shared" ca="1" si="0"/>
        <v>-30000</v>
      </c>
      <c r="N10" s="2">
        <v>3.7974999999999999</v>
      </c>
      <c r="O10" s="21">
        <f t="shared" ca="1" si="1"/>
        <v>113925</v>
      </c>
      <c r="P10" s="2" t="s">
        <v>27</v>
      </c>
      <c r="Q10" s="2" t="s">
        <v>28</v>
      </c>
      <c r="R10" s="2" t="s">
        <v>29</v>
      </c>
      <c r="S10" s="19">
        <f t="shared" ca="1" si="2"/>
        <v>3</v>
      </c>
      <c r="T10" s="20">
        <f t="shared" ca="1" si="3"/>
        <v>0</v>
      </c>
      <c r="U10" s="20">
        <f t="shared" ca="1" si="4"/>
        <v>-30000</v>
      </c>
    </row>
    <row r="11" spans="1:21" x14ac:dyDescent="0.2">
      <c r="A11" s="14"/>
      <c r="B11" s="15"/>
      <c r="C11" s="2">
        <v>179078</v>
      </c>
      <c r="D11" s="3">
        <v>36651.452210648145</v>
      </c>
      <c r="E11" s="2" t="s">
        <v>44</v>
      </c>
      <c r="F11" s="2" t="s">
        <v>15</v>
      </c>
      <c r="G11" s="2" t="s">
        <v>25</v>
      </c>
      <c r="H11" s="2" t="s">
        <v>43</v>
      </c>
      <c r="I11" s="4">
        <v>36652</v>
      </c>
      <c r="J11" s="4">
        <v>36653</v>
      </c>
      <c r="L11" s="2">
        <v>10000</v>
      </c>
      <c r="M11" s="20">
        <f t="shared" ca="1" si="0"/>
        <v>-20000</v>
      </c>
      <c r="N11" s="2">
        <v>3.7850000000000001</v>
      </c>
      <c r="O11" s="21">
        <f t="shared" ca="1" si="1"/>
        <v>75700</v>
      </c>
      <c r="P11" s="2" t="s">
        <v>27</v>
      </c>
      <c r="Q11" s="2" t="s">
        <v>28</v>
      </c>
      <c r="R11" s="2" t="s">
        <v>29</v>
      </c>
      <c r="S11" s="19">
        <f t="shared" ca="1" si="2"/>
        <v>2</v>
      </c>
      <c r="T11" s="20">
        <f t="shared" ca="1" si="3"/>
        <v>0</v>
      </c>
      <c r="U11" s="20">
        <f t="shared" ca="1" si="4"/>
        <v>-20000</v>
      </c>
    </row>
    <row r="12" spans="1:21" x14ac:dyDescent="0.2">
      <c r="A12" s="14"/>
      <c r="B12" s="15"/>
      <c r="C12" s="2">
        <v>179080</v>
      </c>
      <c r="D12" s="3">
        <v>36651.452488425923</v>
      </c>
      <c r="E12" s="2" t="s">
        <v>45</v>
      </c>
      <c r="F12" s="2" t="s">
        <v>15</v>
      </c>
      <c r="G12" s="2" t="s">
        <v>25</v>
      </c>
      <c r="H12" s="2" t="s">
        <v>26</v>
      </c>
      <c r="I12" s="4">
        <v>36651</v>
      </c>
      <c r="J12" s="4">
        <v>36653</v>
      </c>
      <c r="L12" s="2">
        <v>20000</v>
      </c>
      <c r="M12" s="20">
        <f t="shared" ca="1" si="0"/>
        <v>-60000</v>
      </c>
      <c r="N12" s="2">
        <v>3.79</v>
      </c>
      <c r="O12" s="21">
        <f t="shared" ca="1" si="1"/>
        <v>227400</v>
      </c>
      <c r="P12" s="2" t="s">
        <v>27</v>
      </c>
      <c r="Q12" s="2" t="s">
        <v>28</v>
      </c>
      <c r="R12" s="2" t="s">
        <v>29</v>
      </c>
      <c r="S12" s="19">
        <f t="shared" ca="1" si="2"/>
        <v>3</v>
      </c>
      <c r="T12" s="20">
        <f t="shared" ca="1" si="3"/>
        <v>0</v>
      </c>
      <c r="U12" s="20">
        <f t="shared" ca="1" si="4"/>
        <v>-60000</v>
      </c>
    </row>
    <row r="13" spans="1:21" x14ac:dyDescent="0.2">
      <c r="A13" s="14"/>
      <c r="B13" s="15"/>
      <c r="C13" s="2">
        <v>179081</v>
      </c>
      <c r="D13" s="3">
        <v>36651.452650462961</v>
      </c>
      <c r="E13" s="2" t="s">
        <v>45</v>
      </c>
      <c r="F13" s="2" t="s">
        <v>15</v>
      </c>
      <c r="G13" s="2" t="s">
        <v>25</v>
      </c>
      <c r="H13" s="2" t="s">
        <v>43</v>
      </c>
      <c r="I13" s="4">
        <v>36652</v>
      </c>
      <c r="J13" s="4">
        <v>36653</v>
      </c>
      <c r="L13" s="2">
        <v>10000</v>
      </c>
      <c r="M13" s="20">
        <f t="shared" ca="1" si="0"/>
        <v>-20000</v>
      </c>
      <c r="N13" s="2">
        <v>3.79</v>
      </c>
      <c r="O13" s="21">
        <f t="shared" ca="1" si="1"/>
        <v>75800</v>
      </c>
      <c r="P13" s="2" t="s">
        <v>27</v>
      </c>
      <c r="Q13" s="2" t="s">
        <v>28</v>
      </c>
      <c r="R13" s="2" t="s">
        <v>29</v>
      </c>
      <c r="S13" s="19">
        <f t="shared" ca="1" si="2"/>
        <v>2</v>
      </c>
      <c r="T13" s="20">
        <f t="shared" ca="1" si="3"/>
        <v>0</v>
      </c>
      <c r="U13" s="20">
        <f t="shared" ca="1" si="4"/>
        <v>-20000</v>
      </c>
    </row>
    <row r="14" spans="1:21" x14ac:dyDescent="0.2">
      <c r="A14" s="14"/>
      <c r="B14" s="15"/>
      <c r="C14" s="2">
        <v>179082</v>
      </c>
      <c r="D14" s="3">
        <v>36651.452696759261</v>
      </c>
      <c r="E14" s="2" t="s">
        <v>45</v>
      </c>
      <c r="F14" s="2" t="s">
        <v>15</v>
      </c>
      <c r="G14" s="2" t="s">
        <v>25</v>
      </c>
      <c r="H14" s="2" t="s">
        <v>56</v>
      </c>
      <c r="I14" s="4">
        <v>36651</v>
      </c>
      <c r="J14" s="4">
        <v>36651</v>
      </c>
      <c r="L14" s="2">
        <v>20000</v>
      </c>
      <c r="M14" s="20">
        <f t="shared" ca="1" si="0"/>
        <v>-20000</v>
      </c>
      <c r="N14" s="2">
        <v>3.79</v>
      </c>
      <c r="O14" s="21">
        <f t="shared" ca="1" si="1"/>
        <v>75800</v>
      </c>
      <c r="P14" s="2" t="s">
        <v>27</v>
      </c>
      <c r="Q14" s="2" t="s">
        <v>28</v>
      </c>
      <c r="R14" s="2" t="s">
        <v>29</v>
      </c>
      <c r="S14" s="19">
        <f t="shared" ca="1" si="2"/>
        <v>1</v>
      </c>
      <c r="T14" s="20">
        <f t="shared" ca="1" si="3"/>
        <v>0</v>
      </c>
      <c r="U14" s="20">
        <f t="shared" ca="1" si="4"/>
        <v>-20000</v>
      </c>
    </row>
    <row r="15" spans="1:21" x14ac:dyDescent="0.2">
      <c r="A15" s="14"/>
      <c r="B15" s="15"/>
      <c r="C15" s="2">
        <v>179084</v>
      </c>
      <c r="D15" s="3">
        <v>36651.452800925923</v>
      </c>
      <c r="E15" s="2" t="s">
        <v>57</v>
      </c>
      <c r="F15" s="2" t="s">
        <v>15</v>
      </c>
      <c r="G15" s="2" t="s">
        <v>25</v>
      </c>
      <c r="H15" s="2" t="s">
        <v>26</v>
      </c>
      <c r="I15" s="4">
        <v>36651</v>
      </c>
      <c r="J15" s="4">
        <v>36653</v>
      </c>
      <c r="K15" s="2">
        <v>20000</v>
      </c>
      <c r="M15" s="20">
        <f t="shared" ca="1" si="0"/>
        <v>60000</v>
      </c>
      <c r="N15" s="2">
        <v>3.7875000000000001</v>
      </c>
      <c r="O15" s="21">
        <f t="shared" ca="1" si="1"/>
        <v>-227250</v>
      </c>
      <c r="P15" s="2" t="s">
        <v>27</v>
      </c>
      <c r="Q15" s="2" t="s">
        <v>28</v>
      </c>
      <c r="R15" s="2" t="s">
        <v>29</v>
      </c>
      <c r="S15" s="19">
        <f t="shared" ca="1" si="2"/>
        <v>3</v>
      </c>
      <c r="T15" s="20">
        <f t="shared" ca="1" si="3"/>
        <v>60000</v>
      </c>
      <c r="U15" s="20">
        <f t="shared" ca="1" si="4"/>
        <v>0</v>
      </c>
    </row>
    <row r="16" spans="1:21" x14ac:dyDescent="0.2">
      <c r="A16" s="14"/>
      <c r="B16" s="15"/>
      <c r="C16" s="2">
        <v>179096</v>
      </c>
      <c r="D16" s="3">
        <v>36651.456793981481</v>
      </c>
      <c r="E16" s="2" t="s">
        <v>67</v>
      </c>
      <c r="F16" s="2" t="s">
        <v>15</v>
      </c>
      <c r="G16" s="2" t="s">
        <v>25</v>
      </c>
      <c r="H16" s="2" t="s">
        <v>56</v>
      </c>
      <c r="I16" s="4">
        <v>36651</v>
      </c>
      <c r="J16" s="4">
        <v>36651</v>
      </c>
      <c r="L16" s="2">
        <v>20000</v>
      </c>
      <c r="M16" s="20">
        <f t="shared" ca="1" si="0"/>
        <v>-20000</v>
      </c>
      <c r="N16" s="2">
        <v>3.79</v>
      </c>
      <c r="O16" s="21">
        <f t="shared" ca="1" si="1"/>
        <v>75800</v>
      </c>
      <c r="P16" s="2" t="s">
        <v>27</v>
      </c>
      <c r="Q16" s="2" t="s">
        <v>28</v>
      </c>
      <c r="R16" s="2" t="s">
        <v>29</v>
      </c>
      <c r="S16" s="19">
        <f t="shared" ca="1" si="2"/>
        <v>1</v>
      </c>
      <c r="T16" s="20">
        <f t="shared" ca="1" si="3"/>
        <v>0</v>
      </c>
      <c r="U16" s="20">
        <f t="shared" ca="1" si="4"/>
        <v>-20000</v>
      </c>
    </row>
    <row r="17" spans="1:21" x14ac:dyDescent="0.2">
      <c r="A17" s="14"/>
      <c r="B17" s="15"/>
      <c r="C17" s="2">
        <v>179105</v>
      </c>
      <c r="D17" s="3">
        <v>36651.460717592592</v>
      </c>
      <c r="E17" s="2" t="s">
        <v>71</v>
      </c>
      <c r="F17" s="2" t="s">
        <v>15</v>
      </c>
      <c r="G17" s="2" t="s">
        <v>25</v>
      </c>
      <c r="H17" s="2" t="s">
        <v>26</v>
      </c>
      <c r="I17" s="4">
        <v>36651</v>
      </c>
      <c r="J17" s="4">
        <v>36653</v>
      </c>
      <c r="K17" s="2">
        <v>5000</v>
      </c>
      <c r="M17" s="20">
        <f t="shared" ca="1" si="0"/>
        <v>15000</v>
      </c>
      <c r="N17" s="2">
        <v>3.7850000000000001</v>
      </c>
      <c r="O17" s="21">
        <f t="shared" ca="1" si="1"/>
        <v>-56775</v>
      </c>
      <c r="P17" s="2" t="s">
        <v>27</v>
      </c>
      <c r="Q17" s="2" t="s">
        <v>28</v>
      </c>
      <c r="R17" s="2" t="s">
        <v>29</v>
      </c>
      <c r="S17" s="19">
        <f t="shared" ca="1" si="2"/>
        <v>3</v>
      </c>
      <c r="T17" s="20">
        <f t="shared" ca="1" si="3"/>
        <v>15000</v>
      </c>
      <c r="U17" s="20">
        <f t="shared" ca="1" si="4"/>
        <v>0</v>
      </c>
    </row>
    <row r="18" spans="1:21" x14ac:dyDescent="0.2">
      <c r="A18" s="14"/>
      <c r="B18" s="15"/>
      <c r="M18" s="20"/>
      <c r="O18" s="21"/>
      <c r="S18" s="19"/>
      <c r="T18" s="20"/>
      <c r="U18" s="20"/>
    </row>
    <row r="19" spans="1:21" s="10" customFormat="1" ht="13.5" x14ac:dyDescent="0.25">
      <c r="A19" s="16"/>
      <c r="B19" s="13">
        <f ca="1">COUNT(C20:C22)</f>
        <v>3</v>
      </c>
      <c r="C19" s="8" t="s">
        <v>74</v>
      </c>
      <c r="D19" s="9"/>
      <c r="I19" s="11"/>
      <c r="J19" s="11"/>
      <c r="M19" s="23">
        <f ca="1">SUM(M20:M22)</f>
        <v>-5661</v>
      </c>
      <c r="O19" s="24">
        <f ca="1">SUM(O20:O22)</f>
        <v>22446.134999999995</v>
      </c>
    </row>
    <row r="20" spans="1:21" x14ac:dyDescent="0.2">
      <c r="A20" s="14"/>
      <c r="B20" s="15"/>
      <c r="C20" s="2">
        <v>179038</v>
      </c>
      <c r="D20" s="3">
        <v>36651.439826388887</v>
      </c>
      <c r="E20" s="2" t="s">
        <v>14</v>
      </c>
      <c r="F20" s="2" t="s">
        <v>15</v>
      </c>
      <c r="G20" s="2" t="s">
        <v>16</v>
      </c>
      <c r="H20" s="2" t="s">
        <v>17</v>
      </c>
      <c r="I20" s="4">
        <v>36652.723611111112</v>
      </c>
      <c r="J20" s="4">
        <v>36654.723611111112</v>
      </c>
      <c r="K20" s="2">
        <v>7113</v>
      </c>
      <c r="M20" s="20">
        <f ca="1">SUM(T20:U20)</f>
        <v>21339</v>
      </c>
      <c r="N20" s="2">
        <v>3.0350000000000001</v>
      </c>
      <c r="O20" s="21">
        <f ca="1">N20*M20*-1</f>
        <v>-64763.865000000005</v>
      </c>
      <c r="P20" s="2" t="s">
        <v>18</v>
      </c>
      <c r="Q20" s="2" t="s">
        <v>19</v>
      </c>
      <c r="R20" s="2" t="s">
        <v>20</v>
      </c>
      <c r="S20" s="19">
        <f ca="1">+J20+1-I20</f>
        <v>3</v>
      </c>
      <c r="T20" s="20">
        <f ca="1">K20*S20</f>
        <v>21339</v>
      </c>
      <c r="U20" s="20">
        <f ca="1">L20*S20*-1</f>
        <v>0</v>
      </c>
    </row>
    <row r="21" spans="1:21" x14ac:dyDescent="0.2">
      <c r="A21" s="14"/>
      <c r="B21" s="15"/>
      <c r="C21" s="2">
        <v>179071</v>
      </c>
      <c r="D21" s="3">
        <v>36651.450358796297</v>
      </c>
      <c r="E21" s="2" t="s">
        <v>36</v>
      </c>
      <c r="F21" s="2" t="s">
        <v>15</v>
      </c>
      <c r="G21" s="2" t="s">
        <v>16</v>
      </c>
      <c r="H21" s="2">
        <v>0</v>
      </c>
      <c r="I21" s="4">
        <v>36652.723611111112</v>
      </c>
      <c r="J21" s="4">
        <v>36654.723611111112</v>
      </c>
      <c r="K21" s="2">
        <v>1000</v>
      </c>
      <c r="M21" s="20">
        <f ca="1">SUM(T21:U21)</f>
        <v>3000</v>
      </c>
      <c r="N21" s="2">
        <v>3.13</v>
      </c>
      <c r="O21" s="21">
        <f ca="1">N21*M21*-1</f>
        <v>-9390</v>
      </c>
      <c r="P21" s="2" t="s">
        <v>18</v>
      </c>
      <c r="Q21" s="2" t="s">
        <v>19</v>
      </c>
      <c r="R21" s="2" t="s">
        <v>50</v>
      </c>
      <c r="S21" s="19">
        <f ca="1">+J21+1-I21</f>
        <v>3</v>
      </c>
      <c r="T21" s="20">
        <f ca="1">K21*S21</f>
        <v>3000</v>
      </c>
      <c r="U21" s="20">
        <f ca="1">L21*S21*-1</f>
        <v>0</v>
      </c>
    </row>
    <row r="22" spans="1:21" x14ac:dyDescent="0.2">
      <c r="A22" s="14"/>
      <c r="B22" s="15"/>
      <c r="C22" s="2">
        <v>179050</v>
      </c>
      <c r="D22" s="3">
        <v>36651.444421296299</v>
      </c>
      <c r="E22" s="2" t="s">
        <v>31</v>
      </c>
      <c r="F22" s="2" t="s">
        <v>15</v>
      </c>
      <c r="G22" s="2" t="s">
        <v>32</v>
      </c>
      <c r="H22" s="2" t="s">
        <v>33</v>
      </c>
      <c r="I22" s="4">
        <v>36652</v>
      </c>
      <c r="J22" s="4">
        <v>36654</v>
      </c>
      <c r="L22" s="2">
        <v>10000</v>
      </c>
      <c r="M22" s="20">
        <f ca="1">SUM(T22:U22)</f>
        <v>-30000</v>
      </c>
      <c r="N22" s="2">
        <v>3.22</v>
      </c>
      <c r="O22" s="21">
        <f ca="1">N22*M22*-1</f>
        <v>96600</v>
      </c>
      <c r="P22" s="2" t="s">
        <v>18</v>
      </c>
      <c r="Q22" s="2" t="s">
        <v>19</v>
      </c>
      <c r="R22" s="2" t="s">
        <v>34</v>
      </c>
      <c r="S22" s="19">
        <f ca="1">+J22+1-I22</f>
        <v>3</v>
      </c>
      <c r="T22" s="20">
        <f ca="1">K22*S22</f>
        <v>0</v>
      </c>
      <c r="U22" s="20">
        <f ca="1">L22*S22*-1</f>
        <v>-30000</v>
      </c>
    </row>
    <row r="23" spans="1:21" x14ac:dyDescent="0.2">
      <c r="A23" s="14"/>
      <c r="B23" s="15"/>
      <c r="M23" s="20"/>
      <c r="O23" s="21"/>
      <c r="S23" s="19"/>
      <c r="T23" s="20"/>
      <c r="U23" s="20"/>
    </row>
    <row r="24" spans="1:21" s="10" customFormat="1" ht="13.5" x14ac:dyDescent="0.25">
      <c r="A24" s="16"/>
      <c r="B24" s="13">
        <f ca="1">COUNT(C25:C29)</f>
        <v>5</v>
      </c>
      <c r="C24" s="8" t="s">
        <v>75</v>
      </c>
      <c r="D24" s="9"/>
      <c r="I24" s="11"/>
      <c r="J24" s="11"/>
      <c r="M24" s="23">
        <f ca="1">SUM(M25:M29)</f>
        <v>-10500</v>
      </c>
      <c r="O24" s="24">
        <f ca="1">SUM(O25:O29)</f>
        <v>37395</v>
      </c>
    </row>
    <row r="25" spans="1:21" x14ac:dyDescent="0.2">
      <c r="A25" s="14"/>
      <c r="B25" s="15"/>
      <c r="C25" s="2">
        <v>179054</v>
      </c>
      <c r="D25" s="3">
        <v>36651.445486111108</v>
      </c>
      <c r="E25" s="2" t="s">
        <v>37</v>
      </c>
      <c r="F25" s="2" t="s">
        <v>15</v>
      </c>
      <c r="G25" s="2" t="s">
        <v>16</v>
      </c>
      <c r="H25" s="2" t="s">
        <v>38</v>
      </c>
      <c r="I25" s="4">
        <v>36652</v>
      </c>
      <c r="J25" s="4">
        <v>36654</v>
      </c>
      <c r="L25" s="2">
        <v>10000</v>
      </c>
      <c r="M25" s="20">
        <f ca="1">SUM(T25:U25)</f>
        <v>-30000</v>
      </c>
      <c r="N25" s="2">
        <v>3.12</v>
      </c>
      <c r="O25" s="21">
        <f ca="1">N25*M25*-1</f>
        <v>93600</v>
      </c>
      <c r="P25" s="2" t="s">
        <v>18</v>
      </c>
      <c r="Q25" s="2" t="s">
        <v>19</v>
      </c>
      <c r="R25" s="2" t="s">
        <v>39</v>
      </c>
      <c r="S25" s="19">
        <f ca="1">+J25+1-I25</f>
        <v>3</v>
      </c>
      <c r="T25" s="20">
        <f ca="1">K25*S25</f>
        <v>0</v>
      </c>
      <c r="U25" s="20">
        <f ca="1">L25*S25*-1</f>
        <v>-30000</v>
      </c>
    </row>
    <row r="26" spans="1:21" x14ac:dyDescent="0.2">
      <c r="A26" s="14"/>
      <c r="B26" s="15"/>
      <c r="C26" s="2">
        <v>179072</v>
      </c>
      <c r="D26" s="3">
        <v>36651.45040509259</v>
      </c>
      <c r="E26" s="2" t="s">
        <v>36</v>
      </c>
      <c r="F26" s="2" t="s">
        <v>15</v>
      </c>
      <c r="G26" s="2" t="s">
        <v>16</v>
      </c>
      <c r="H26" s="2" t="s">
        <v>51</v>
      </c>
      <c r="I26" s="4">
        <v>36652</v>
      </c>
      <c r="J26" s="4">
        <v>36654</v>
      </c>
      <c r="K26" s="2">
        <v>6500</v>
      </c>
      <c r="M26" s="20">
        <f ca="1">SUM(T26:U26)</f>
        <v>19500</v>
      </c>
      <c r="N26" s="2">
        <v>3.09</v>
      </c>
      <c r="O26" s="21">
        <f ca="1">N26*M26*-1</f>
        <v>-60255</v>
      </c>
      <c r="P26" s="2" t="s">
        <v>18</v>
      </c>
      <c r="Q26" s="2" t="s">
        <v>19</v>
      </c>
      <c r="R26" s="2" t="s">
        <v>39</v>
      </c>
      <c r="S26" s="19">
        <f ca="1">+J26+1-I26</f>
        <v>3</v>
      </c>
      <c r="T26" s="20">
        <f ca="1">K26*S26</f>
        <v>19500</v>
      </c>
      <c r="U26" s="20">
        <f ca="1">L26*S26*-1</f>
        <v>0</v>
      </c>
    </row>
    <row r="27" spans="1:21" x14ac:dyDescent="0.2">
      <c r="A27" s="14"/>
      <c r="B27" s="15"/>
      <c r="C27" s="2">
        <v>179076</v>
      </c>
      <c r="D27" s="3">
        <v>36651.451886574076</v>
      </c>
      <c r="E27" s="2" t="s">
        <v>52</v>
      </c>
      <c r="F27" s="2" t="s">
        <v>15</v>
      </c>
      <c r="G27" s="2" t="s">
        <v>16</v>
      </c>
      <c r="H27" s="2" t="s">
        <v>53</v>
      </c>
      <c r="I27" s="4">
        <v>36652</v>
      </c>
      <c r="J27" s="4">
        <v>36654</v>
      </c>
      <c r="K27" s="2">
        <v>5000</v>
      </c>
      <c r="M27" s="20">
        <f ca="1">SUM(T27:U27)</f>
        <v>15000</v>
      </c>
      <c r="N27" s="2">
        <v>3.01</v>
      </c>
      <c r="O27" s="21">
        <f ca="1">N27*M27*-1</f>
        <v>-45150</v>
      </c>
      <c r="P27" s="2" t="s">
        <v>18</v>
      </c>
      <c r="Q27" s="2" t="s">
        <v>19</v>
      </c>
      <c r="R27" s="2" t="s">
        <v>39</v>
      </c>
      <c r="S27" s="19">
        <f ca="1">+J27+1-I27</f>
        <v>3</v>
      </c>
      <c r="T27" s="20">
        <f ca="1">K27*S27</f>
        <v>15000</v>
      </c>
      <c r="U27" s="20">
        <f ca="1">L27*S27*-1</f>
        <v>0</v>
      </c>
    </row>
    <row r="28" spans="1:21" x14ac:dyDescent="0.2">
      <c r="A28" s="14"/>
      <c r="B28" s="15"/>
      <c r="C28" s="2">
        <v>179077</v>
      </c>
      <c r="D28" s="3">
        <v>36651.452141203707</v>
      </c>
      <c r="E28" s="2" t="s">
        <v>52</v>
      </c>
      <c r="F28" s="2" t="s">
        <v>15</v>
      </c>
      <c r="G28" s="2" t="s">
        <v>16</v>
      </c>
      <c r="H28" s="2" t="s">
        <v>54</v>
      </c>
      <c r="I28" s="4">
        <v>36652</v>
      </c>
      <c r="J28" s="4">
        <v>36654</v>
      </c>
      <c r="K28" s="2">
        <v>5000</v>
      </c>
      <c r="M28" s="20">
        <f ca="1">SUM(T28:U28)</f>
        <v>15000</v>
      </c>
      <c r="N28" s="2">
        <v>2.96</v>
      </c>
      <c r="O28" s="21">
        <f ca="1">N28*M28*-1</f>
        <v>-44400</v>
      </c>
      <c r="P28" s="2" t="s">
        <v>18</v>
      </c>
      <c r="Q28" s="2" t="s">
        <v>19</v>
      </c>
      <c r="R28" s="2" t="s">
        <v>39</v>
      </c>
      <c r="S28" s="19">
        <f ca="1">+J28+1-I28</f>
        <v>3</v>
      </c>
      <c r="T28" s="20">
        <f ca="1">K28*S28</f>
        <v>15000</v>
      </c>
      <c r="U28" s="20">
        <f ca="1">L28*S28*-1</f>
        <v>0</v>
      </c>
    </row>
    <row r="29" spans="1:21" x14ac:dyDescent="0.2">
      <c r="A29" s="14"/>
      <c r="B29" s="15"/>
      <c r="C29" s="2">
        <v>179091</v>
      </c>
      <c r="D29" s="3">
        <v>36651.455277777779</v>
      </c>
      <c r="E29" s="2" t="s">
        <v>65</v>
      </c>
      <c r="F29" s="2" t="s">
        <v>15</v>
      </c>
      <c r="G29" s="2" t="s">
        <v>16</v>
      </c>
      <c r="H29" s="2" t="s">
        <v>38</v>
      </c>
      <c r="I29" s="4">
        <v>36652</v>
      </c>
      <c r="J29" s="4">
        <v>36654</v>
      </c>
      <c r="L29" s="2">
        <v>10000</v>
      </c>
      <c r="M29" s="20">
        <f ca="1">SUM(T29:U29)</f>
        <v>-30000</v>
      </c>
      <c r="N29" s="2">
        <v>3.12</v>
      </c>
      <c r="O29" s="21">
        <f ca="1">N29*M29*-1</f>
        <v>93600</v>
      </c>
      <c r="P29" s="2" t="s">
        <v>18</v>
      </c>
      <c r="Q29" s="2" t="s">
        <v>19</v>
      </c>
      <c r="R29" s="2" t="s">
        <v>39</v>
      </c>
      <c r="S29" s="19">
        <f ca="1">+J29+1-I29</f>
        <v>3</v>
      </c>
      <c r="T29" s="20">
        <f ca="1">K29*S29</f>
        <v>0</v>
      </c>
      <c r="U29" s="20">
        <f ca="1">L29*S29*-1</f>
        <v>-30000</v>
      </c>
    </row>
    <row r="30" spans="1:21" x14ac:dyDescent="0.2">
      <c r="A30" s="14"/>
      <c r="B30" s="15"/>
      <c r="M30" s="20"/>
      <c r="O30" s="21"/>
      <c r="S30" s="19"/>
      <c r="T30" s="20"/>
      <c r="U30" s="20"/>
    </row>
    <row r="31" spans="1:21" s="10" customFormat="1" ht="13.5" x14ac:dyDescent="0.25">
      <c r="A31" s="16"/>
      <c r="B31" s="13">
        <f ca="1">COUNT(C32)</f>
        <v>1</v>
      </c>
      <c r="C31" s="8" t="s">
        <v>81</v>
      </c>
      <c r="D31" s="9"/>
      <c r="I31" s="11"/>
      <c r="J31" s="11"/>
      <c r="M31" s="23">
        <f ca="1">SUM(M32)</f>
        <v>15000</v>
      </c>
      <c r="O31" s="24">
        <f ca="1">SUM(O32)</f>
        <v>-39750</v>
      </c>
    </row>
    <row r="32" spans="1:21" x14ac:dyDescent="0.2">
      <c r="A32" s="14"/>
      <c r="B32" s="15"/>
      <c r="C32" s="2">
        <v>179068</v>
      </c>
      <c r="D32" s="3">
        <v>36651.447453703702</v>
      </c>
      <c r="E32" s="2" t="s">
        <v>47</v>
      </c>
      <c r="F32" s="2" t="s">
        <v>15</v>
      </c>
      <c r="G32" s="2" t="s">
        <v>16</v>
      </c>
      <c r="H32" s="2" t="s">
        <v>48</v>
      </c>
      <c r="I32" s="4">
        <v>36652.723611111112</v>
      </c>
      <c r="J32" s="4">
        <v>36654.723611111112</v>
      </c>
      <c r="K32" s="2">
        <v>5000</v>
      </c>
      <c r="M32" s="20">
        <f ca="1">SUM(T32:U32)</f>
        <v>15000</v>
      </c>
      <c r="N32" s="2">
        <v>2.65</v>
      </c>
      <c r="O32" s="21">
        <f ca="1">N32*M32*-1</f>
        <v>-39750</v>
      </c>
      <c r="P32" s="2" t="s">
        <v>18</v>
      </c>
      <c r="Q32" s="2" t="s">
        <v>19</v>
      </c>
      <c r="R32" s="2" t="s">
        <v>49</v>
      </c>
      <c r="S32" s="19">
        <f ca="1">+J32+1-I32</f>
        <v>3</v>
      </c>
      <c r="T32" s="20">
        <f ca="1">K32*S32</f>
        <v>15000</v>
      </c>
      <c r="U32" s="20">
        <f ca="1">L32*S32*-1</f>
        <v>0</v>
      </c>
    </row>
    <row r="33" spans="1:21" x14ac:dyDescent="0.2">
      <c r="A33" s="14"/>
      <c r="B33" s="15"/>
      <c r="M33" s="20"/>
      <c r="O33" s="21"/>
      <c r="S33" s="19"/>
      <c r="T33" s="20"/>
      <c r="U33" s="20"/>
    </row>
    <row r="34" spans="1:21" s="10" customFormat="1" ht="13.5" x14ac:dyDescent="0.25">
      <c r="A34" s="16"/>
      <c r="B34" s="13">
        <f ca="1">COUNT(C35:C42)</f>
        <v>8</v>
      </c>
      <c r="C34" s="8" t="s">
        <v>73</v>
      </c>
      <c r="D34" s="9"/>
      <c r="I34" s="11"/>
      <c r="J34" s="11"/>
      <c r="M34" s="23">
        <f ca="1">SUM(M35:M42)</f>
        <v>76000</v>
      </c>
      <c r="O34" s="24">
        <f ca="1">SUM(O35:O42)</f>
        <v>-249820</v>
      </c>
    </row>
    <row r="35" spans="1:21" x14ac:dyDescent="0.2">
      <c r="A35" s="14"/>
      <c r="B35" s="15"/>
      <c r="C35" s="2">
        <v>179046</v>
      </c>
      <c r="D35" s="3">
        <v>36651.44253472222</v>
      </c>
      <c r="E35" s="2" t="s">
        <v>21</v>
      </c>
      <c r="F35" s="2" t="s">
        <v>15</v>
      </c>
      <c r="G35" s="2" t="s">
        <v>16</v>
      </c>
      <c r="H35" s="2" t="s">
        <v>22</v>
      </c>
      <c r="I35" s="4">
        <v>36652.43472222222</v>
      </c>
      <c r="J35" s="4">
        <v>36654.43472222222</v>
      </c>
      <c r="L35" s="2">
        <v>10000</v>
      </c>
      <c r="M35" s="20">
        <f t="shared" ref="M35:M42" ca="1" si="5">SUM(T35:U35)</f>
        <v>-30000</v>
      </c>
      <c r="N35" s="2">
        <v>3.2749999999999999</v>
      </c>
      <c r="O35" s="21">
        <f t="shared" ref="O35:O42" ca="1" si="6">N35*M35*-1</f>
        <v>98250</v>
      </c>
      <c r="P35" s="2" t="s">
        <v>18</v>
      </c>
      <c r="Q35" s="2" t="s">
        <v>19</v>
      </c>
      <c r="R35" s="2" t="s">
        <v>23</v>
      </c>
      <c r="S35" s="19">
        <f t="shared" ref="S35:S42" ca="1" si="7">+J35+1-I35</f>
        <v>3</v>
      </c>
      <c r="T35" s="20">
        <f t="shared" ref="T35:T42" ca="1" si="8">K35*S35</f>
        <v>0</v>
      </c>
      <c r="U35" s="20">
        <f t="shared" ref="U35:U42" ca="1" si="9">L35*S35*-1</f>
        <v>-30000</v>
      </c>
    </row>
    <row r="36" spans="1:21" x14ac:dyDescent="0.2">
      <c r="A36" s="14"/>
      <c r="B36" s="15"/>
      <c r="C36" s="2">
        <v>179049</v>
      </c>
      <c r="D36" s="3">
        <v>36651.442997685182</v>
      </c>
      <c r="E36" s="2" t="s">
        <v>30</v>
      </c>
      <c r="F36" s="2" t="s">
        <v>15</v>
      </c>
      <c r="G36" s="2" t="s">
        <v>16</v>
      </c>
      <c r="H36" s="2" t="s">
        <v>22</v>
      </c>
      <c r="I36" s="4">
        <v>36652.43472222222</v>
      </c>
      <c r="J36" s="4">
        <v>36654.43472222222</v>
      </c>
      <c r="K36" s="2">
        <v>20000</v>
      </c>
      <c r="M36" s="20">
        <f t="shared" ca="1" si="5"/>
        <v>60000</v>
      </c>
      <c r="N36" s="2">
        <v>3.27</v>
      </c>
      <c r="O36" s="21">
        <f t="shared" ca="1" si="6"/>
        <v>-196200</v>
      </c>
      <c r="P36" s="2" t="s">
        <v>18</v>
      </c>
      <c r="Q36" s="2" t="s">
        <v>19</v>
      </c>
      <c r="R36" s="2" t="s">
        <v>23</v>
      </c>
      <c r="S36" s="19">
        <f t="shared" ca="1" si="7"/>
        <v>3</v>
      </c>
      <c r="T36" s="20">
        <f t="shared" ca="1" si="8"/>
        <v>60000</v>
      </c>
      <c r="U36" s="20">
        <f t="shared" ca="1" si="9"/>
        <v>0</v>
      </c>
    </row>
    <row r="37" spans="1:21" x14ac:dyDescent="0.2">
      <c r="A37" s="14"/>
      <c r="B37" s="15"/>
      <c r="C37" s="2">
        <v>179053</v>
      </c>
      <c r="D37" s="3">
        <v>36651.445219907408</v>
      </c>
      <c r="E37" s="2" t="s">
        <v>36</v>
      </c>
      <c r="F37" s="2" t="s">
        <v>15</v>
      </c>
      <c r="G37" s="2" t="s">
        <v>16</v>
      </c>
      <c r="H37" s="2" t="s">
        <v>22</v>
      </c>
      <c r="I37" s="4">
        <v>36652.43472222222</v>
      </c>
      <c r="J37" s="4">
        <v>36654.43472222222</v>
      </c>
      <c r="L37" s="2">
        <v>12000</v>
      </c>
      <c r="M37" s="20">
        <f t="shared" ca="1" si="5"/>
        <v>-36000</v>
      </c>
      <c r="N37" s="2">
        <v>3.2725</v>
      </c>
      <c r="O37" s="21">
        <f t="shared" ca="1" si="6"/>
        <v>117810</v>
      </c>
      <c r="P37" s="2" t="s">
        <v>18</v>
      </c>
      <c r="Q37" s="2" t="s">
        <v>19</v>
      </c>
      <c r="R37" s="2" t="s">
        <v>23</v>
      </c>
      <c r="S37" s="19">
        <f t="shared" ca="1" si="7"/>
        <v>3</v>
      </c>
      <c r="T37" s="20">
        <f t="shared" ca="1" si="8"/>
        <v>0</v>
      </c>
      <c r="U37" s="20">
        <f t="shared" ca="1" si="9"/>
        <v>-36000</v>
      </c>
    </row>
    <row r="38" spans="1:21" x14ac:dyDescent="0.2">
      <c r="A38" s="14"/>
      <c r="B38" s="15"/>
      <c r="C38" s="2">
        <v>179056</v>
      </c>
      <c r="D38" s="3">
        <v>36651.445567129631</v>
      </c>
      <c r="E38" s="2" t="s">
        <v>21</v>
      </c>
      <c r="F38" s="2" t="s">
        <v>15</v>
      </c>
      <c r="G38" s="2" t="s">
        <v>16</v>
      </c>
      <c r="H38" s="2" t="s">
        <v>40</v>
      </c>
      <c r="I38" s="4">
        <v>36652</v>
      </c>
      <c r="J38" s="4">
        <v>36654</v>
      </c>
      <c r="K38" s="2">
        <v>5000</v>
      </c>
      <c r="M38" s="20">
        <f t="shared" ca="1" si="5"/>
        <v>15000</v>
      </c>
      <c r="N38" s="2">
        <v>3.28</v>
      </c>
      <c r="O38" s="21">
        <f t="shared" ca="1" si="6"/>
        <v>-49200</v>
      </c>
      <c r="P38" s="2" t="s">
        <v>18</v>
      </c>
      <c r="Q38" s="2" t="s">
        <v>19</v>
      </c>
      <c r="R38" s="2" t="s">
        <v>23</v>
      </c>
      <c r="S38" s="19">
        <f t="shared" ca="1" si="7"/>
        <v>3</v>
      </c>
      <c r="T38" s="20">
        <f t="shared" ca="1" si="8"/>
        <v>15000</v>
      </c>
      <c r="U38" s="20">
        <f t="shared" ca="1" si="9"/>
        <v>0</v>
      </c>
    </row>
    <row r="39" spans="1:21" x14ac:dyDescent="0.2">
      <c r="A39" s="14"/>
      <c r="B39" s="15"/>
      <c r="C39" s="2">
        <v>179067</v>
      </c>
      <c r="D39" s="3">
        <v>36651.447395833333</v>
      </c>
      <c r="E39" s="2" t="s">
        <v>46</v>
      </c>
      <c r="F39" s="2" t="s">
        <v>15</v>
      </c>
      <c r="G39" s="2" t="s">
        <v>16</v>
      </c>
      <c r="H39" s="2" t="s">
        <v>40</v>
      </c>
      <c r="I39" s="4">
        <v>36652</v>
      </c>
      <c r="J39" s="4">
        <v>36654</v>
      </c>
      <c r="L39" s="2">
        <v>5000</v>
      </c>
      <c r="M39" s="20">
        <f t="shared" ca="1" si="5"/>
        <v>-15000</v>
      </c>
      <c r="N39" s="2">
        <v>3.2949999999999999</v>
      </c>
      <c r="O39" s="21">
        <f t="shared" ca="1" si="6"/>
        <v>49425</v>
      </c>
      <c r="P39" s="2" t="s">
        <v>18</v>
      </c>
      <c r="Q39" s="2" t="s">
        <v>19</v>
      </c>
      <c r="R39" s="2" t="s">
        <v>23</v>
      </c>
      <c r="S39" s="19">
        <f t="shared" ca="1" si="7"/>
        <v>3</v>
      </c>
      <c r="T39" s="20">
        <f t="shared" ca="1" si="8"/>
        <v>0</v>
      </c>
      <c r="U39" s="20">
        <f t="shared" ca="1" si="9"/>
        <v>-15000</v>
      </c>
    </row>
    <row r="40" spans="1:21" x14ac:dyDescent="0.2">
      <c r="A40" s="14"/>
      <c r="B40" s="15"/>
      <c r="C40" s="2">
        <v>179085</v>
      </c>
      <c r="D40" s="3">
        <v>36651.452997685185</v>
      </c>
      <c r="E40" s="2" t="s">
        <v>21</v>
      </c>
      <c r="F40" s="2" t="s">
        <v>15</v>
      </c>
      <c r="G40" s="2" t="s">
        <v>16</v>
      </c>
      <c r="H40" s="2" t="s">
        <v>40</v>
      </c>
      <c r="I40" s="4">
        <v>36652</v>
      </c>
      <c r="J40" s="4">
        <v>36654</v>
      </c>
      <c r="K40" s="2">
        <v>5000</v>
      </c>
      <c r="M40" s="20">
        <f t="shared" ca="1" si="5"/>
        <v>15000</v>
      </c>
      <c r="N40" s="2">
        <v>3.28</v>
      </c>
      <c r="O40" s="21">
        <f t="shared" ca="1" si="6"/>
        <v>-49200</v>
      </c>
      <c r="P40" s="2" t="s">
        <v>18</v>
      </c>
      <c r="Q40" s="2" t="s">
        <v>19</v>
      </c>
      <c r="R40" s="2" t="s">
        <v>23</v>
      </c>
      <c r="S40" s="19">
        <f t="shared" ca="1" si="7"/>
        <v>3</v>
      </c>
      <c r="T40" s="20">
        <f t="shared" ca="1" si="8"/>
        <v>15000</v>
      </c>
      <c r="U40" s="20">
        <f t="shared" ca="1" si="9"/>
        <v>0</v>
      </c>
    </row>
    <row r="41" spans="1:21" x14ac:dyDescent="0.2">
      <c r="A41" s="14"/>
      <c r="B41" s="15"/>
      <c r="C41" s="2">
        <v>179086</v>
      </c>
      <c r="D41" s="3">
        <v>36651.453321759262</v>
      </c>
      <c r="E41" s="2" t="s">
        <v>58</v>
      </c>
      <c r="F41" s="2" t="s">
        <v>15</v>
      </c>
      <c r="G41" s="2" t="s">
        <v>16</v>
      </c>
      <c r="H41" s="2" t="s">
        <v>59</v>
      </c>
      <c r="I41" s="4">
        <v>36652</v>
      </c>
      <c r="J41" s="4">
        <v>36677</v>
      </c>
      <c r="K41" s="2">
        <v>2000</v>
      </c>
      <c r="M41" s="20">
        <f t="shared" ca="1" si="5"/>
        <v>52000</v>
      </c>
      <c r="N41" s="2">
        <v>3.3025000000000002</v>
      </c>
      <c r="O41" s="21">
        <f t="shared" ca="1" si="6"/>
        <v>-171730</v>
      </c>
      <c r="P41" s="2" t="s">
        <v>18</v>
      </c>
      <c r="Q41" s="2" t="s">
        <v>19</v>
      </c>
      <c r="R41" s="2" t="s">
        <v>23</v>
      </c>
      <c r="S41" s="19">
        <f t="shared" ca="1" si="7"/>
        <v>26</v>
      </c>
      <c r="T41" s="20">
        <f t="shared" ca="1" si="8"/>
        <v>52000</v>
      </c>
      <c r="U41" s="20">
        <f t="shared" ca="1" si="9"/>
        <v>0</v>
      </c>
    </row>
    <row r="42" spans="1:21" x14ac:dyDescent="0.2">
      <c r="A42" s="14"/>
      <c r="B42" s="15"/>
      <c r="C42" s="2">
        <v>179090</v>
      </c>
      <c r="D42" s="3">
        <v>36651.455104166664</v>
      </c>
      <c r="E42" s="2" t="s">
        <v>64</v>
      </c>
      <c r="F42" s="2" t="s">
        <v>15</v>
      </c>
      <c r="G42" s="2" t="s">
        <v>16</v>
      </c>
      <c r="H42" s="2" t="s">
        <v>22</v>
      </c>
      <c r="I42" s="4">
        <v>36652.43472222222</v>
      </c>
      <c r="J42" s="4">
        <v>36654.43472222222</v>
      </c>
      <c r="K42" s="2">
        <v>5000</v>
      </c>
      <c r="M42" s="20">
        <f t="shared" ca="1" si="5"/>
        <v>15000</v>
      </c>
      <c r="N42" s="2">
        <v>3.2650000000000001</v>
      </c>
      <c r="O42" s="21">
        <f t="shared" ca="1" si="6"/>
        <v>-48975</v>
      </c>
      <c r="P42" s="2" t="s">
        <v>18</v>
      </c>
      <c r="Q42" s="2" t="s">
        <v>19</v>
      </c>
      <c r="R42" s="2" t="s">
        <v>23</v>
      </c>
      <c r="S42" s="19">
        <f t="shared" ca="1" si="7"/>
        <v>3</v>
      </c>
      <c r="T42" s="20">
        <f t="shared" ca="1" si="8"/>
        <v>15000</v>
      </c>
      <c r="U42" s="20">
        <f t="shared" ca="1" si="9"/>
        <v>0</v>
      </c>
    </row>
    <row r="43" spans="1:21" x14ac:dyDescent="0.2">
      <c r="A43" s="14"/>
      <c r="B43" s="15"/>
      <c r="M43" s="20"/>
      <c r="O43" s="21"/>
      <c r="S43" s="19"/>
      <c r="T43" s="20"/>
      <c r="U43" s="20"/>
    </row>
    <row r="44" spans="1:21" s="10" customFormat="1" ht="13.5" x14ac:dyDescent="0.25">
      <c r="A44" s="16"/>
      <c r="B44" s="13">
        <f ca="1">COUNT(C45:C49)</f>
        <v>5</v>
      </c>
      <c r="C44" s="8" t="s">
        <v>72</v>
      </c>
      <c r="D44" s="9"/>
      <c r="I44" s="11"/>
      <c r="J44" s="11"/>
      <c r="M44" s="23">
        <f ca="1">SUM(M45:M49)</f>
        <v>765000</v>
      </c>
      <c r="O44" s="22"/>
    </row>
    <row r="45" spans="1:21" x14ac:dyDescent="0.2">
      <c r="A45" s="14"/>
      <c r="B45" s="15"/>
      <c r="C45" s="2">
        <v>179079</v>
      </c>
      <c r="D45" s="3">
        <v>36651.452476851853</v>
      </c>
      <c r="E45" s="2" t="s">
        <v>45</v>
      </c>
      <c r="F45" s="2" t="s">
        <v>15</v>
      </c>
      <c r="G45" s="2" t="s">
        <v>25</v>
      </c>
      <c r="H45" s="2" t="s">
        <v>55</v>
      </c>
      <c r="I45" s="4">
        <v>36678</v>
      </c>
      <c r="J45" s="4">
        <v>36707</v>
      </c>
      <c r="K45" s="2">
        <v>5000</v>
      </c>
      <c r="M45" s="20">
        <f ca="1">SUM(T45:U45)</f>
        <v>150000</v>
      </c>
      <c r="N45" s="2">
        <v>3.92</v>
      </c>
      <c r="O45" s="21"/>
      <c r="P45" s="2" t="s">
        <v>27</v>
      </c>
      <c r="Q45" s="2" t="s">
        <v>28</v>
      </c>
      <c r="R45" s="2" t="s">
        <v>29</v>
      </c>
      <c r="S45" s="19">
        <f ca="1">+J45+1-I45</f>
        <v>30</v>
      </c>
      <c r="T45" s="20">
        <f ca="1">K45*S45</f>
        <v>150000</v>
      </c>
      <c r="U45" s="20">
        <f ca="1">L45*S45*-1</f>
        <v>0</v>
      </c>
    </row>
    <row r="46" spans="1:21" x14ac:dyDescent="0.2">
      <c r="A46" s="14"/>
      <c r="B46" s="15"/>
      <c r="C46" s="2">
        <v>179093</v>
      </c>
      <c r="D46" s="3">
        <v>36651.45616898148</v>
      </c>
      <c r="E46" s="2" t="s">
        <v>66</v>
      </c>
      <c r="F46" s="2" t="s">
        <v>15</v>
      </c>
      <c r="G46" s="2" t="s">
        <v>25</v>
      </c>
      <c r="H46" s="2" t="s">
        <v>55</v>
      </c>
      <c r="I46" s="4">
        <v>36678</v>
      </c>
      <c r="J46" s="4">
        <v>36707</v>
      </c>
      <c r="K46" s="2">
        <v>4000</v>
      </c>
      <c r="M46" s="20">
        <f ca="1">SUM(T46:U46)</f>
        <v>120000</v>
      </c>
      <c r="N46" s="2">
        <v>3.92</v>
      </c>
      <c r="O46" s="21"/>
      <c r="P46" s="2" t="s">
        <v>27</v>
      </c>
      <c r="Q46" s="2" t="s">
        <v>28</v>
      </c>
      <c r="R46" s="2" t="s">
        <v>29</v>
      </c>
      <c r="S46" s="19">
        <f ca="1">+J46+1-I46</f>
        <v>30</v>
      </c>
      <c r="T46" s="20">
        <f ca="1">K46*S46</f>
        <v>120000</v>
      </c>
      <c r="U46" s="20">
        <f ca="1">L46*S46*-1</f>
        <v>0</v>
      </c>
    </row>
    <row r="47" spans="1:21" x14ac:dyDescent="0.2">
      <c r="A47" s="14"/>
      <c r="B47" s="15"/>
      <c r="C47" s="2">
        <v>179094</v>
      </c>
      <c r="D47" s="3">
        <v>36651.456284722219</v>
      </c>
      <c r="E47" s="2" t="s">
        <v>42</v>
      </c>
      <c r="F47" s="2" t="s">
        <v>15</v>
      </c>
      <c r="G47" s="2" t="s">
        <v>25</v>
      </c>
      <c r="H47" s="2" t="s">
        <v>55</v>
      </c>
      <c r="I47" s="4">
        <v>36678</v>
      </c>
      <c r="J47" s="4">
        <v>36707</v>
      </c>
      <c r="K47" s="2">
        <v>1000</v>
      </c>
      <c r="M47" s="20">
        <f ca="1">SUM(T47:U47)</f>
        <v>30000</v>
      </c>
      <c r="N47" s="2">
        <v>3.92</v>
      </c>
      <c r="O47" s="21"/>
      <c r="P47" s="2" t="s">
        <v>27</v>
      </c>
      <c r="Q47" s="2" t="s">
        <v>28</v>
      </c>
      <c r="R47" s="2" t="s">
        <v>29</v>
      </c>
      <c r="S47" s="19">
        <f ca="1">+J47+1-I47</f>
        <v>30</v>
      </c>
      <c r="T47" s="20">
        <f ca="1">K47*S47</f>
        <v>30000</v>
      </c>
      <c r="U47" s="20">
        <f ca="1">L47*S47*-1</f>
        <v>0</v>
      </c>
    </row>
    <row r="48" spans="1:21" x14ac:dyDescent="0.2">
      <c r="A48" s="14"/>
      <c r="B48" s="15"/>
      <c r="C48" s="2">
        <v>179097</v>
      </c>
      <c r="D48" s="3">
        <v>36651.458032407405</v>
      </c>
      <c r="E48" s="2" t="s">
        <v>68</v>
      </c>
      <c r="F48" s="2" t="s">
        <v>15</v>
      </c>
      <c r="G48" s="2" t="s">
        <v>69</v>
      </c>
      <c r="H48" s="2" t="s">
        <v>70</v>
      </c>
      <c r="I48" s="4">
        <v>36678</v>
      </c>
      <c r="J48" s="4">
        <v>36707</v>
      </c>
      <c r="L48" s="2">
        <v>10000</v>
      </c>
      <c r="M48" s="20">
        <f ca="1">SUM(T48:U48)</f>
        <v>-300000</v>
      </c>
      <c r="N48" s="2">
        <v>5.0000000000000001E-3</v>
      </c>
      <c r="O48" s="21"/>
      <c r="P48" s="2" t="s">
        <v>27</v>
      </c>
      <c r="Q48" s="2" t="s">
        <v>28</v>
      </c>
      <c r="R48" s="2" t="s">
        <v>29</v>
      </c>
      <c r="S48" s="19">
        <f ca="1">+J48+1-I48</f>
        <v>30</v>
      </c>
      <c r="T48" s="20">
        <f ca="1">K48*S48</f>
        <v>0</v>
      </c>
      <c r="U48" s="20">
        <f ca="1">L48*S48*-1</f>
        <v>-300000</v>
      </c>
    </row>
    <row r="49" spans="1:21" x14ac:dyDescent="0.2">
      <c r="A49" s="17"/>
      <c r="B49" s="18"/>
      <c r="C49" s="2">
        <v>179088</v>
      </c>
      <c r="D49" s="3">
        <v>36651.454884259256</v>
      </c>
      <c r="E49" s="2" t="s">
        <v>60</v>
      </c>
      <c r="F49" s="2" t="s">
        <v>15</v>
      </c>
      <c r="G49" s="2" t="s">
        <v>61</v>
      </c>
      <c r="H49" s="2" t="s">
        <v>62</v>
      </c>
      <c r="I49" s="4">
        <v>36678</v>
      </c>
      <c r="J49" s="4">
        <v>36830</v>
      </c>
      <c r="K49" s="2">
        <v>5000</v>
      </c>
      <c r="M49" s="20">
        <f ca="1">SUM(T49:U49)</f>
        <v>765000</v>
      </c>
      <c r="N49" s="2">
        <v>3.9975000000000001</v>
      </c>
      <c r="O49" s="21"/>
      <c r="P49" s="2" t="s">
        <v>27</v>
      </c>
      <c r="Q49" s="2" t="s">
        <v>28</v>
      </c>
      <c r="R49" s="2" t="s">
        <v>63</v>
      </c>
      <c r="S49" s="19">
        <f ca="1">+J49+1-I49</f>
        <v>153</v>
      </c>
      <c r="T49" s="20">
        <f ca="1">K49*S49</f>
        <v>765000</v>
      </c>
      <c r="U49" s="20">
        <f ca="1">L49*S49*-1</f>
        <v>0</v>
      </c>
    </row>
  </sheetData>
  <mergeCells count="1">
    <mergeCell ref="A2:B2"/>
  </mergeCells>
  <printOptions horizontalCentered="1"/>
  <pageMargins left="0" right="0" top="1" bottom="1" header="0.5" footer="0.5"/>
  <pageSetup paperSize="5" scale="72" fitToHeight="0" orientation="landscape" verticalDpi="0" r:id="rId1"/>
  <headerFooter alignWithMargins="0">
    <oddFooter>&amp;L&amp;"Times New Roman,Italic"&amp;F/&amp;A&amp;R&amp;"Times New Roman,Italic"&amp;D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khorn</dc:creator>
  <cp:lastModifiedBy>Felienne</cp:lastModifiedBy>
  <cp:lastPrinted>2000-05-05T19:18:41Z</cp:lastPrinted>
  <dcterms:created xsi:type="dcterms:W3CDTF">2000-05-05T17:48:14Z</dcterms:created>
  <dcterms:modified xsi:type="dcterms:W3CDTF">2014-09-04T08:20:13Z</dcterms:modified>
</cp:coreProperties>
</file>