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Summary'!$A$1:$M$29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'CapChrg-AllocExp'!$B$2:$P$25</definedName>
    <definedName name="_xlnm.Print_Area" localSheetId="6">'Expense Weekly Change'!$A$2:$J$31</definedName>
    <definedName name="_xlnm.Print_Area" localSheetId="5">Expenses!$B$2:$K$30</definedName>
    <definedName name="_xlnm.Print_Area" localSheetId="3">'GM-WklyChnge'!$A$1:$K$32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Summary'!$A$1:$V$33</definedName>
    <definedName name="_xlnm.Print_Area" localSheetId="1">'QTD Mgmt Summary'!$A$1:$M$29</definedName>
    <definedName name="_xlnm.Print_Area" localSheetId="0">'YTD Mgmt Summary'!$A$1:$V$33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152511" fullCalcOnLoad="1"/>
</workbook>
</file>

<file path=xl/calcChain.xml><?xml version="1.0" encoding="utf-8"?>
<calcChain xmlns="http://schemas.openxmlformats.org/spreadsheetml/2006/main">
  <c r="A4" i="19" l="1"/>
  <c r="C9" i="19"/>
  <c r="D9" i="19"/>
  <c r="E9" i="19" s="1"/>
  <c r="C10" i="19"/>
  <c r="D10" i="19"/>
  <c r="E10" i="19"/>
  <c r="C11" i="19"/>
  <c r="E11" i="19" s="1"/>
  <c r="D11" i="19"/>
  <c r="C12" i="19"/>
  <c r="E12" i="19" s="1"/>
  <c r="D12" i="19"/>
  <c r="C13" i="19"/>
  <c r="D13" i="19"/>
  <c r="D18" i="19" s="1"/>
  <c r="D23" i="19" s="1"/>
  <c r="E13" i="19"/>
  <c r="C14" i="19"/>
  <c r="D14" i="19"/>
  <c r="E14" i="19"/>
  <c r="C15" i="19"/>
  <c r="D15" i="19"/>
  <c r="E15" i="19"/>
  <c r="C16" i="19"/>
  <c r="D16" i="19"/>
  <c r="E16" i="19" s="1"/>
  <c r="C20" i="19"/>
  <c r="D20" i="19"/>
  <c r="E20" i="19"/>
  <c r="C21" i="19"/>
  <c r="E21" i="19" s="1"/>
  <c r="D21" i="19"/>
  <c r="C28" i="19"/>
  <c r="D28" i="19"/>
  <c r="E28" i="19"/>
  <c r="C29" i="19"/>
  <c r="D29" i="19"/>
  <c r="E29" i="19"/>
  <c r="C30" i="19"/>
  <c r="D30" i="19"/>
  <c r="E30" i="19"/>
  <c r="F9" i="8"/>
  <c r="J9" i="8"/>
  <c r="L9" i="8"/>
  <c r="M9" i="8"/>
  <c r="N9" i="8"/>
  <c r="F15" i="8"/>
  <c r="J15" i="8"/>
  <c r="L15" i="8"/>
  <c r="N15" i="8" s="1"/>
  <c r="M15" i="8"/>
  <c r="F16" i="8"/>
  <c r="J16" i="8"/>
  <c r="L16" i="8"/>
  <c r="N16" i="8" s="1"/>
  <c r="M16" i="8"/>
  <c r="C9" i="36"/>
  <c r="D9" i="36"/>
  <c r="E9" i="36"/>
  <c r="G9" i="36"/>
  <c r="J9" i="36" s="1"/>
  <c r="H9" i="36"/>
  <c r="H19" i="36" s="1"/>
  <c r="H25" i="36" s="1"/>
  <c r="H29" i="36" s="1"/>
  <c r="I9" i="36"/>
  <c r="L9" i="36"/>
  <c r="L19" i="36" s="1"/>
  <c r="L25" i="36" s="1"/>
  <c r="L29" i="36" s="1"/>
  <c r="M9" i="36"/>
  <c r="N9" i="36"/>
  <c r="S9" i="36"/>
  <c r="T9" i="36"/>
  <c r="U9" i="36"/>
  <c r="C10" i="36"/>
  <c r="D10" i="36"/>
  <c r="E10" i="36"/>
  <c r="G10" i="36"/>
  <c r="J10" i="36" s="1"/>
  <c r="H10" i="36"/>
  <c r="I10" i="36"/>
  <c r="L10" i="36"/>
  <c r="M10" i="36"/>
  <c r="N10" i="36"/>
  <c r="S10" i="36"/>
  <c r="T10" i="36"/>
  <c r="U10" i="36"/>
  <c r="C11" i="36"/>
  <c r="D11" i="36"/>
  <c r="E11" i="36"/>
  <c r="G11" i="36"/>
  <c r="J11" i="36" s="1"/>
  <c r="H11" i="36"/>
  <c r="I11" i="36"/>
  <c r="L11" i="36"/>
  <c r="M11" i="36"/>
  <c r="N11" i="36"/>
  <c r="S11" i="36"/>
  <c r="T11" i="36"/>
  <c r="U11" i="36"/>
  <c r="C12" i="36"/>
  <c r="C19" i="36" s="1"/>
  <c r="D12" i="36"/>
  <c r="E12" i="36"/>
  <c r="G12" i="36"/>
  <c r="J12" i="36" s="1"/>
  <c r="H12" i="36"/>
  <c r="I12" i="36"/>
  <c r="L12" i="36"/>
  <c r="M12" i="36"/>
  <c r="N12" i="36"/>
  <c r="S12" i="36"/>
  <c r="T12" i="36"/>
  <c r="U12" i="36"/>
  <c r="C13" i="36"/>
  <c r="D13" i="36"/>
  <c r="E13" i="36"/>
  <c r="G13" i="36"/>
  <c r="J13" i="36" s="1"/>
  <c r="H13" i="36"/>
  <c r="I13" i="36"/>
  <c r="L13" i="36"/>
  <c r="M13" i="36"/>
  <c r="N13" i="36"/>
  <c r="S13" i="36"/>
  <c r="T13" i="36"/>
  <c r="U13" i="36"/>
  <c r="C14" i="36"/>
  <c r="D14" i="36"/>
  <c r="E14" i="36"/>
  <c r="G14" i="36"/>
  <c r="J14" i="36" s="1"/>
  <c r="H14" i="36"/>
  <c r="I14" i="36"/>
  <c r="L14" i="36"/>
  <c r="M14" i="36"/>
  <c r="N14" i="36"/>
  <c r="S14" i="36"/>
  <c r="T14" i="36"/>
  <c r="U14" i="36"/>
  <c r="C15" i="36"/>
  <c r="D15" i="36"/>
  <c r="E15" i="36"/>
  <c r="G15" i="36"/>
  <c r="J15" i="36" s="1"/>
  <c r="H15" i="36"/>
  <c r="I15" i="36"/>
  <c r="L15" i="36"/>
  <c r="M15" i="36"/>
  <c r="N15" i="36"/>
  <c r="S15" i="36"/>
  <c r="T15" i="36"/>
  <c r="U15" i="36"/>
  <c r="C16" i="36"/>
  <c r="D16" i="36"/>
  <c r="E16" i="36"/>
  <c r="G16" i="36"/>
  <c r="J16" i="36" s="1"/>
  <c r="H16" i="36"/>
  <c r="I16" i="36"/>
  <c r="L16" i="36"/>
  <c r="M16" i="36"/>
  <c r="N16" i="36"/>
  <c r="C17" i="36"/>
  <c r="D17" i="36"/>
  <c r="E17" i="36"/>
  <c r="G17" i="36"/>
  <c r="H17" i="36"/>
  <c r="I17" i="36"/>
  <c r="I19" i="36" s="1"/>
  <c r="I25" i="36" s="1"/>
  <c r="I29" i="36" s="1"/>
  <c r="J17" i="36"/>
  <c r="O17" i="36" s="1"/>
  <c r="L17" i="36"/>
  <c r="M17" i="36"/>
  <c r="N17" i="36"/>
  <c r="S17" i="36"/>
  <c r="T17" i="36"/>
  <c r="T19" i="36" s="1"/>
  <c r="T25" i="36" s="1"/>
  <c r="U17" i="36"/>
  <c r="U19" i="36" s="1"/>
  <c r="U25" i="36" s="1"/>
  <c r="U29" i="36" s="1"/>
  <c r="D19" i="36"/>
  <c r="K19" i="36"/>
  <c r="K25" i="36" s="1"/>
  <c r="K29" i="36" s="1"/>
  <c r="M19" i="36"/>
  <c r="N19" i="36"/>
  <c r="N25" i="36" s="1"/>
  <c r="N29" i="36" s="1"/>
  <c r="P19" i="36"/>
  <c r="R19" i="36"/>
  <c r="R25" i="36" s="1"/>
  <c r="R29" i="36" s="1"/>
  <c r="S19" i="36"/>
  <c r="S25" i="36" s="1"/>
  <c r="S29" i="36" s="1"/>
  <c r="C21" i="36"/>
  <c r="D21" i="36"/>
  <c r="E21" i="36"/>
  <c r="G21" i="36"/>
  <c r="J21" i="36" s="1"/>
  <c r="H21" i="36"/>
  <c r="I21" i="36"/>
  <c r="L21" i="36"/>
  <c r="M21" i="36"/>
  <c r="N21" i="36"/>
  <c r="T21" i="36"/>
  <c r="C22" i="36"/>
  <c r="E22" i="36" s="1"/>
  <c r="D22" i="36"/>
  <c r="G22" i="36"/>
  <c r="H22" i="36"/>
  <c r="I22" i="36"/>
  <c r="J22" i="36"/>
  <c r="O22" i="36" s="1"/>
  <c r="L22" i="36"/>
  <c r="M22" i="36"/>
  <c r="N22" i="36"/>
  <c r="T22" i="36"/>
  <c r="C23" i="36"/>
  <c r="E23" i="36" s="1"/>
  <c r="D23" i="36"/>
  <c r="G23" i="36"/>
  <c r="J23" i="36" s="1"/>
  <c r="H23" i="36"/>
  <c r="I23" i="36"/>
  <c r="L23" i="36"/>
  <c r="M23" i="36"/>
  <c r="N23" i="36"/>
  <c r="S23" i="36"/>
  <c r="V24" i="36"/>
  <c r="D25" i="36"/>
  <c r="M25" i="36"/>
  <c r="C27" i="36"/>
  <c r="D27" i="36"/>
  <c r="T27" i="36" s="1"/>
  <c r="E27" i="36"/>
  <c r="G27" i="36"/>
  <c r="H27" i="36"/>
  <c r="I27" i="36"/>
  <c r="J27" i="36"/>
  <c r="O27" i="36" s="1"/>
  <c r="L27" i="36"/>
  <c r="M27" i="36"/>
  <c r="N27" i="36"/>
  <c r="D29" i="36"/>
  <c r="M29" i="36"/>
  <c r="G31" i="36"/>
  <c r="I11" i="8"/>
  <c r="H12" i="8"/>
  <c r="E14" i="8"/>
  <c r="I12" i="8"/>
  <c r="H13" i="8"/>
  <c r="I13" i="8"/>
  <c r="H14" i="8"/>
  <c r="D10" i="8"/>
  <c r="I14" i="8"/>
  <c r="E11" i="8"/>
  <c r="E10" i="8"/>
  <c r="D11" i="8"/>
  <c r="D12" i="8"/>
  <c r="H10" i="8"/>
  <c r="E12" i="8"/>
  <c r="D13" i="8"/>
  <c r="I10" i="8"/>
  <c r="H11" i="8"/>
  <c r="E13" i="8"/>
  <c r="D14" i="8"/>
  <c r="F14" i="8" l="1"/>
  <c r="L14" i="8"/>
  <c r="N14" i="8" s="1"/>
  <c r="M13" i="8"/>
  <c r="J11" i="8"/>
  <c r="I18" i="8"/>
  <c r="F13" i="8"/>
  <c r="L13" i="8"/>
  <c r="M12" i="8"/>
  <c r="J10" i="8"/>
  <c r="J18" i="8" s="1"/>
  <c r="H18" i="8"/>
  <c r="L12" i="8"/>
  <c r="N12" i="8" s="1"/>
  <c r="F12" i="8"/>
  <c r="L11" i="8"/>
  <c r="F11" i="8"/>
  <c r="M10" i="8"/>
  <c r="M18" i="8" s="1"/>
  <c r="E18" i="8"/>
  <c r="M11" i="8"/>
  <c r="L10" i="8"/>
  <c r="D18" i="8"/>
  <c r="F10" i="8"/>
  <c r="F18" i="8" s="1"/>
  <c r="J14" i="8"/>
  <c r="J13" i="8"/>
  <c r="M14" i="8"/>
  <c r="J12" i="8"/>
  <c r="O23" i="36"/>
  <c r="Q23" i="36"/>
  <c r="V23" i="36" s="1"/>
  <c r="O16" i="36"/>
  <c r="Q16" i="36"/>
  <c r="V16" i="36" s="1"/>
  <c r="O14" i="36"/>
  <c r="Q14" i="36"/>
  <c r="V14" i="36" s="1"/>
  <c r="O12" i="36"/>
  <c r="Q12" i="36"/>
  <c r="V12" i="36" s="1"/>
  <c r="O10" i="36"/>
  <c r="Q10" i="36"/>
  <c r="V10" i="36" s="1"/>
  <c r="Q21" i="36"/>
  <c r="V21" i="36" s="1"/>
  <c r="O21" i="36"/>
  <c r="E19" i="36"/>
  <c r="E25" i="36" s="1"/>
  <c r="E29" i="36" s="1"/>
  <c r="C25" i="36"/>
  <c r="C29" i="36" s="1"/>
  <c r="O15" i="36"/>
  <c r="Q15" i="36"/>
  <c r="V15" i="36" s="1"/>
  <c r="O13" i="36"/>
  <c r="Q13" i="36"/>
  <c r="V13" i="36" s="1"/>
  <c r="O11" i="36"/>
  <c r="Q11" i="36"/>
  <c r="V11" i="36" s="1"/>
  <c r="O9" i="36"/>
  <c r="Q9" i="36"/>
  <c r="J19" i="36"/>
  <c r="J25" i="36" s="1"/>
  <c r="E18" i="19"/>
  <c r="E23" i="19" s="1"/>
  <c r="T29" i="36"/>
  <c r="Q22" i="36"/>
  <c r="V22" i="36" s="1"/>
  <c r="Q27" i="36"/>
  <c r="V27" i="36" s="1"/>
  <c r="G19" i="36"/>
  <c r="G25" i="36" s="1"/>
  <c r="G29" i="36" s="1"/>
  <c r="Q17" i="36"/>
  <c r="V17" i="36" s="1"/>
  <c r="C18" i="19"/>
  <c r="C23" i="19" s="1"/>
  <c r="L18" i="8" l="1"/>
  <c r="N10" i="8"/>
  <c r="N18" i="8" s="1"/>
  <c r="O25" i="36"/>
  <c r="J29" i="36"/>
  <c r="O29" i="36" s="1"/>
  <c r="N13" i="8"/>
  <c r="V9" i="36"/>
  <c r="V19" i="36" s="1"/>
  <c r="V25" i="36" s="1"/>
  <c r="V29" i="36" s="1"/>
  <c r="Q19" i="36"/>
  <c r="Q25" i="36" s="1"/>
  <c r="Q29" i="36" s="1"/>
  <c r="O19" i="36"/>
  <c r="N11" i="8"/>
</calcChain>
</file>

<file path=xl/comments1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<sst xmlns="http://schemas.openxmlformats.org/spreadsheetml/2006/main" count="382" uniqueCount="112">
  <si>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</si>
  <si>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</si>
  <si>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</si>
  <si>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</si>
  <si>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</si>
  <si>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</si>
  <si>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</si>
  <si>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</si>
  <si>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</si>
  <si>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</si>
  <si>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</si>
  <si>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</si>
  <si>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</si>
  <si>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</si>
  <si>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</si>
  <si>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</si>
  <si>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</si>
  <si>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</si>
  <si>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</si>
  <si>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</si>
  <si>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</si>
  <si>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</si>
  <si>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</si>
  <si>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</si>
  <si>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</si>
  <si>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</si>
  <si>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</si>
  <si>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</si>
  <si>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</si>
  <si>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</si>
  <si>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</si>
  <si>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</si>
  <si>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</si>
  <si>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</si>
  <si>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</si>
  <si>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</si>
  <si>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</si>
  <si>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</si>
  <si>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</si>
  <si>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</si>
  <si>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</si>
  <si>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</si>
  <si>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</si>
  <si>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</si>
  <si>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</si>
  <si>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</si>
  <si>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</si>
  <si>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</si>
  <si>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</si>
  <si>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</si>
  <si>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</si>
  <si>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</si>
  <si>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</si>
  <si>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</si>
  <si>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</si>
  <si>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</si>
  <si>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</si>
  <si>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</si>
  <si>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</si>
  <si>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</si>
  <si>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</si>
  <si>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</si>
  <si>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</si>
  <si>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</si>
  <si>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</si>
  <si>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</si>
  <si>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</si>
  <si>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</si>
  <si>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</si>
  <si>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</si>
  <si>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</si>
  <si>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</si>
  <si>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</si>
  <si>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</si>
  <si>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</si>
  <si>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</si>
  <si>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</si>
  <si>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</si>
  <si>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</si>
  <si>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</si>
  <si>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</si>
  <si>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</si>
  <si>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</si>
  <si>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</si>
  <si>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</si>
  <si>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</si>
  <si>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</si>
  <si>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</si>
  <si>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</si>
  <si>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</si>
  <si>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</si>
  <si>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</si>
  <si>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</si>
  <si>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</si>
  <si>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</si>
  <si>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</si>
  <si>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</si>
  <si>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</si>
  <si>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</si>
  <si>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Agricultural trading expenses not planned</t>
  </si>
  <si>
    <t>YTD 2000 EARNINGS ESTIMATE</t>
  </si>
  <si>
    <t>Agricultural Trading</t>
  </si>
  <si>
    <t>London compensation, unplanned Australian office expense</t>
  </si>
  <si>
    <t>Compensation</t>
  </si>
  <si>
    <t>Subtotal Financial Trading</t>
  </si>
  <si>
    <t>Subtotal Agricultural Trading</t>
  </si>
  <si>
    <t>Results based on activity through September 14, 2000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</si>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</sst>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90" formatCode="#,##0.0_);\(#,##0.0\)"/>
    <numFmt numFmtId="198" formatCode="0.000"/>
    <numFmt numFmtId="218" formatCode="0_)"/>
    <numFmt numFmtId="230" formatCode="General_)"/>
    <numFmt numFmtId="273" formatCode="_-&quot;\&quot;* #,##0_-;\-&quot;\&quot;* #,##0_-;_-&quot;\&quot;* &quot;-&quot;_-;_-@_-"/>
    <numFmt numFmtId="274" formatCode="_-* #,##0_-;\-* #,##0_-;_-* &quot;-&quot;_-;_-@_-"/>
    <numFmt numFmtId="275" formatCode="_-&quot;\&quot;* #,##0.00_-;\-&quot;\&quot;* #,##0.00_-;_-&quot;\&quot;* &quot;-&quot;??_-;_-@_-"/>
    <numFmt numFmtId="276" formatCode="_-* #,##0.00_-;\-* #,##0.00_-;_-* &quot;-&quot;??_-;_-@_-"/>
    <numFmt numFmtId="282" formatCode="&quot;\&quot;#,##0;[Red]&quot;\&quot;\-#,##0"/>
    <numFmt numFmtId="283" formatCode="&quot;\&quot;#,##0.00;&quot;\&quot;\-#,##0.00"/>
    <numFmt numFmtId="284" formatCode="&quot;\&quot;#,##0.00;[Red]&quot;\&quot;\-#,##0.00"/>
    <numFmt numFmtId="285" formatCode="_ &quot;\&quot;* #,##0_ ;_ &quot;\&quot;* \-#,##0_ ;_ &quot;\&quot;* &quot;-&quot;_ ;_ @_ "/>
    <numFmt numFmtId="286" formatCode="_ * #,##0_ ;_ * \-#,##0_ ;_ * &quot;-&quot;_ ;_ @_ "/>
    <numFmt numFmtId="287" formatCode="_ &quot;\&quot;* #,##0.00_ ;_ &quot;\&quot;* \-#,##0.00_ ;_ &quot;\&quot;* &quot;-&quot;??_ ;_ @_ "/>
    <numFmt numFmtId="288" formatCode="_ * #,##0.00_ ;_ * \-#,##0.00_ ;_ * &quot;-&quot;??_ ;_ @_ "/>
    <numFmt numFmtId="295" formatCode="_ &quot;\&quot;* #,##0.00_ ;_ &quot;\&quot;* &quot;\&quot;\-#,##0.00_ ;_ &quot;\&quot;* &quot;-&quot;??_ ;_ @_ "/>
    <numFmt numFmtId="299" formatCode="&quot;\&quot;#,##0.00;&quot;\&quot;&quot;\&quot;&quot;\&quot;\-#,##0.00"/>
    <numFmt numFmtId="301" formatCode="_ &quot;\&quot;* #,##0_ ;_ &quot;\&quot;* &quot;\&quot;&quot;\&quot;\-#,##0_ ;_ &quot;\&quot;* &quot;-&quot;_ ;_ @_ "/>
    <numFmt numFmtId="302" formatCode="_ * #,##0_ ;_ * &quot;\&quot;&quot;\&quot;\-#,##0_ ;_ * &quot;-&quot;_ ;_ @_ "/>
    <numFmt numFmtId="303" formatCode="_ &quot;\&quot;* #,##0.00_ ;_ &quot;\&quot;* &quot;\&quot;&quot;\&quot;\-#,##0.00_ ;_ &quot;\&quot;* &quot;-&quot;??_ ;_ @_ "/>
    <numFmt numFmtId="306" formatCode="&quot;\&quot;#,##0;[Red]&quot;\&quot;&quot;\&quot;&quot;\&quot;&quot;\&quot;\-#,##0"/>
    <numFmt numFmtId="314" formatCode="#,##0;[Red]&quot;-&quot;#,##0"/>
    <numFmt numFmtId="316" formatCode="#,##0.00;[Red]&quot;-&quot;#,##0.00"/>
    <numFmt numFmtId="318" formatCode="#&quot;\&quot;&quot;\&quot;&quot;\&quot;&quot;\&quot;\ ??/??"/>
    <numFmt numFmtId="325" formatCode="yy&quot;\&quot;&quot;\&quot;&quot;\&quot;\-mm&quot;\&quot;&quot;\&quot;&quot;\&quot;\-dd&quot;\&quot;&quot;\&quot;&quot;\&quot;&quot;\&quot;\ h:mm"/>
    <numFmt numFmtId="330" formatCode="_ &quot;\&quot;* #,##0_ ;_ &quot;\&quot;* &quot;\&quot;&quot;\&quot;&quot;\&quot;&quot;\&quot;\-#,##0_ ;_ &quot;\&quot;* &quot;-&quot;_ ;_ @_ "/>
    <numFmt numFmtId="331" formatCode="_ * #,##0_ ;_ * &quot;\&quot;&quot;\&quot;&quot;\&quot;&quot;\&quot;\-#,##0_ ;_ * &quot;-&quot;_ ;_ @_ "/>
    <numFmt numFmtId="332" formatCode="_ &quot;\&quot;* #,##0.00_ ;_ &quot;\&quot;* &quot;\&quot;&quot;\&quot;&quot;\&quot;&quot;\&quot;\-#,##0.00_ ;_ &quot;\&quot;* &quot;-&quot;??_ ;_ @_ "/>
    <numFmt numFmtId="333" formatCode="_ * #,##0.00_ ;_ * &quot;\&quot;&quot;\&quot;&quot;\&quot;&quot;\&quot;\-#,##0.00_ ;_ * &quot;-&quot;??_ ;_ @_ "/>
    <numFmt numFmtId="334" formatCode="&quot;\&quot;#,##0;&quot;\&quot;&quot;\&quot;&quot;\&quot;&quot;\&quot;&quot;\&quot;&quot;\&quot;\-#,##0"/>
    <numFmt numFmtId="337" formatCode="&quot;\&quot;#,##0.00;[Red]&quot;\&quot;&quot;\&quot;&quot;\&quot;&quot;\&quot;&quot;\&quot;&quot;\&quot;\-#,##0.00"/>
    <numFmt numFmtId="338" formatCode="_ &quot;\&quot;* #,##0_ ;_ &quot;\&quot;* &quot;\&quot;&quot;\&quot;&quot;\&quot;&quot;\&quot;&quot;\&quot;\-#,##0_ ;_ &quot;\&quot;* &quot;-&quot;_ ;_ @_ "/>
    <numFmt numFmtId="340" formatCode="_ &quot;\&quot;* #,##0.00_ ;_ &quot;\&quot;* &quot;\&quot;&quot;\&quot;&quot;\&quot;&quot;\&quot;&quot;\&quot;\-#,##0.00_ ;_ &quot;\&quot;* &quot;-&quot;??_ ;_ @_ "/>
    <numFmt numFmtId="342" formatCode="&quot;\&quot;#,##0;&quot;\&quot;&quot;\&quot;&quot;\&quot;&quot;\&quot;&quot;\&quot;&quot;\&quot;&quot;\&quot;\-#,##0"/>
    <numFmt numFmtId="345" formatCode="&quot;\&quot;#,##0.00;[Red]&quot;\&quot;&quot;\&quot;&quot;\&quot;&quot;\&quot;&quot;\&quot;&quot;\&quot;&quot;\&quot;\-#,##0.00"/>
    <numFmt numFmtId="346" formatCode="_ &quot;\&quot;* #,##0_ ;_ &quot;\&quot;* &quot;\&quot;&quot;\&quot;&quot;\&quot;&quot;\&quot;&quot;\&quot;&quot;\&quot;\-#,##0_ ;_ &quot;\&quot;* &quot;-&quot;_ ;_ @_ "/>
    <numFmt numFmtId="352" formatCode="&quot;\&quot;#,##0.00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\-#,##0_ ;_ &quot;\&quot;* &quot;-&quot;_ ;_ @_ "/>
    <numFmt numFmtId="357" formatCode="_ * #,##0.00_ ;_ * 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\-#,##0"/>
    <numFmt numFmtId="360" formatCode="&quot;\&quot;#,##0.00;&quot;\&quot;&quot;\&quot;&quot;\&quot;&quot;\&quot;&quot;\&quot;&quot;\&quot;&quot;\&quot;&quot;\&quot;&quot;\&quot;\-#,##0.00"/>
  </numFmts>
  <fonts count="8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40" fontId="24" fillId="0" borderId="0">
      <protection locked="0"/>
    </xf>
    <xf numFmtId="0" fontId="33" fillId="0" borderId="0" applyNumberFormat="0" applyFill="0" applyBorder="0" applyAlignment="0" applyProtection="0"/>
    <xf numFmtId="325" fontId="24" fillId="0" borderId="0">
      <protection locked="0"/>
    </xf>
    <xf numFmtId="325" fontId="24" fillId="0" borderId="0">
      <protection locked="0"/>
    </xf>
    <xf numFmtId="0" fontId="34" fillId="0" borderId="1" applyNumberFormat="0" applyFill="0" applyAlignment="0" applyProtection="0"/>
    <xf numFmtId="318" fontId="24" fillId="0" borderId="0"/>
    <xf numFmtId="325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4" fontId="58" fillId="0" borderId="0" applyFont="0" applyFill="0" applyBorder="0" applyAlignment="0" applyProtection="0"/>
    <xf numFmtId="316" fontId="58" fillId="0" borderId="0" applyFont="0" applyFill="0" applyBorder="0" applyAlignment="0" applyProtection="0"/>
    <xf numFmtId="284" fontId="58" fillId="0" borderId="0" applyFont="0" applyFill="0" applyBorder="0" applyAlignment="0" applyProtection="0"/>
    <xf numFmtId="282" fontId="58" fillId="0" borderId="0" applyFont="0" applyFill="0" applyBorder="0" applyAlignment="0" applyProtection="0"/>
    <xf numFmtId="0" fontId="29" fillId="0" borderId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18" fillId="0" borderId="9" xfId="1" applyNumberFormat="1" applyFont="1" applyFill="1" applyBorder="1"/>
    <xf numFmtId="165" fontId="17" fillId="0" borderId="13" xfId="1" applyNumberFormat="1" applyFont="1" applyFill="1" applyBorder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165" fontId="18" fillId="0" borderId="16" xfId="1" applyNumberFormat="1" applyFont="1" applyBorder="1"/>
    <xf numFmtId="165" fontId="18" fillId="0" borderId="15" xfId="1" applyNumberFormat="1" applyFont="1" applyBorder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165" fontId="18" fillId="0" borderId="16" xfId="1" applyNumberFormat="1" applyFont="1" applyFill="1" applyBorder="1"/>
    <xf numFmtId="165" fontId="18" fillId="0" borderId="17" xfId="1" applyNumberFormat="1" applyFont="1" applyBorder="1"/>
    <xf numFmtId="0" fontId="13" fillId="0" borderId="0" xfId="0" applyFont="1"/>
    <xf numFmtId="165" fontId="13" fillId="0" borderId="0" xfId="1" applyNumberFormat="1" applyFont="1"/>
    <xf numFmtId="165" fontId="18" fillId="0" borderId="14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7" fillId="0" borderId="8" xfId="1" applyNumberFormat="1" applyFont="1" applyBorder="1"/>
    <xf numFmtId="165" fontId="18" fillId="0" borderId="15" xfId="1" applyNumberFormat="1" applyFont="1" applyFill="1" applyBorder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52462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34377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734377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907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4.9375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4.9375</v>
          </cell>
          <cell r="N22">
            <v>0</v>
          </cell>
        </row>
        <row r="23">
          <cell r="F23" t="str">
            <v>US;ESNJ</v>
          </cell>
          <cell r="G23">
            <v>3.9375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3.9375</v>
          </cell>
          <cell r="N23">
            <v>0</v>
          </cell>
        </row>
        <row r="24">
          <cell r="F24" t="str">
            <v>US;FWIS</v>
          </cell>
          <cell r="G24">
            <v>3.0625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3.0625</v>
          </cell>
          <cell r="N24">
            <v>0</v>
          </cell>
        </row>
        <row r="25">
          <cell r="F25" t="str">
            <v>US;FST</v>
          </cell>
          <cell r="G25">
            <v>15.8125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15.8125</v>
          </cell>
          <cell r="N25">
            <v>0</v>
          </cell>
        </row>
        <row r="26">
          <cell r="F26" t="str">
            <v>US;QSRI</v>
          </cell>
          <cell r="G26">
            <v>0.06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0.06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31.9375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31.9375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1.1332209106239461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1.1332209106239461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0.94435075885328834</v>
          </cell>
          <cell r="N34">
            <v>0.94301495352283438</v>
          </cell>
        </row>
        <row r="35">
          <cell r="F35" t="str">
            <v>CA;PLG</v>
          </cell>
          <cell r="G35">
            <v>1.5649241146711634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1.5649241146711634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3.1028667790893758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3.1028667790893758</v>
          </cell>
          <cell r="N37">
            <v>0</v>
          </cell>
        </row>
        <row r="38">
          <cell r="F38" t="str">
            <v>CA;BOU</v>
          </cell>
          <cell r="G38">
            <v>2.2259696458684655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2.2259696458684655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2.0910623946037101</v>
          </cell>
          <cell r="N39">
            <v>2.0840336134453783</v>
          </cell>
        </row>
        <row r="40">
          <cell r="F40" t="str">
            <v>CA;CYZ.A</v>
          </cell>
          <cell r="G40">
            <v>5.295109612141653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5.295109612141653</v>
          </cell>
          <cell r="N40">
            <v>0</v>
          </cell>
        </row>
        <row r="41">
          <cell r="F41" t="str">
            <v>CA;CYZ.A BS</v>
          </cell>
          <cell r="G41">
            <v>5.295109612141653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5.295109612141653</v>
          </cell>
          <cell r="N41" t="e">
            <v>#DIV/0!</v>
          </cell>
        </row>
        <row r="42">
          <cell r="F42" t="str">
            <v>HRE</v>
          </cell>
          <cell r="G42">
            <v>3.1703204047217541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3.1703204047217541</v>
          </cell>
          <cell r="N42">
            <v>0</v>
          </cell>
        </row>
        <row r="43">
          <cell r="F43" t="str">
            <v>CA;SEH</v>
          </cell>
          <cell r="G43">
            <v>5.2613827993254638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5.2613827993254638</v>
          </cell>
          <cell r="N43">
            <v>0</v>
          </cell>
        </row>
        <row r="44">
          <cell r="F44" t="str">
            <v>CA;SEH BS</v>
          </cell>
          <cell r="G44">
            <v>5.2613827993254638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5.2613827993254638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9.3125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9.3125</v>
          </cell>
          <cell r="N46">
            <v>0</v>
          </cell>
        </row>
        <row r="47">
          <cell r="F47" t="str">
            <v>US;CRZO</v>
          </cell>
          <cell r="G47">
            <v>11.1875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11.1875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0.4205245764982582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0.4205245764982582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86.4375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86.4375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112.6875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112.6875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9.34375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9.34375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8.75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8.75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101.625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101.625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72.75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72.75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3.1703204047217541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3.1703204047217541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2.4283305227655987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12.6875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12.6875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Heartland Index</v>
          </cell>
          <cell r="F77" t="str">
            <v>Steel</v>
          </cell>
          <cell r="G77">
            <v>0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Oilfield Services</v>
          </cell>
          <cell r="F78" t="str">
            <v>Oil Services</v>
          </cell>
          <cell r="G78">
            <v>0</v>
          </cell>
          <cell r="H78" t="e">
            <v>#REF!</v>
          </cell>
          <cell r="I78" t="e">
            <v>#REF!</v>
          </cell>
          <cell r="J78" t="e">
            <v>#REF!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Heavy Construction</v>
          </cell>
          <cell r="F79" t="str">
            <v>Heavy Construction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Cyclical Index</v>
          </cell>
          <cell r="F80" t="str">
            <v>Cyclical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1484.91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1484.91</v>
          </cell>
          <cell r="N81">
            <v>1364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14.875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14.875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505.35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505.35</v>
          </cell>
          <cell r="N87">
            <v>0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138.47999999999999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11182.18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3893.89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536.64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231.87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373.25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E&amp;P Basket II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E&amp;P Basket III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A53:CM427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2586536360.9483428</v>
          </cell>
          <cell r="AD22">
            <v>2584012499.9254541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1241260229.0378346</v>
          </cell>
          <cell r="L49">
            <v>1241500121.2778347</v>
          </cell>
          <cell r="V49">
            <v>2603834849.664887</v>
          </cell>
          <cell r="X49">
            <v>249441557.57501265</v>
          </cell>
          <cell r="Y49">
            <v>-2561848.6984084165</v>
          </cell>
          <cell r="Z49">
            <v>246879708.87660423</v>
          </cell>
          <cell r="AA49">
            <v>98015211.722747177</v>
          </cell>
          <cell r="AB49">
            <v>0</v>
          </cell>
          <cell r="AC49">
            <v>98015211.722747177</v>
          </cell>
          <cell r="AD49">
            <v>2601464072.6129413</v>
          </cell>
          <cell r="AE49">
            <v>2931785.8304130035</v>
          </cell>
          <cell r="AF49">
            <v>-84738.996663584723</v>
          </cell>
          <cell r="AG49">
            <v>415.36689664373415</v>
          </cell>
          <cell r="AH49">
            <v>4472965.0447254553</v>
          </cell>
          <cell r="AI49">
            <v>28800299.166339532</v>
          </cell>
          <cell r="AJ49">
            <v>-698153.26418490941</v>
          </cell>
          <cell r="AK49">
            <v>7728970.5709963003</v>
          </cell>
          <cell r="AL49">
            <v>35831116.473150998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2370848.8248856263</v>
          </cell>
          <cell r="AQ49">
            <v>2364466319.4650402</v>
          </cell>
          <cell r="AU49">
            <v>-157494655.65172556</v>
          </cell>
          <cell r="AV49">
            <v>-318829.77118424396</v>
          </cell>
          <cell r="AW49">
            <v>3112.7615185340401</v>
          </cell>
          <cell r="AX49">
            <v>-157810372.66139123</v>
          </cell>
          <cell r="AY49">
            <v>128126320.89693609</v>
          </cell>
          <cell r="AZ49">
            <v>-17236403.052231066</v>
          </cell>
          <cell r="BA49">
            <v>11286962.726325072</v>
          </cell>
          <cell r="BB49">
            <v>122176880.57103008</v>
          </cell>
          <cell r="BC49">
            <v>996.33494710215348</v>
          </cell>
          <cell r="BD49">
            <v>1000.2314964757128</v>
          </cell>
          <cell r="BE49">
            <v>-158553676.35696679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36782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-20559.21054687514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2.5</v>
          </cell>
          <cell r="BE55">
            <v>-1439144.73828125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325000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2.2259696458684655</v>
          </cell>
          <cell r="Q56">
            <v>2.0840336134453783</v>
          </cell>
          <cell r="R56">
            <v>0.14193603242308717</v>
          </cell>
          <cell r="S56" t="str">
            <v>1348-6217</v>
          </cell>
          <cell r="V56">
            <v>723440.13490725122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44806.210537503241</v>
          </cell>
          <cell r="AF56">
            <v>0</v>
          </cell>
          <cell r="AG56">
            <v>0</v>
          </cell>
          <cell r="AH56">
            <v>44806.210537503241</v>
          </cell>
          <cell r="AI56">
            <v>-79794.656801093719</v>
          </cell>
          <cell r="AJ56">
            <v>0</v>
          </cell>
          <cell r="AK56">
            <v>0</v>
          </cell>
          <cell r="AL56">
            <v>-79794.656801093719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723440.13490725122</v>
          </cell>
          <cell r="AT56">
            <v>2.2259696458684655</v>
          </cell>
          <cell r="AU56">
            <v>44806.210537503241</v>
          </cell>
          <cell r="AV56">
            <v>0</v>
          </cell>
          <cell r="AW56">
            <v>0</v>
          </cell>
          <cell r="AX56">
            <v>44806.210537503241</v>
          </cell>
          <cell r="AY56">
            <v>205029.2978541489</v>
          </cell>
          <cell r="AZ56">
            <v>0</v>
          </cell>
          <cell r="BA56">
            <v>0</v>
          </cell>
          <cell r="BB56">
            <v>205029.2978541489</v>
          </cell>
          <cell r="BC56">
            <v>2.2259696458684655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2.2259696458684655</v>
          </cell>
          <cell r="Q57">
            <v>2.3295070898041863</v>
          </cell>
          <cell r="R57">
            <v>-0.10353744393572084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757089.80418636056</v>
          </cell>
          <cell r="AE57">
            <v>-78455.879816612578</v>
          </cell>
          <cell r="AF57">
            <v>0</v>
          </cell>
          <cell r="AG57">
            <v>0</v>
          </cell>
          <cell r="AH57">
            <v>-78455.879816612578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2.2259696458684655</v>
          </cell>
          <cell r="AU57">
            <v>-28127.883309490862</v>
          </cell>
          <cell r="AV57">
            <v>0</v>
          </cell>
          <cell r="AW57">
            <v>0</v>
          </cell>
          <cell r="AX57">
            <v>-28127.883309490862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2.2259696458684655</v>
          </cell>
          <cell r="BD57">
            <v>2.3295070898041863</v>
          </cell>
          <cell r="BE57">
            <v>50327.996507121716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3.9375</v>
          </cell>
          <cell r="Q59">
            <v>4.0625</v>
          </cell>
          <cell r="R59">
            <v>-0.125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3.9375</v>
          </cell>
          <cell r="BD59">
            <v>4.0625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1.2926977011830205</v>
          </cell>
          <cell r="Q60">
            <v>1.3198648301574316</v>
          </cell>
          <cell r="R60">
            <v>-2.7167128974411092E-2</v>
          </cell>
          <cell r="S60" t="str">
            <v>889-1038</v>
          </cell>
          <cell r="V60">
            <v>3878093.1035490613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3959594.4904722949</v>
          </cell>
          <cell r="AE60">
            <v>-81501.386923233513</v>
          </cell>
          <cell r="AF60">
            <v>0</v>
          </cell>
          <cell r="AG60">
            <v>0</v>
          </cell>
          <cell r="AH60">
            <v>-81501.386923233513</v>
          </cell>
          <cell r="AI60">
            <v>-18621906.896450948</v>
          </cell>
          <cell r="AJ60">
            <v>0</v>
          </cell>
          <cell r="AK60">
            <v>100274.73</v>
          </cell>
          <cell r="AL60">
            <v>-18521632.166450944</v>
          </cell>
          <cell r="AM60">
            <v>0</v>
          </cell>
          <cell r="AN60">
            <v>31500000</v>
          </cell>
          <cell r="AP60">
            <v>932338.45783894591</v>
          </cell>
          <cell r="AQ60">
            <v>61125000</v>
          </cell>
          <cell r="AR60">
            <v>1</v>
          </cell>
          <cell r="AS60">
            <v>7406179.30806877</v>
          </cell>
          <cell r="AT60">
            <v>3.0625</v>
          </cell>
          <cell r="AU60">
            <v>-319823.20094395429</v>
          </cell>
          <cell r="AV60">
            <v>0</v>
          </cell>
          <cell r="AW60">
            <v>0</v>
          </cell>
          <cell r="AX60">
            <v>-319823.20094395429</v>
          </cell>
          <cell r="AY60">
            <v>-19427076.896450948</v>
          </cell>
          <cell r="AZ60">
            <v>0</v>
          </cell>
          <cell r="BA60">
            <v>-132574.26999999999</v>
          </cell>
          <cell r="BB60">
            <v>-19559651.166450944</v>
          </cell>
          <cell r="BC60">
            <v>3.0625</v>
          </cell>
          <cell r="BD60">
            <v>3.09375</v>
          </cell>
          <cell r="BE60">
            <v>-238321.81402072078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146048.75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5</v>
          </cell>
          <cell r="R61">
            <v>0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730243.75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5</v>
          </cell>
          <cell r="BE61">
            <v>36512.1875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5</v>
          </cell>
          <cell r="R62">
            <v>0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5</v>
          </cell>
          <cell r="BE62">
            <v>36512.1875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</v>
          </cell>
          <cell r="R64">
            <v>0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359346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0.06</v>
          </cell>
          <cell r="Q66">
            <v>5.5E-2</v>
          </cell>
          <cell r="R66">
            <v>4.9999999999999975E-3</v>
          </cell>
          <cell r="S66" t="str">
            <v>82-847</v>
          </cell>
          <cell r="V66">
            <v>440458.272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403753.41600000003</v>
          </cell>
          <cell r="AE66">
            <v>36704.855999999971</v>
          </cell>
          <cell r="AF66">
            <v>0</v>
          </cell>
          <cell r="AG66">
            <v>0</v>
          </cell>
          <cell r="AH66">
            <v>36704.855999999971</v>
          </cell>
          <cell r="AI66">
            <v>-220229.56799999997</v>
          </cell>
          <cell r="AJ66">
            <v>0</v>
          </cell>
          <cell r="AK66">
            <v>0</v>
          </cell>
          <cell r="AL66">
            <v>-220229.56799999997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440458.272</v>
          </cell>
          <cell r="AT66">
            <v>0.06</v>
          </cell>
          <cell r="AU66">
            <v>-146819.42400000003</v>
          </cell>
          <cell r="AV66">
            <v>0</v>
          </cell>
          <cell r="AW66">
            <v>0</v>
          </cell>
          <cell r="AX66">
            <v>-146819.42400000003</v>
          </cell>
          <cell r="AY66">
            <v>-220229.56799999997</v>
          </cell>
          <cell r="AZ66">
            <v>0</v>
          </cell>
          <cell r="BA66">
            <v>0</v>
          </cell>
          <cell r="BB66">
            <v>-220229.56799999997</v>
          </cell>
          <cell r="BC66">
            <v>0.06</v>
          </cell>
          <cell r="BD66">
            <v>5.5E-2</v>
          </cell>
          <cell r="BE66">
            <v>-183524.28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92530.946730959928</v>
          </cell>
          <cell r="L67">
            <v>92650.946730959928</v>
          </cell>
          <cell r="M67">
            <v>0</v>
          </cell>
          <cell r="N67">
            <v>0.43</v>
          </cell>
          <cell r="O67">
            <v>1</v>
          </cell>
          <cell r="P67">
            <v>18.875</v>
          </cell>
          <cell r="Q67">
            <v>19</v>
          </cell>
          <cell r="R67">
            <v>-0.125</v>
          </cell>
          <cell r="S67" t="str">
            <v>96-120</v>
          </cell>
          <cell r="V67">
            <v>1746521.6195468686</v>
          </cell>
          <cell r="W67" t="str">
            <v>001:Enron-NA</v>
          </cell>
          <cell r="X67">
            <v>1222565.1336828079</v>
          </cell>
          <cell r="Y67">
            <v>0</v>
          </cell>
          <cell r="Z67">
            <v>1222565.1336828079</v>
          </cell>
          <cell r="AA67">
            <v>471560.83727765456</v>
          </cell>
          <cell r="AB67">
            <v>0</v>
          </cell>
          <cell r="AC67">
            <v>471560.83727765456</v>
          </cell>
          <cell r="AD67">
            <v>1760367.9878882386</v>
          </cell>
          <cell r="AE67">
            <v>-11573.646341369953</v>
          </cell>
          <cell r="AF67">
            <v>0</v>
          </cell>
          <cell r="AG67">
            <v>0</v>
          </cell>
          <cell r="AH67">
            <v>-11573.646341369953</v>
          </cell>
          <cell r="AI67">
            <v>-449749.84280520095</v>
          </cell>
          <cell r="AJ67">
            <v>0</v>
          </cell>
          <cell r="AK67">
            <v>35725.79</v>
          </cell>
          <cell r="AL67">
            <v>-414024.05280520092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1746521.6195468686</v>
          </cell>
          <cell r="AT67">
            <v>18.875</v>
          </cell>
          <cell r="AU67">
            <v>-49452.163194794906</v>
          </cell>
          <cell r="AV67">
            <v>0</v>
          </cell>
          <cell r="AW67">
            <v>0</v>
          </cell>
          <cell r="AX67">
            <v>-49452.163194794906</v>
          </cell>
          <cell r="AY67">
            <v>3238090.1130107041</v>
          </cell>
          <cell r="AZ67">
            <v>0</v>
          </cell>
          <cell r="BA67">
            <v>35725.79</v>
          </cell>
          <cell r="BB67">
            <v>3273815.9030107041</v>
          </cell>
          <cell r="BC67">
            <v>18.875</v>
          </cell>
          <cell r="BD67">
            <v>19</v>
          </cell>
          <cell r="BE67">
            <v>-37878.516853424953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2048561</v>
          </cell>
          <cell r="M68">
            <v>0</v>
          </cell>
          <cell r="N68">
            <v>0</v>
          </cell>
          <cell r="O68">
            <v>1</v>
          </cell>
          <cell r="P68">
            <v>3.1703204047217541</v>
          </cell>
          <cell r="Q68">
            <v>3.3693450371370695</v>
          </cell>
          <cell r="R68">
            <v>-0.19902463241531532</v>
          </cell>
          <cell r="S68" t="str">
            <v>582-632</v>
          </cell>
          <cell r="V68">
            <v>6494594.7386172013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6902308.8386225523</v>
          </cell>
          <cell r="AE68">
            <v>-407714.10000535101</v>
          </cell>
          <cell r="AF68">
            <v>0</v>
          </cell>
          <cell r="AG68">
            <v>0</v>
          </cell>
          <cell r="AH68">
            <v>-407714.10000535101</v>
          </cell>
          <cell r="AI68">
            <v>1292880.9299654448</v>
          </cell>
          <cell r="AJ68">
            <v>0</v>
          </cell>
          <cell r="AK68">
            <v>0</v>
          </cell>
          <cell r="AL68">
            <v>1292880.9299654448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6494594.7386172013</v>
          </cell>
          <cell r="AT68">
            <v>3.1703204047217541</v>
          </cell>
          <cell r="AU68">
            <v>1389060.8226508116</v>
          </cell>
          <cell r="AV68">
            <v>0</v>
          </cell>
          <cell r="AW68">
            <v>0</v>
          </cell>
          <cell r="AX68">
            <v>1389060.8226508116</v>
          </cell>
          <cell r="AY68">
            <v>2308040.9244065415</v>
          </cell>
          <cell r="AZ68">
            <v>0</v>
          </cell>
          <cell r="BA68">
            <v>0</v>
          </cell>
          <cell r="BB68">
            <v>2308040.9244065415</v>
          </cell>
          <cell r="BC68">
            <v>3.1703204047217541</v>
          </cell>
          <cell r="BD68">
            <v>3.3693450371370695</v>
          </cell>
          <cell r="BE68">
            <v>1796774.9226561626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3.1703204047217541</v>
          </cell>
          <cell r="Q69">
            <v>3.3693450371370695</v>
          </cell>
          <cell r="R69">
            <v>-0.19902463241531532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3.1703204047217541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3.1703204047217541</v>
          </cell>
          <cell r="BD69">
            <v>3.3693450371370695</v>
          </cell>
          <cell r="BE69">
            <v>-254275.70007166639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31.9375</v>
          </cell>
          <cell r="Q70">
            <v>32.9375</v>
          </cell>
          <cell r="R70">
            <v>-1</v>
          </cell>
          <cell r="S70" t="str">
            <v>53-64</v>
          </cell>
          <cell r="V70">
            <v>105851733.75</v>
          </cell>
          <cell r="W70" t="str">
            <v>001:Enron-NA</v>
          </cell>
          <cell r="X70">
            <v>140782805.88749999</v>
          </cell>
          <cell r="Y70">
            <v>0</v>
          </cell>
          <cell r="Z70">
            <v>140782805.88749999</v>
          </cell>
          <cell r="AA70">
            <v>75154730.962499991</v>
          </cell>
          <cell r="AB70">
            <v>0</v>
          </cell>
          <cell r="AC70">
            <v>75154730.962499991</v>
          </cell>
          <cell r="AD70">
            <v>109166073.75</v>
          </cell>
          <cell r="AE70">
            <v>-3314340</v>
          </cell>
          <cell r="AF70">
            <v>0</v>
          </cell>
          <cell r="AG70">
            <v>0</v>
          </cell>
          <cell r="AH70">
            <v>-3314340</v>
          </cell>
          <cell r="AI70">
            <v>-20093186.25</v>
          </cell>
          <cell r="AJ70">
            <v>0</v>
          </cell>
          <cell r="AK70">
            <v>0</v>
          </cell>
          <cell r="AL70">
            <v>-20093186.25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105851733.75</v>
          </cell>
          <cell r="AT70">
            <v>31.9375</v>
          </cell>
          <cell r="AU70">
            <v>621438.75</v>
          </cell>
          <cell r="AV70">
            <v>0</v>
          </cell>
          <cell r="AW70">
            <v>0</v>
          </cell>
          <cell r="AX70">
            <v>621438.75</v>
          </cell>
          <cell r="AY70">
            <v>43293566.25</v>
          </cell>
          <cell r="AZ70">
            <v>0</v>
          </cell>
          <cell r="BA70">
            <v>0</v>
          </cell>
          <cell r="BB70">
            <v>43293566.25</v>
          </cell>
          <cell r="BC70">
            <v>31.9375</v>
          </cell>
          <cell r="BD70">
            <v>32.9375</v>
          </cell>
          <cell r="BE70">
            <v>3935778.75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-6297500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-1178571.625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216664</v>
          </cell>
          <cell r="Q74">
            <v>963505</v>
          </cell>
          <cell r="R74">
            <v>-746841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2449</v>
          </cell>
          <cell r="Q75">
            <v>2209</v>
          </cell>
          <cell r="R75">
            <v>240</v>
          </cell>
          <cell r="S75" t="str">
            <v>16-10262</v>
          </cell>
          <cell r="V75">
            <v>2449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2209</v>
          </cell>
          <cell r="AE75">
            <v>240</v>
          </cell>
          <cell r="AF75">
            <v>-240</v>
          </cell>
          <cell r="AG75">
            <v>0</v>
          </cell>
          <cell r="AH75">
            <v>0</v>
          </cell>
          <cell r="AI75">
            <v>-6033</v>
          </cell>
          <cell r="AJ75">
            <v>-15315</v>
          </cell>
          <cell r="AK75">
            <v>0</v>
          </cell>
          <cell r="AL75">
            <v>-21348</v>
          </cell>
          <cell r="AM75">
            <v>0</v>
          </cell>
          <cell r="AN75">
            <v>8482</v>
          </cell>
          <cell r="AP75">
            <v>0</v>
          </cell>
          <cell r="AQ75">
            <v>2209</v>
          </cell>
          <cell r="AR75">
            <v>1</v>
          </cell>
          <cell r="AS75">
            <v>9.9999999999999995E-8</v>
          </cell>
          <cell r="AT75">
            <v>2449</v>
          </cell>
          <cell r="AU75">
            <v>-18899</v>
          </cell>
          <cell r="AV75">
            <v>-2449</v>
          </cell>
          <cell r="AW75">
            <v>0</v>
          </cell>
          <cell r="AX75">
            <v>-21348</v>
          </cell>
          <cell r="AY75">
            <v>-40730</v>
          </cell>
          <cell r="AZ75">
            <v>-828034</v>
          </cell>
          <cell r="BA75">
            <v>0</v>
          </cell>
          <cell r="BB75">
            <v>-868764</v>
          </cell>
          <cell r="BC75" t="str">
            <v xml:space="preserve"> </v>
          </cell>
          <cell r="BD75" t="str">
            <v xml:space="preserve"> </v>
          </cell>
          <cell r="BE75">
            <v>-19139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Pruett/Thompson</v>
          </cell>
          <cell r="E78" t="str">
            <v>713-345-7109/713-853-3019</v>
          </cell>
          <cell r="F78" t="str">
            <v>Hanson Production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1010550</v>
          </cell>
          <cell r="Q78">
            <v>0</v>
          </cell>
          <cell r="R78">
            <v>1010550</v>
          </cell>
          <cell r="S78" t="str">
            <v>55-66</v>
          </cell>
          <cell r="V78">
            <v>1010550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1010550</v>
          </cell>
          <cell r="AT78">
            <v>1010550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29902</v>
          </cell>
          <cell r="Q81">
            <v>26997</v>
          </cell>
          <cell r="R81">
            <v>2905</v>
          </cell>
          <cell r="S81" t="str">
            <v>66-10289</v>
          </cell>
          <cell r="V81">
            <v>29902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26997</v>
          </cell>
          <cell r="AE81">
            <v>2905</v>
          </cell>
          <cell r="AF81">
            <v>-2905</v>
          </cell>
          <cell r="AG81">
            <v>0</v>
          </cell>
          <cell r="AH81">
            <v>0</v>
          </cell>
          <cell r="AI81">
            <v>-186762</v>
          </cell>
          <cell r="AJ81">
            <v>-153706</v>
          </cell>
          <cell r="AK81">
            <v>0</v>
          </cell>
          <cell r="AL81">
            <v>-340468</v>
          </cell>
          <cell r="AM81">
            <v>0</v>
          </cell>
          <cell r="AN81">
            <v>216664</v>
          </cell>
          <cell r="AP81">
            <v>0</v>
          </cell>
          <cell r="AQ81">
            <v>26997</v>
          </cell>
          <cell r="AR81">
            <v>1</v>
          </cell>
          <cell r="AS81">
            <v>9.9999999999999995E-8</v>
          </cell>
          <cell r="AT81">
            <v>29902</v>
          </cell>
          <cell r="AU81">
            <v>-310566</v>
          </cell>
          <cell r="AV81">
            <v>-29902</v>
          </cell>
          <cell r="AW81">
            <v>0</v>
          </cell>
          <cell r="AX81">
            <v>-340468</v>
          </cell>
          <cell r="AY81">
            <v>-585510</v>
          </cell>
          <cell r="AZ81">
            <v>-8258013</v>
          </cell>
          <cell r="BA81">
            <v>0</v>
          </cell>
          <cell r="BB81">
            <v>-8843523</v>
          </cell>
          <cell r="BC81" t="str">
            <v xml:space="preserve"> </v>
          </cell>
          <cell r="BD81" t="str">
            <v xml:space="preserve"> </v>
          </cell>
          <cell r="BE81">
            <v>-313471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279.31157894736845</v>
          </cell>
          <cell r="Q82">
            <v>279.31157894736845</v>
          </cell>
          <cell r="R82">
            <v>0</v>
          </cell>
          <cell r="S82" t="str">
            <v>66-86</v>
          </cell>
          <cell r="V82">
            <v>159207600</v>
          </cell>
          <cell r="W82" t="str">
            <v>001:Enron-NA</v>
          </cell>
          <cell r="X82">
            <v>47762280</v>
          </cell>
          <cell r="Y82">
            <v>0</v>
          </cell>
          <cell r="Z82">
            <v>47762280</v>
          </cell>
          <cell r="AA82">
            <v>0</v>
          </cell>
          <cell r="AB82">
            <v>0</v>
          </cell>
          <cell r="AC82">
            <v>0</v>
          </cell>
          <cell r="AD82">
            <v>159207600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-749434</v>
          </cell>
          <cell r="AJ82">
            <v>0</v>
          </cell>
          <cell r="AK82">
            <v>0</v>
          </cell>
          <cell r="AL82">
            <v>-749434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159207600</v>
          </cell>
          <cell r="AR82">
            <v>1</v>
          </cell>
          <cell r="AS82">
            <v>159207600</v>
          </cell>
          <cell r="AT82">
            <v>279.31157894736845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5907000</v>
          </cell>
          <cell r="AZ82">
            <v>0</v>
          </cell>
          <cell r="BA82">
            <v>0</v>
          </cell>
          <cell r="BB82">
            <v>5907000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112.6875</v>
          </cell>
          <cell r="Q83">
            <v>113.4375</v>
          </cell>
          <cell r="R83">
            <v>-0.75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112.6875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112.6875</v>
          </cell>
          <cell r="BD83">
            <v>113.4375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43.5625</v>
          </cell>
          <cell r="Q84">
            <v>46.1875</v>
          </cell>
          <cell r="R84">
            <v>-2.625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43.5625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43.5625</v>
          </cell>
          <cell r="BD84">
            <v>46.1875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402121.6875</v>
          </cell>
          <cell r="AJ85">
            <v>0</v>
          </cell>
          <cell r="AK85">
            <v>0</v>
          </cell>
          <cell r="AL85">
            <v>402121.6875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2613789.9375</v>
          </cell>
          <cell r="AZ85">
            <v>0</v>
          </cell>
          <cell r="BA85">
            <v>0</v>
          </cell>
          <cell r="BB85">
            <v>2613789.9375</v>
          </cell>
          <cell r="BC85">
            <v>7.6875</v>
          </cell>
          <cell r="BD85">
            <v>7.6875</v>
          </cell>
          <cell r="BE85">
            <v>0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8.25</v>
          </cell>
          <cell r="Q86">
            <v>8.375</v>
          </cell>
          <cell r="R86">
            <v>-0.125</v>
          </cell>
          <cell r="S86" t="str">
            <v>216-259</v>
          </cell>
          <cell r="V86">
            <v>6635004.75</v>
          </cell>
          <cell r="W86" t="str">
            <v>015:Enron Raptor I</v>
          </cell>
          <cell r="X86">
            <v>2786701.9950000001</v>
          </cell>
          <cell r="Y86">
            <v>0</v>
          </cell>
          <cell r="Z86">
            <v>2786701.9950000001</v>
          </cell>
          <cell r="AA86">
            <v>2587651.8525</v>
          </cell>
          <cell r="AB86">
            <v>0</v>
          </cell>
          <cell r="AC86">
            <v>2587651.8525</v>
          </cell>
          <cell r="AD86">
            <v>6735535.125</v>
          </cell>
          <cell r="AE86">
            <v>-100530.375</v>
          </cell>
          <cell r="AF86">
            <v>0</v>
          </cell>
          <cell r="AG86">
            <v>0</v>
          </cell>
          <cell r="AH86">
            <v>-100530.375</v>
          </cell>
          <cell r="AI86">
            <v>502651.6875</v>
          </cell>
          <cell r="AJ86">
            <v>0</v>
          </cell>
          <cell r="AK86">
            <v>0</v>
          </cell>
          <cell r="AL86">
            <v>502651.6875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6635004.75</v>
          </cell>
          <cell r="AT86">
            <v>8.25</v>
          </cell>
          <cell r="AU86">
            <v>-50265.1875</v>
          </cell>
          <cell r="AV86">
            <v>0</v>
          </cell>
          <cell r="AW86">
            <v>0</v>
          </cell>
          <cell r="AX86">
            <v>-50265.1875</v>
          </cell>
          <cell r="AY86">
            <v>502651.6875</v>
          </cell>
          <cell r="AZ86">
            <v>0</v>
          </cell>
          <cell r="BA86">
            <v>0</v>
          </cell>
          <cell r="BB86">
            <v>502651.6875</v>
          </cell>
          <cell r="BC86">
            <v>8.25</v>
          </cell>
          <cell r="BD86">
            <v>8.375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12213448.4</v>
          </cell>
          <cell r="Q87">
            <v>13433324.088887084</v>
          </cell>
          <cell r="R87">
            <v>-1219875.6888870839</v>
          </cell>
          <cell r="S87" t="str">
            <v>1087-1200-Special Assets - Performing</v>
          </cell>
          <cell r="V87">
            <v>12213448.4</v>
          </cell>
          <cell r="W87" t="str">
            <v>001:Enron-NA</v>
          </cell>
          <cell r="X87">
            <v>2076286.2280000001</v>
          </cell>
          <cell r="Y87">
            <v>-1410751.1254625788</v>
          </cell>
          <cell r="Z87">
            <v>665535.10253742128</v>
          </cell>
          <cell r="AA87">
            <v>0</v>
          </cell>
          <cell r="AB87">
            <v>0</v>
          </cell>
          <cell r="AC87">
            <v>0</v>
          </cell>
          <cell r="AD87">
            <v>13433324.088887084</v>
          </cell>
          <cell r="AE87">
            <v>-1219875.6888870839</v>
          </cell>
          <cell r="AF87">
            <v>3456.7059208423684</v>
          </cell>
          <cell r="AG87">
            <v>0</v>
          </cell>
          <cell r="AH87">
            <v>-1216418.9829662414</v>
          </cell>
          <cell r="AI87">
            <v>-3644027.7800000003</v>
          </cell>
          <cell r="AJ87">
            <v>-165738.40239552624</v>
          </cell>
          <cell r="AK87">
            <v>0</v>
          </cell>
          <cell r="AL87">
            <v>-3809766.1823955253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12213448.4</v>
          </cell>
          <cell r="AR87">
            <v>1</v>
          </cell>
          <cell r="AS87">
            <v>12213448.4</v>
          </cell>
          <cell r="AT87">
            <v>12213448.4</v>
          </cell>
          <cell r="AU87">
            <v>-3869629.9098656271</v>
          </cell>
          <cell r="AV87">
            <v>19397.100511916062</v>
          </cell>
          <cell r="AW87">
            <v>0</v>
          </cell>
          <cell r="AX87">
            <v>-3850232.8093537106</v>
          </cell>
          <cell r="AY87">
            <v>-4063656.1950000357</v>
          </cell>
          <cell r="AZ87">
            <v>-72643.477139442883</v>
          </cell>
          <cell r="BA87">
            <v>-38266</v>
          </cell>
          <cell r="BB87">
            <v>-4174565.6721394784</v>
          </cell>
          <cell r="BC87" t="str">
            <v xml:space="preserve"> </v>
          </cell>
          <cell r="BD87" t="str">
            <v xml:space="preserve"> </v>
          </cell>
          <cell r="BE87">
            <v>-2649754.2209785432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60951299.25</v>
          </cell>
          <cell r="AJ88">
            <v>0</v>
          </cell>
          <cell r="AK88">
            <v>0</v>
          </cell>
          <cell r="AL88">
            <v>60951299.25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60951299.25</v>
          </cell>
          <cell r="AZ88">
            <v>0</v>
          </cell>
          <cell r="BA88">
            <v>-1.1999999999825377</v>
          </cell>
          <cell r="BB88">
            <v>60951298.049999997</v>
          </cell>
          <cell r="BC88">
            <v>52.75</v>
          </cell>
          <cell r="BD88">
            <v>52.75</v>
          </cell>
          <cell r="BE88">
            <v>0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72.75</v>
          </cell>
          <cell r="Q89">
            <v>65.734375</v>
          </cell>
          <cell r="R89">
            <v>7.015625</v>
          </cell>
          <cell r="S89" t="str">
            <v>5942-7905</v>
          </cell>
          <cell r="V89">
            <v>92856863.25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83902238.765625</v>
          </cell>
          <cell r="AE89">
            <v>8954624.484375</v>
          </cell>
          <cell r="AF89">
            <v>0</v>
          </cell>
          <cell r="AG89">
            <v>0</v>
          </cell>
          <cell r="AH89">
            <v>8954624.484375</v>
          </cell>
          <cell r="AI89">
            <v>25208564</v>
          </cell>
          <cell r="AJ89">
            <v>0</v>
          </cell>
          <cell r="AK89">
            <v>0</v>
          </cell>
          <cell r="AL89">
            <v>25208564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92856863.25</v>
          </cell>
          <cell r="AT89">
            <v>72.75</v>
          </cell>
          <cell r="AU89">
            <v>3190957.5</v>
          </cell>
          <cell r="AV89">
            <v>0</v>
          </cell>
          <cell r="AW89">
            <v>0</v>
          </cell>
          <cell r="AX89">
            <v>3190957.5</v>
          </cell>
          <cell r="AY89">
            <v>25208564</v>
          </cell>
          <cell r="AZ89">
            <v>0</v>
          </cell>
          <cell r="BA89">
            <v>0</v>
          </cell>
          <cell r="BB89">
            <v>25208564</v>
          </cell>
          <cell r="BC89">
            <v>72.75</v>
          </cell>
          <cell r="BD89">
            <v>65.734375</v>
          </cell>
          <cell r="BE89">
            <v>-5763666.984375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ECOutlook (ECO)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2000000</v>
          </cell>
          <cell r="Q92">
            <v>2000000</v>
          </cell>
          <cell r="R92">
            <v>0</v>
          </cell>
          <cell r="S92" t="str">
            <v>6781-8879</v>
          </cell>
          <cell r="V92">
            <v>2000000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2000000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2000000</v>
          </cell>
          <cell r="AT92">
            <v>2000000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Hide</v>
          </cell>
          <cell r="B93" t="str">
            <v>Enron Networks - Private</v>
          </cell>
          <cell r="C93" t="str">
            <v>Enron Networks</v>
          </cell>
          <cell r="D93" t="str">
            <v>Horn</v>
          </cell>
          <cell r="E93" t="str">
            <v>713-853-4250</v>
          </cell>
          <cell r="F93" t="str">
            <v>Impresse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1999994</v>
          </cell>
          <cell r="Q93">
            <v>1999994</v>
          </cell>
          <cell r="R93">
            <v>0</v>
          </cell>
          <cell r="S93" t="str">
            <v>6781-8879</v>
          </cell>
          <cell r="V93">
            <v>1999994</v>
          </cell>
          <cell r="W93" t="str">
            <v>013:Enron Networks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1999994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1999994</v>
          </cell>
          <cell r="AP93">
            <v>0</v>
          </cell>
          <cell r="AQ93">
            <v>1999994</v>
          </cell>
          <cell r="AR93">
            <v>1</v>
          </cell>
          <cell r="AS93">
            <v>1999994</v>
          </cell>
          <cell r="AT93">
            <v>1999994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0.19999999995343387</v>
          </cell>
          <cell r="AZ93">
            <v>0</v>
          </cell>
          <cell r="BA93">
            <v>0</v>
          </cell>
          <cell r="BB93">
            <v>0.19999999995343387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Vetters</v>
          </cell>
          <cell r="E94" t="str">
            <v>713-853-9435</v>
          </cell>
          <cell r="F94" t="str">
            <v>Power Systems MFG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1000000</v>
          </cell>
          <cell r="Q94">
            <v>1000000</v>
          </cell>
          <cell r="R94">
            <v>0</v>
          </cell>
          <cell r="S94" t="str">
            <v>7562-9862</v>
          </cell>
          <cell r="V94">
            <v>1000000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1000000</v>
          </cell>
          <cell r="AP94">
            <v>0</v>
          </cell>
          <cell r="AQ94">
            <v>1000000</v>
          </cell>
          <cell r="AR94">
            <v>1</v>
          </cell>
          <cell r="AS94">
            <v>1000000</v>
          </cell>
          <cell r="AT94">
            <v>1000000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Special Assets - Performing</v>
          </cell>
          <cell r="D95" t="str">
            <v>Lydecker</v>
          </cell>
          <cell r="E95" t="str">
            <v>713-853-3504</v>
          </cell>
          <cell r="F95" t="str">
            <v>Terradyne</v>
          </cell>
          <cell r="G95" t="str">
            <v xml:space="preserve"> </v>
          </cell>
          <cell r="H95" t="str">
            <v>Other</v>
          </cell>
          <cell r="I95" t="str">
            <v xml:space="preserve">Private </v>
          </cell>
          <cell r="J95" t="str">
            <v>Common Equity</v>
          </cell>
          <cell r="K95">
            <v>795.75699999999995</v>
          </cell>
          <cell r="L95">
            <v>795.75699999999995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 t="str">
            <v>170-202</v>
          </cell>
          <cell r="V95">
            <v>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-796000</v>
          </cell>
          <cell r="AJ95">
            <v>0</v>
          </cell>
          <cell r="AK95">
            <v>0</v>
          </cell>
          <cell r="AL95">
            <v>-796000</v>
          </cell>
          <cell r="AM95">
            <v>0</v>
          </cell>
          <cell r="AN95">
            <v>796000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-796000</v>
          </cell>
          <cell r="AZ95">
            <v>0</v>
          </cell>
          <cell r="BA95">
            <v>0</v>
          </cell>
          <cell r="BB95">
            <v>-796000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>East Coast Power Common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101106000</v>
          </cell>
          <cell r="Q96">
            <v>101106000</v>
          </cell>
          <cell r="R96">
            <v>0</v>
          </cell>
          <cell r="S96" t="str">
            <v>2333-3193</v>
          </cell>
          <cell r="V96">
            <v>101106000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101106000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1000030</v>
          </cell>
          <cell r="AN96">
            <v>101106000</v>
          </cell>
          <cell r="AP96">
            <v>0</v>
          </cell>
          <cell r="AQ96">
            <v>101106000</v>
          </cell>
          <cell r="AR96">
            <v>1</v>
          </cell>
          <cell r="AS96">
            <v>101106000</v>
          </cell>
          <cell r="AT96">
            <v>101106000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13397500</v>
          </cell>
          <cell r="AZ96">
            <v>0</v>
          </cell>
          <cell r="BA96">
            <v>0</v>
          </cell>
          <cell r="BB96">
            <v>13397500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Generation East</v>
          </cell>
          <cell r="D97" t="str">
            <v>Ward</v>
          </cell>
          <cell r="E97" t="str">
            <v>713-345-8957</v>
          </cell>
          <cell r="F97" t="str">
            <v xml:space="preserve">East Coast Power Pref </v>
          </cell>
          <cell r="G97" t="str">
            <v xml:space="preserve"> </v>
          </cell>
          <cell r="H97" t="str">
            <v>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2333-5227</v>
          </cell>
          <cell r="V97">
            <v>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Show</v>
          </cell>
          <cell r="B98" t="str">
            <v>US Private</v>
          </cell>
          <cell r="C98" t="str">
            <v>Special Assets - Performing</v>
          </cell>
          <cell r="D98" t="str">
            <v>Lydecker</v>
          </cell>
          <cell r="E98" t="str">
            <v>713-853-3504</v>
          </cell>
          <cell r="F98" t="str">
            <v>WB Oil &amp; Gas</v>
          </cell>
          <cell r="G98" t="str">
            <v xml:space="preserve"> </v>
          </cell>
          <cell r="H98" t="str">
            <v>Energy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1360</v>
          </cell>
          <cell r="Q98">
            <v>1360</v>
          </cell>
          <cell r="R98">
            <v>0</v>
          </cell>
          <cell r="S98" t="str">
            <v>588-639</v>
          </cell>
          <cell r="V98">
            <v>1360000</v>
          </cell>
          <cell r="W98" t="str">
            <v>001:Enron-NA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1360000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1360000</v>
          </cell>
          <cell r="AP98">
            <v>0</v>
          </cell>
          <cell r="AQ98">
            <v>1360000</v>
          </cell>
          <cell r="AR98">
            <v>1</v>
          </cell>
          <cell r="AS98">
            <v>1360000</v>
          </cell>
          <cell r="AT98">
            <v>1360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Raptor I - US Private</v>
          </cell>
          <cell r="C99" t="str">
            <v>Special Assets - Performing Raptor</v>
          </cell>
          <cell r="D99" t="str">
            <v>Lydecker</v>
          </cell>
          <cell r="E99" t="str">
            <v>713-853-3504</v>
          </cell>
          <cell r="F99" t="str">
            <v>WB Oil &amp; Gas Raptor I</v>
          </cell>
          <cell r="G99" t="str">
            <v xml:space="preserve"> </v>
          </cell>
          <cell r="H99" t="str">
            <v>Special Assets - Performing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588-639</v>
          </cell>
          <cell r="V99">
            <v>0</v>
          </cell>
          <cell r="W99" t="str">
            <v>015:Enron Raptor I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 xml:space="preserve">Neutralysis 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S100" t="str">
            <v>441-506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US Private</v>
          </cell>
          <cell r="C101" t="str">
            <v>Special Assets - Performing</v>
          </cell>
          <cell r="D101" t="str">
            <v>Lydecker</v>
          </cell>
          <cell r="E101" t="str">
            <v>713-853-3504</v>
          </cell>
          <cell r="F101" t="str">
            <v>Masada Oxynol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3896</v>
          </cell>
          <cell r="Q101">
            <v>3896</v>
          </cell>
          <cell r="R101">
            <v>0</v>
          </cell>
          <cell r="S101" t="str">
            <v>1354-1608</v>
          </cell>
          <cell r="V101">
            <v>3896000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3896000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3896000</v>
          </cell>
          <cell r="AP101">
            <v>0</v>
          </cell>
          <cell r="AQ101">
            <v>3896000</v>
          </cell>
          <cell r="AR101">
            <v>1</v>
          </cell>
          <cell r="AS101">
            <v>3896000</v>
          </cell>
          <cell r="AT101">
            <v>3896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-892000</v>
          </cell>
          <cell r="AZ101">
            <v>0</v>
          </cell>
          <cell r="BA101">
            <v>0</v>
          </cell>
          <cell r="BB101">
            <v>-892000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DoNotShow</v>
          </cell>
          <cell r="B102" t="str">
            <v>Enron Raptor II - US Private</v>
          </cell>
          <cell r="C102" t="str">
            <v>Special Assets - Performing Raptor</v>
          </cell>
          <cell r="D102" t="str">
            <v>Lydecker</v>
          </cell>
          <cell r="E102" t="str">
            <v>713-853-3504</v>
          </cell>
          <cell r="F102" t="str">
            <v>Masada Oxynol Raptor II</v>
          </cell>
          <cell r="G102" t="str">
            <v xml:space="preserve"> </v>
          </cell>
          <cell r="H102" t="str">
            <v>Special Assets - Performing</v>
          </cell>
          <cell r="I102" t="str">
            <v xml:space="preserve">Private </v>
          </cell>
          <cell r="J102" t="str">
            <v>Common Equity</v>
          </cell>
          <cell r="K102">
            <v>1000</v>
          </cell>
          <cell r="L102">
            <v>1000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 t="str">
            <v>1354-1608</v>
          </cell>
          <cell r="V102">
            <v>0</v>
          </cell>
          <cell r="W102" t="str">
            <v>016:Enron Raptor II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Kuykendall</v>
          </cell>
          <cell r="E103" t="str">
            <v>713-853-3995</v>
          </cell>
          <cell r="F103" t="str">
            <v>Metering Technology Corp</v>
          </cell>
          <cell r="G103" t="str">
            <v xml:space="preserve"> </v>
          </cell>
          <cell r="H103" t="str">
            <v>Utility Services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0.5</v>
          </cell>
          <cell r="O103">
            <v>1</v>
          </cell>
          <cell r="P103">
            <v>5000000</v>
          </cell>
          <cell r="Q103">
            <v>5000000</v>
          </cell>
          <cell r="R103">
            <v>0</v>
          </cell>
          <cell r="S103" t="str">
            <v>7648-9950</v>
          </cell>
          <cell r="V103">
            <v>5000000</v>
          </cell>
          <cell r="W103" t="str">
            <v>001:Enron-NA</v>
          </cell>
          <cell r="X103">
            <v>2500000</v>
          </cell>
          <cell r="Y103">
            <v>0</v>
          </cell>
          <cell r="Z103">
            <v>2500000</v>
          </cell>
          <cell r="AA103">
            <v>0</v>
          </cell>
          <cell r="AB103">
            <v>0</v>
          </cell>
          <cell r="AC103">
            <v>0</v>
          </cell>
          <cell r="AD103">
            <v>5000000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5000000</v>
          </cell>
          <cell r="AP103">
            <v>0</v>
          </cell>
          <cell r="AQ103">
            <v>5000000</v>
          </cell>
          <cell r="AR103">
            <v>1</v>
          </cell>
          <cell r="AS103">
            <v>5000000</v>
          </cell>
          <cell r="AT103">
            <v>5000000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Non-Performing</v>
          </cell>
          <cell r="D104" t="str">
            <v>Lydecker</v>
          </cell>
          <cell r="E104" t="str">
            <v>713-853-3504</v>
          </cell>
          <cell r="F104" t="str">
            <v>Heartland Steel Common</v>
          </cell>
          <cell r="G104" t="str">
            <v xml:space="preserve"> </v>
          </cell>
          <cell r="H104" t="str">
            <v>Steel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136.64929576646068</v>
          </cell>
          <cell r="Q104">
            <v>136.64929576646068</v>
          </cell>
          <cell r="R104">
            <v>0</v>
          </cell>
          <cell r="S104" t="str">
            <v>126-153</v>
          </cell>
          <cell r="V104">
            <v>23507915</v>
          </cell>
          <cell r="W104" t="str">
            <v>001:Enron-NA</v>
          </cell>
          <cell r="X104">
            <v>11753957.499999998</v>
          </cell>
          <cell r="Y104">
            <v>0</v>
          </cell>
          <cell r="Z104">
            <v>11753957.499999998</v>
          </cell>
          <cell r="AA104">
            <v>0</v>
          </cell>
          <cell r="AB104">
            <v>0</v>
          </cell>
          <cell r="AC104">
            <v>0</v>
          </cell>
          <cell r="AD104">
            <v>23507915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-4377538</v>
          </cell>
          <cell r="AJ104">
            <v>0</v>
          </cell>
          <cell r="AK104">
            <v>0</v>
          </cell>
          <cell r="AL104">
            <v>-4377538</v>
          </cell>
          <cell r="AM104">
            <v>0</v>
          </cell>
          <cell r="AN104">
            <v>27885453</v>
          </cell>
          <cell r="AP104">
            <v>0</v>
          </cell>
          <cell r="AQ104">
            <v>23507915</v>
          </cell>
          <cell r="AR104">
            <v>1</v>
          </cell>
          <cell r="AS104">
            <v>23507914.999999996</v>
          </cell>
          <cell r="AT104">
            <v>136.64929576646068</v>
          </cell>
          <cell r="AU104">
            <v>-4377538</v>
          </cell>
          <cell r="AV104">
            <v>0</v>
          </cell>
          <cell r="AW104">
            <v>0</v>
          </cell>
          <cell r="AX104">
            <v>-4377538</v>
          </cell>
          <cell r="AY104">
            <v>-9965552</v>
          </cell>
          <cell r="AZ104">
            <v>0</v>
          </cell>
          <cell r="BA104">
            <v>6730</v>
          </cell>
          <cell r="BB104">
            <v>-9958822</v>
          </cell>
          <cell r="BC104" t="str">
            <v xml:space="preserve"> </v>
          </cell>
          <cell r="BD104" t="str">
            <v xml:space="preserve"> </v>
          </cell>
          <cell r="BE104">
            <v>-4377538</v>
          </cell>
        </row>
        <row r="105">
          <cell r="A105" t="str">
            <v>Hide</v>
          </cell>
          <cell r="B105" t="str">
            <v>Enron Raptor I - US Private</v>
          </cell>
          <cell r="C105" t="str">
            <v>Special Assets - Non-Performing Raptor</v>
          </cell>
          <cell r="D105" t="str">
            <v>Lydecker</v>
          </cell>
          <cell r="E105" t="str">
            <v>713-853-3504</v>
          </cell>
          <cell r="F105" t="str">
            <v>Heartland Steel Common Raptor I</v>
          </cell>
          <cell r="G105" t="str">
            <v xml:space="preserve"> </v>
          </cell>
          <cell r="H105" t="str">
            <v>Special Assets - Non-Performing</v>
          </cell>
          <cell r="I105" t="str">
            <v xml:space="preserve">Private </v>
          </cell>
          <cell r="J105" t="str">
            <v>Common Equity</v>
          </cell>
          <cell r="K105">
            <v>172031</v>
          </cell>
          <cell r="L105">
            <v>172031</v>
          </cell>
          <cell r="M105">
            <v>0</v>
          </cell>
          <cell r="N105">
            <v>0.5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126-153</v>
          </cell>
          <cell r="V105">
            <v>0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Non-Performing</v>
          </cell>
          <cell r="D106" t="str">
            <v>Lydecker</v>
          </cell>
          <cell r="E106" t="str">
            <v>713-853-3504</v>
          </cell>
          <cell r="F106" t="str">
            <v>Heartland Steel Common Condor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14753533</v>
          </cell>
          <cell r="Q106">
            <v>14753533</v>
          </cell>
          <cell r="R106">
            <v>0</v>
          </cell>
          <cell r="S106" t="str">
            <v>126-153-Condor</v>
          </cell>
          <cell r="V106">
            <v>14753533</v>
          </cell>
          <cell r="W106" t="str">
            <v>001:Enron-NA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14753533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14753533</v>
          </cell>
          <cell r="AP106">
            <v>0</v>
          </cell>
          <cell r="AQ106">
            <v>14753533</v>
          </cell>
          <cell r="AR106">
            <v>1</v>
          </cell>
          <cell r="AS106">
            <v>14753533</v>
          </cell>
          <cell r="AT106">
            <v>14753533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Special Assets - Non-Performing Raptor</v>
          </cell>
          <cell r="D107" t="str">
            <v>Lydecker</v>
          </cell>
          <cell r="E107" t="str">
            <v>713-853-3504</v>
          </cell>
          <cell r="F107" t="str">
            <v>Heartland Steel Common Condor Raptor I</v>
          </cell>
          <cell r="G107" t="str">
            <v xml:space="preserve"> </v>
          </cell>
          <cell r="H107" t="str">
            <v>Steel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126-153-Condor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Vetters</v>
          </cell>
          <cell r="E108" t="str">
            <v>713-853-9435</v>
          </cell>
          <cell r="F108" t="str">
            <v>Solo Energy</v>
          </cell>
          <cell r="G108" t="str">
            <v xml:space="preserve"> </v>
          </cell>
          <cell r="H108" t="str">
            <v>Venture Capital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1079.3513513513512</v>
          </cell>
          <cell r="Q108">
            <v>1079.3513513513512</v>
          </cell>
          <cell r="R108">
            <v>0</v>
          </cell>
          <cell r="S108" t="str">
            <v>1627-1900</v>
          </cell>
          <cell r="V108">
            <v>7488000</v>
          </cell>
          <cell r="W108" t="str">
            <v>001:Enron-NA</v>
          </cell>
          <cell r="X108">
            <v>3743999.9999999995</v>
          </cell>
          <cell r="Y108">
            <v>0</v>
          </cell>
          <cell r="Z108">
            <v>3743999.9999999995</v>
          </cell>
          <cell r="AA108">
            <v>3743999.9999999995</v>
          </cell>
          <cell r="AB108">
            <v>0</v>
          </cell>
          <cell r="AC108">
            <v>3743999.9999999995</v>
          </cell>
          <cell r="AD108">
            <v>7488000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7487999.9999999991</v>
          </cell>
          <cell r="AT108">
            <v>1079.3513513513512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Principal Investing</v>
          </cell>
          <cell r="D109" t="str">
            <v>Kuykendall</v>
          </cell>
          <cell r="E109" t="str">
            <v>713-853-3995</v>
          </cell>
          <cell r="F109" t="str">
            <v>Utiliquest</v>
          </cell>
          <cell r="G109" t="str">
            <v xml:space="preserve"> </v>
          </cell>
          <cell r="H109" t="str">
            <v>Utility Services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2315.0450450450448</v>
          </cell>
          <cell r="Q109">
            <v>2315.0450450450448</v>
          </cell>
          <cell r="R109">
            <v>0</v>
          </cell>
          <cell r="S109" t="str">
            <v>1627-1900</v>
          </cell>
          <cell r="V109">
            <v>16060625</v>
          </cell>
          <cell r="W109" t="str">
            <v>001:Enron-NA</v>
          </cell>
          <cell r="X109">
            <v>8030312.4999999991</v>
          </cell>
          <cell r="Y109">
            <v>0</v>
          </cell>
          <cell r="Z109">
            <v>8030312.4999999991</v>
          </cell>
          <cell r="AA109">
            <v>8030312.4999999991</v>
          </cell>
          <cell r="AB109">
            <v>0</v>
          </cell>
          <cell r="AC109">
            <v>8030312.4999999991</v>
          </cell>
          <cell r="AD109">
            <v>16060625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62500</v>
          </cell>
          <cell r="AL109">
            <v>62500</v>
          </cell>
          <cell r="AM109">
            <v>7.4114520233698436E-9</v>
          </cell>
          <cell r="AN109">
            <v>16060625</v>
          </cell>
          <cell r="AP109">
            <v>0</v>
          </cell>
          <cell r="AQ109">
            <v>16060625</v>
          </cell>
          <cell r="AR109">
            <v>1</v>
          </cell>
          <cell r="AS109">
            <v>16060624.999999998</v>
          </cell>
          <cell r="AT109">
            <v>2315.0450450450448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-2913659</v>
          </cell>
          <cell r="AZ109">
            <v>0</v>
          </cell>
          <cell r="BA109">
            <v>187500</v>
          </cell>
          <cell r="BB109">
            <v>-2726159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DoNotShow</v>
          </cell>
          <cell r="B110" t="str">
            <v>Enron Raptor II - US Private</v>
          </cell>
          <cell r="C110" t="str">
            <v>Principal Investing Raptor</v>
          </cell>
          <cell r="D110" t="str">
            <v>Kuykendall</v>
          </cell>
          <cell r="E110" t="str">
            <v>713-853-3995</v>
          </cell>
          <cell r="F110" t="str">
            <v>Utiliquest Raptor II</v>
          </cell>
          <cell r="G110" t="str">
            <v xml:space="preserve"> </v>
          </cell>
          <cell r="H110" t="str">
            <v>Principal Investing</v>
          </cell>
          <cell r="I110" t="str">
            <v xml:space="preserve">Private </v>
          </cell>
          <cell r="J110" t="str">
            <v>Common Equity</v>
          </cell>
          <cell r="K110">
            <v>6937.5</v>
          </cell>
          <cell r="L110">
            <v>6937.5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1627-1900</v>
          </cell>
          <cell r="V110">
            <v>0</v>
          </cell>
          <cell r="W110" t="str">
            <v>016:Enron Raptor II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7.4114520233698436E-9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>Catalytica</v>
          </cell>
          <cell r="G111" t="str">
            <v xml:space="preserve"> </v>
          </cell>
          <cell r="H111" t="str">
            <v>Generation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3870.5</v>
          </cell>
          <cell r="Q111">
            <v>3870.5</v>
          </cell>
          <cell r="R111">
            <v>0</v>
          </cell>
          <cell r="S111" t="str">
            <v>1588-1862</v>
          </cell>
          <cell r="V111">
            <v>116115000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116115000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69801000</v>
          </cell>
          <cell r="AJ111">
            <v>0</v>
          </cell>
          <cell r="AK111">
            <v>0</v>
          </cell>
          <cell r="AL111">
            <v>69801000</v>
          </cell>
          <cell r="AM111">
            <v>0</v>
          </cell>
          <cell r="AN111">
            <v>46314000</v>
          </cell>
          <cell r="AP111">
            <v>0</v>
          </cell>
          <cell r="AQ111">
            <v>116115000</v>
          </cell>
          <cell r="AR111">
            <v>1</v>
          </cell>
          <cell r="AS111">
            <v>116115000</v>
          </cell>
          <cell r="AT111">
            <v>3870.5</v>
          </cell>
          <cell r="AU111">
            <v>20244605</v>
          </cell>
          <cell r="AV111">
            <v>0</v>
          </cell>
          <cell r="AW111">
            <v>0</v>
          </cell>
          <cell r="AX111">
            <v>20244605</v>
          </cell>
          <cell r="AY111">
            <v>70087000</v>
          </cell>
          <cell r="AZ111">
            <v>0</v>
          </cell>
          <cell r="BA111">
            <v>106000</v>
          </cell>
          <cell r="BB111">
            <v>70193000</v>
          </cell>
          <cell r="BC111" t="str">
            <v xml:space="preserve"> </v>
          </cell>
          <cell r="BD111" t="str">
            <v xml:space="preserve"> </v>
          </cell>
          <cell r="BE111">
            <v>20244605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Performing Raptor</v>
          </cell>
          <cell r="D112" t="str">
            <v>Lydecker</v>
          </cell>
          <cell r="E112" t="str">
            <v>713-853-3504</v>
          </cell>
          <cell r="F112" t="str">
            <v>Catalytica Raptor I</v>
          </cell>
          <cell r="G112" t="str">
            <v xml:space="preserve"> </v>
          </cell>
          <cell r="H112" t="str">
            <v>Special Assets - Performing</v>
          </cell>
          <cell r="I112" t="str">
            <v xml:space="preserve">Private </v>
          </cell>
          <cell r="J112" t="str">
            <v>Preferred Equity</v>
          </cell>
          <cell r="K112">
            <v>30000</v>
          </cell>
          <cell r="L112">
            <v>30000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 t="str">
            <v>1588-1862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Amber Networks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5000000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Artesia EBS</v>
          </cell>
          <cell r="G114" t="str">
            <v xml:space="preserve"> </v>
          </cell>
          <cell r="H114" t="str">
            <v>Content Enabler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Public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Avici EBS</v>
          </cell>
          <cell r="G115" t="str">
            <v>US;AVCI-RAPT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</v>
          </cell>
          <cell r="P115">
            <v>162.5</v>
          </cell>
          <cell r="Q115">
            <v>162.5</v>
          </cell>
          <cell r="R115">
            <v>0</v>
          </cell>
          <cell r="S115">
            <v>0</v>
          </cell>
          <cell r="V115">
            <v>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158681725</v>
          </cell>
          <cell r="AJ115">
            <v>0</v>
          </cell>
          <cell r="AK115">
            <v>0</v>
          </cell>
          <cell r="AL115">
            <v>158681725</v>
          </cell>
          <cell r="AM115">
            <v>0</v>
          </cell>
          <cell r="AN115">
            <v>14000000</v>
          </cell>
          <cell r="AP115">
            <v>0</v>
          </cell>
          <cell r="AQ115">
            <v>14000000</v>
          </cell>
          <cell r="AR115">
            <v>1</v>
          </cell>
          <cell r="AS115">
            <v>0</v>
          </cell>
          <cell r="AT115">
            <v>162.5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162681725</v>
          </cell>
          <cell r="AZ115">
            <v>0</v>
          </cell>
          <cell r="BA115">
            <v>0</v>
          </cell>
          <cell r="BB115">
            <v>162681725</v>
          </cell>
          <cell r="BC115">
            <v>162.5</v>
          </cell>
          <cell r="BD115">
            <v>162.5</v>
          </cell>
          <cell r="BE115">
            <v>0</v>
          </cell>
        </row>
        <row r="116">
          <cell r="A116" t="str">
            <v>Hide</v>
          </cell>
          <cell r="B116" t="str">
            <v>Enron Raptor I - EBS Public</v>
          </cell>
          <cell r="C116" t="str">
            <v>EBS Raptor</v>
          </cell>
          <cell r="D116" t="str">
            <v>Garland</v>
          </cell>
          <cell r="E116" t="str">
            <v>713-853-7301</v>
          </cell>
          <cell r="F116" t="str">
            <v>Avici EBS Raptor I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1093426</v>
          </cell>
          <cell r="L116">
            <v>1093426</v>
          </cell>
          <cell r="M116">
            <v>0</v>
          </cell>
          <cell r="N116">
            <v>0</v>
          </cell>
          <cell r="O116">
            <v>1</v>
          </cell>
          <cell r="P116">
            <v>101.625</v>
          </cell>
          <cell r="Q116">
            <v>102</v>
          </cell>
          <cell r="R116">
            <v>-0.375</v>
          </cell>
          <cell r="S116">
            <v>0</v>
          </cell>
          <cell r="V116">
            <v>111119417.25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111529452</v>
          </cell>
          <cell r="AE116">
            <v>-410034.75</v>
          </cell>
          <cell r="AF116">
            <v>0</v>
          </cell>
          <cell r="AG116">
            <v>0</v>
          </cell>
          <cell r="AH116">
            <v>-410034.75</v>
          </cell>
          <cell r="AI116">
            <v>-66562307.75</v>
          </cell>
          <cell r="AJ116">
            <v>0</v>
          </cell>
          <cell r="AK116">
            <v>0</v>
          </cell>
          <cell r="AL116">
            <v>-66562307.75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111119417.25</v>
          </cell>
          <cell r="AT116">
            <v>101.625</v>
          </cell>
          <cell r="AU116">
            <v>-52689465.375</v>
          </cell>
          <cell r="AV116">
            <v>0</v>
          </cell>
          <cell r="AW116">
            <v>0</v>
          </cell>
          <cell r="AX116">
            <v>-52689465.375</v>
          </cell>
          <cell r="AY116">
            <v>-66562307.75</v>
          </cell>
          <cell r="AZ116">
            <v>0</v>
          </cell>
          <cell r="BA116">
            <v>0</v>
          </cell>
          <cell r="BB116">
            <v>-66562307.75</v>
          </cell>
          <cell r="BC116">
            <v>101.625</v>
          </cell>
          <cell r="BD116">
            <v>102</v>
          </cell>
          <cell r="BE116">
            <v>-52279430.625</v>
          </cell>
        </row>
        <row r="117">
          <cell r="A117" t="str">
            <v>DoNotShow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Avici EBS - Valuation Reserve</v>
          </cell>
          <cell r="G117" t="str">
            <v>US;AVCI</v>
          </cell>
          <cell r="H117" t="str">
            <v>Network Equipment</v>
          </cell>
          <cell r="I117" t="str">
            <v>Public</v>
          </cell>
          <cell r="J117" t="str">
            <v>Common Equity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Aristasoft EBS</v>
          </cell>
          <cell r="G118" t="str">
            <v xml:space="preserve"> </v>
          </cell>
          <cell r="H118" t="str">
            <v>Application Service Provider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5000000</v>
          </cell>
          <cell r="Q118">
            <v>5000000</v>
          </cell>
          <cell r="R118">
            <v>0</v>
          </cell>
          <cell r="S118">
            <v>0</v>
          </cell>
          <cell r="V118">
            <v>5000000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5000000</v>
          </cell>
          <cell r="AT118">
            <v>5000000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Digital Entertainment Networks EBS</v>
          </cell>
          <cell r="G119" t="str">
            <v xml:space="preserve"> </v>
          </cell>
          <cell r="H119" t="str">
            <v>Content Origination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V119">
            <v>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-5000000</v>
          </cell>
          <cell r="AZ119">
            <v>0</v>
          </cell>
          <cell r="BA119">
            <v>0</v>
          </cell>
          <cell r="BB119">
            <v>-5000000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eMotion Content Enabler EBS</v>
          </cell>
          <cell r="G120" t="str">
            <v xml:space="preserve"> </v>
          </cell>
          <cell r="H120" t="str">
            <v>Content Enabler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Ennovate Networks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Public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Equinix EBS</v>
          </cell>
          <cell r="G122" t="str">
            <v>US;EQIX</v>
          </cell>
          <cell r="H122" t="str">
            <v>Co-location</v>
          </cell>
          <cell r="I122" t="str">
            <v>Public</v>
          </cell>
          <cell r="J122" t="str">
            <v>Common Equity</v>
          </cell>
          <cell r="K122">
            <v>938086</v>
          </cell>
          <cell r="L122">
            <v>938086</v>
          </cell>
          <cell r="M122">
            <v>0</v>
          </cell>
          <cell r="N122">
            <v>0</v>
          </cell>
          <cell r="O122">
            <v>1</v>
          </cell>
          <cell r="P122">
            <v>12.5</v>
          </cell>
          <cell r="Q122">
            <v>13</v>
          </cell>
          <cell r="R122">
            <v>-0.5</v>
          </cell>
          <cell r="S122">
            <v>0</v>
          </cell>
          <cell r="V122">
            <v>11726075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12195118</v>
          </cell>
          <cell r="AE122">
            <v>-469043</v>
          </cell>
          <cell r="AF122">
            <v>0</v>
          </cell>
          <cell r="AG122">
            <v>0</v>
          </cell>
          <cell r="AH122">
            <v>-469043</v>
          </cell>
          <cell r="AI122">
            <v>-2420261.88</v>
          </cell>
          <cell r="AJ122">
            <v>0</v>
          </cell>
          <cell r="AK122">
            <v>0</v>
          </cell>
          <cell r="AL122">
            <v>-2420261.88</v>
          </cell>
          <cell r="AM122">
            <v>0</v>
          </cell>
          <cell r="AN122">
            <v>13000000</v>
          </cell>
          <cell r="AP122">
            <v>0</v>
          </cell>
          <cell r="AQ122">
            <v>13000000</v>
          </cell>
          <cell r="AR122">
            <v>1</v>
          </cell>
          <cell r="AS122">
            <v>11726075</v>
          </cell>
          <cell r="AT122">
            <v>12.5</v>
          </cell>
          <cell r="AU122">
            <v>-3459192.125</v>
          </cell>
          <cell r="AV122">
            <v>0</v>
          </cell>
          <cell r="AW122">
            <v>0</v>
          </cell>
          <cell r="AX122">
            <v>-3459192.125</v>
          </cell>
          <cell r="AY122">
            <v>5579738.120000001</v>
          </cell>
          <cell r="AZ122">
            <v>0</v>
          </cell>
          <cell r="BA122">
            <v>0</v>
          </cell>
          <cell r="BB122">
            <v>5579738.120000001</v>
          </cell>
          <cell r="BC122">
            <v>12.5</v>
          </cell>
          <cell r="BD122">
            <v>13</v>
          </cell>
          <cell r="BE122">
            <v>-2990149.125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Fast Forward Networks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3000000</v>
          </cell>
          <cell r="Q123">
            <v>3000000</v>
          </cell>
          <cell r="R123">
            <v>0</v>
          </cell>
          <cell r="S123">
            <v>0</v>
          </cell>
          <cell r="V123">
            <v>3000000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3000000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3000000</v>
          </cell>
          <cell r="AP123">
            <v>0</v>
          </cell>
          <cell r="AQ123">
            <v>0</v>
          </cell>
          <cell r="AR123">
            <v>1</v>
          </cell>
          <cell r="AS123">
            <v>3000000</v>
          </cell>
          <cell r="AT123">
            <v>3000000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IAM.COM EBS</v>
          </cell>
          <cell r="G124" t="str">
            <v xml:space="preserve"> </v>
          </cell>
          <cell r="H124" t="str">
            <v>Content Facilitator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4000000</v>
          </cell>
          <cell r="Q124">
            <v>4000000</v>
          </cell>
          <cell r="R124">
            <v>0</v>
          </cell>
          <cell r="S124">
            <v>0</v>
          </cell>
          <cell r="V124">
            <v>4000000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4000000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4000000</v>
          </cell>
          <cell r="AP124">
            <v>0</v>
          </cell>
          <cell r="AQ124">
            <v>4000000</v>
          </cell>
          <cell r="AR124">
            <v>1</v>
          </cell>
          <cell r="AS124">
            <v>4000000</v>
          </cell>
          <cell r="AT124">
            <v>4000000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InterXion EBS</v>
          </cell>
          <cell r="G125" t="str">
            <v xml:space="preserve"> </v>
          </cell>
          <cell r="H125" t="str">
            <v>Co-location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9530000</v>
          </cell>
          <cell r="Q125">
            <v>9530000</v>
          </cell>
          <cell r="R125">
            <v>0</v>
          </cell>
          <cell r="S125">
            <v>0</v>
          </cell>
          <cell r="V125">
            <v>9530000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9530000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9530000</v>
          </cell>
          <cell r="AT125">
            <v>9530000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Mshow EBS</v>
          </cell>
          <cell r="G126" t="str">
            <v xml:space="preserve"> </v>
          </cell>
          <cell r="H126" t="str">
            <v>Content Facilitator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Salus Media EBS</v>
          </cell>
          <cell r="G127" t="str">
            <v xml:space="preserve"> </v>
          </cell>
          <cell r="H127" t="str">
            <v>Content Origination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3000000</v>
          </cell>
          <cell r="Q127">
            <v>3000000</v>
          </cell>
          <cell r="R127">
            <v>0</v>
          </cell>
          <cell r="S127">
            <v>0</v>
          </cell>
          <cell r="V127">
            <v>3000000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3000000</v>
          </cell>
          <cell r="AP127">
            <v>0</v>
          </cell>
          <cell r="AQ127">
            <v>3000000</v>
          </cell>
          <cell r="AR127">
            <v>1</v>
          </cell>
          <cell r="AS127">
            <v>3000000</v>
          </cell>
          <cell r="AT127">
            <v>3000000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Telseon EBS</v>
          </cell>
          <cell r="G128" t="str">
            <v xml:space="preserve"> </v>
          </cell>
          <cell r="H128" t="str">
            <v>Metro Fiber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Video Conferencing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Insurance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-60664</v>
          </cell>
          <cell r="AZ130">
            <v>0</v>
          </cell>
          <cell r="BA130">
            <v>740000</v>
          </cell>
          <cell r="BB130">
            <v>679336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Generation East</v>
          </cell>
          <cell r="D131" t="str">
            <v>Duran</v>
          </cell>
          <cell r="E131" t="str">
            <v>713-853-7364</v>
          </cell>
          <cell r="F131" t="str">
            <v>MCN TRS</v>
          </cell>
          <cell r="G131" t="str">
            <v xml:space="preserve"> </v>
          </cell>
          <cell r="H131" t="str">
            <v>Generation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12597600</v>
          </cell>
          <cell r="Q131">
            <v>12597600</v>
          </cell>
          <cell r="R131">
            <v>0</v>
          </cell>
          <cell r="S131" t="str">
            <v>6681-9742</v>
          </cell>
          <cell r="V131">
            <v>12597600</v>
          </cell>
          <cell r="W131" t="str">
            <v>001:Enron-NA</v>
          </cell>
          <cell r="X131">
            <v>7558560</v>
          </cell>
          <cell r="Y131">
            <v>0</v>
          </cell>
          <cell r="Z131">
            <v>7558560</v>
          </cell>
          <cell r="AA131">
            <v>0</v>
          </cell>
          <cell r="AB131">
            <v>0</v>
          </cell>
          <cell r="AC131">
            <v>0</v>
          </cell>
          <cell r="AD131">
            <v>12597600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12597600</v>
          </cell>
          <cell r="AP131">
            <v>0</v>
          </cell>
          <cell r="AQ131">
            <v>12597600</v>
          </cell>
          <cell r="AR131">
            <v>1</v>
          </cell>
          <cell r="AS131">
            <v>12597600</v>
          </cell>
          <cell r="AT131">
            <v>12597600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12597600</v>
          </cell>
          <cell r="AZ131">
            <v>0</v>
          </cell>
          <cell r="BA131">
            <v>0</v>
          </cell>
          <cell r="BB131">
            <v>12597600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US Structured Credit-Book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Gas Trust Loan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6960000</v>
          </cell>
          <cell r="Q132">
            <v>6960000</v>
          </cell>
          <cell r="R132">
            <v>0</v>
          </cell>
          <cell r="S132" t="str">
            <v>1287-1520</v>
          </cell>
          <cell r="V132">
            <v>6960000</v>
          </cell>
          <cell r="W132" t="str">
            <v>001:Enron-NA</v>
          </cell>
          <cell r="X132">
            <v>4176000</v>
          </cell>
          <cell r="Y132">
            <v>0</v>
          </cell>
          <cell r="Z132">
            <v>4176000</v>
          </cell>
          <cell r="AA132">
            <v>0</v>
          </cell>
          <cell r="AB132">
            <v>0</v>
          </cell>
          <cell r="AC132">
            <v>0</v>
          </cell>
          <cell r="AD132">
            <v>6960000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146043.35</v>
          </cell>
          <cell r="AL132">
            <v>146043.35</v>
          </cell>
          <cell r="AM132">
            <v>0</v>
          </cell>
          <cell r="AN132">
            <v>6960000</v>
          </cell>
          <cell r="AP132">
            <v>0</v>
          </cell>
          <cell r="AQ132">
            <v>6960000</v>
          </cell>
          <cell r="AR132">
            <v>1</v>
          </cell>
          <cell r="AS132">
            <v>6960000</v>
          </cell>
          <cell r="AT132">
            <v>6960000</v>
          </cell>
          <cell r="AU132">
            <v>0</v>
          </cell>
          <cell r="AV132">
            <v>0</v>
          </cell>
          <cell r="AW132">
            <v>1609</v>
          </cell>
          <cell r="AX132">
            <v>1609</v>
          </cell>
          <cell r="AY132">
            <v>0</v>
          </cell>
          <cell r="AZ132">
            <v>0</v>
          </cell>
          <cell r="BA132">
            <v>275391.7</v>
          </cell>
          <cell r="BB132">
            <v>275391.7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Bammel Looper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1287-10502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Total Return Swap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Mid Texas TRS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Enron Global Markets - Total Return Swap</v>
          </cell>
          <cell r="C135" t="str">
            <v>Coal</v>
          </cell>
          <cell r="D135" t="str">
            <v>Beyer</v>
          </cell>
          <cell r="E135" t="str">
            <v>713-853-9825</v>
          </cell>
          <cell r="F135" t="str">
            <v>American Coal Senior TRS EGM</v>
          </cell>
          <cell r="G135" t="str">
            <v xml:space="preserve"> </v>
          </cell>
          <cell r="H135" t="str">
            <v>Coal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1727-10290</v>
          </cell>
          <cell r="V135">
            <v>0</v>
          </cell>
          <cell r="W135" t="str">
            <v>014:Enron Global Markets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Powder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2859-10505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Total Return Swap</v>
          </cell>
          <cell r="C137" t="str">
            <v>Gas Assets</v>
          </cell>
          <cell r="D137" t="str">
            <v>Bierbach</v>
          </cell>
          <cell r="E137" t="str">
            <v>713-853-4725</v>
          </cell>
          <cell r="F137" t="str">
            <v>Wind River TRS</v>
          </cell>
          <cell r="G137" t="str">
            <v xml:space="preserve"> </v>
          </cell>
          <cell r="H137" t="str">
            <v>Energy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2860-10503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DoNotShow</v>
          </cell>
          <cell r="B138" t="str">
            <v>Total Return Swap</v>
          </cell>
          <cell r="C138" t="str">
            <v>Discovery</v>
          </cell>
          <cell r="D138" t="str">
            <v>Kuykendall</v>
          </cell>
          <cell r="E138" t="str">
            <v>713-853-3995</v>
          </cell>
          <cell r="F138" t="str">
            <v>First World Discovery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Principal Investing</v>
          </cell>
          <cell r="D139" t="str">
            <v>Kuykendall</v>
          </cell>
          <cell r="E139" t="str">
            <v>713-853-3995</v>
          </cell>
          <cell r="F139" t="str">
            <v>First World</v>
          </cell>
          <cell r="G139" t="str">
            <v xml:space="preserve"> </v>
          </cell>
          <cell r="H139" t="str">
            <v>Telecom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889-981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298066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West Originations</v>
          </cell>
          <cell r="D140" t="str">
            <v>TBD</v>
          </cell>
          <cell r="E140" t="str">
            <v>Not Available</v>
          </cell>
          <cell r="F140" t="str">
            <v>Alpine Natural Gas Preferred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Preferred Equity</v>
          </cell>
          <cell r="K140">
            <v>10694884</v>
          </cell>
          <cell r="L140">
            <v>10694884</v>
          </cell>
          <cell r="M140">
            <v>0</v>
          </cell>
          <cell r="N140">
            <v>0</v>
          </cell>
          <cell r="O140">
            <v>1</v>
          </cell>
          <cell r="P140">
            <v>0.26648255371446761</v>
          </cell>
          <cell r="Q140">
            <v>0.26648255371446761</v>
          </cell>
          <cell r="R140">
            <v>0</v>
          </cell>
          <cell r="S140" t="str">
            <v>567-3876</v>
          </cell>
          <cell r="V140">
            <v>2850000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2850000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2850000</v>
          </cell>
          <cell r="AP140">
            <v>0</v>
          </cell>
          <cell r="AQ140">
            <v>2850000</v>
          </cell>
          <cell r="AR140">
            <v>1</v>
          </cell>
          <cell r="AS140">
            <v>2850000</v>
          </cell>
          <cell r="AT140">
            <v>0.26648255371446761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Energy Capital Resources</v>
          </cell>
          <cell r="D141" t="str">
            <v>Pruett/Josey</v>
          </cell>
          <cell r="E141" t="str">
            <v>713-345-7109/713-853-0321</v>
          </cell>
          <cell r="F141" t="str">
            <v>EEX Equity</v>
          </cell>
          <cell r="G141" t="str">
            <v xml:space="preserve"> </v>
          </cell>
          <cell r="H141" t="str">
            <v>Energy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 t="str">
            <v>6043-8046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Performing</v>
          </cell>
          <cell r="D142" t="str">
            <v>Lydecker</v>
          </cell>
          <cell r="E142" t="str">
            <v>713-853-3504</v>
          </cell>
          <cell r="F142" t="str">
            <v>LSI Preferred Private</v>
          </cell>
          <cell r="G142" t="str">
            <v xml:space="preserve"> </v>
          </cell>
          <cell r="H142" t="str">
            <v>OSX</v>
          </cell>
          <cell r="I142" t="str">
            <v xml:space="preserve">Private </v>
          </cell>
          <cell r="J142" t="str">
            <v>Preferred Equity</v>
          </cell>
          <cell r="K142">
            <v>4000</v>
          </cell>
          <cell r="L142">
            <v>4000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US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NSM Common</v>
          </cell>
          <cell r="G143" t="str">
            <v xml:space="preserve"> </v>
          </cell>
          <cell r="H143" t="str">
            <v>Steel</v>
          </cell>
          <cell r="I143" t="str">
            <v xml:space="preserve">Private </v>
          </cell>
          <cell r="J143" t="str">
            <v>Common Equity</v>
          </cell>
          <cell r="K143">
            <v>27955691</v>
          </cell>
          <cell r="L143">
            <v>27955691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295-333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Priv. Equity Partnerships</v>
          </cell>
          <cell r="C144" t="str">
            <v>Energy Capital Resources</v>
          </cell>
          <cell r="D144" t="str">
            <v>Pruett/Josey</v>
          </cell>
          <cell r="E144" t="str">
            <v>713-345-7109/713-853-0321</v>
          </cell>
          <cell r="F144" t="str">
            <v>Ridgelake ORRI</v>
          </cell>
          <cell r="G144" t="str">
            <v xml:space="preserve"> </v>
          </cell>
          <cell r="H144" t="str">
            <v>Energy</v>
          </cell>
          <cell r="I144" t="str">
            <v xml:space="preserve">Private </v>
          </cell>
          <cell r="J144" t="str">
            <v>Partnership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-6.9999999977881089E-2</v>
          </cell>
          <cell r="Q144">
            <v>-6.9999999977881089E-2</v>
          </cell>
          <cell r="R144">
            <v>0</v>
          </cell>
          <cell r="S144" t="str">
            <v>3194-5978</v>
          </cell>
          <cell r="V144">
            <v>-6.9999999977881089E-2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-6.9999999977881089E-2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132383.76</v>
          </cell>
          <cell r="AP144">
            <v>0</v>
          </cell>
          <cell r="AQ144">
            <v>132383.76</v>
          </cell>
          <cell r="AR144">
            <v>1</v>
          </cell>
          <cell r="AS144">
            <v>-6.9999999977881089E-2</v>
          </cell>
          <cell r="AT144">
            <v>-6.9999999977881089E-2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0.27000000001862645</v>
          </cell>
          <cell r="AZ144">
            <v>0</v>
          </cell>
          <cell r="BA144">
            <v>0</v>
          </cell>
          <cell r="BB144">
            <v>0.27000000001862645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Costilla Convertible</v>
          </cell>
          <cell r="G145" t="str">
            <v>US;COSEE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31250</v>
          </cell>
          <cell r="L145">
            <v>31250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 t="str">
            <v>1088-1201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80.709999999999994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9.9999999999999995E-7</v>
          </cell>
          <cell r="BD145">
            <v>9.9999999999999995E-7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Inland Convertible</v>
          </cell>
          <cell r="G146" t="str">
            <v>US;INLN</v>
          </cell>
          <cell r="H146" t="str">
            <v>Energy</v>
          </cell>
          <cell r="I146" t="str">
            <v>Convertible</v>
          </cell>
          <cell r="J146" t="str">
            <v>Convertible Preferred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0.17445779340646311</v>
          </cell>
          <cell r="P146">
            <v>82.699378580450613</v>
          </cell>
          <cell r="Q146">
            <v>82.699378580450613</v>
          </cell>
          <cell r="R146">
            <v>0</v>
          </cell>
          <cell r="S146" t="str">
            <v>58-70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1698620</v>
          </cell>
          <cell r="AN146">
            <v>0</v>
          </cell>
          <cell r="AP146">
            <v>0</v>
          </cell>
          <cell r="AQ146">
            <v>0</v>
          </cell>
          <cell r="AR146">
            <v>8.33</v>
          </cell>
          <cell r="AS146">
            <v>0</v>
          </cell>
          <cell r="AT146">
            <v>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5</v>
          </cell>
          <cell r="BD146">
            <v>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Crown Energy Convertible</v>
          </cell>
          <cell r="G147" t="str">
            <v>US;CROE</v>
          </cell>
          <cell r="H147" t="str">
            <v>Heavy Construction</v>
          </cell>
          <cell r="I147" t="str">
            <v>Convertible</v>
          </cell>
          <cell r="J147" t="str">
            <v>Convertible Preferred</v>
          </cell>
          <cell r="K147">
            <v>817049</v>
          </cell>
          <cell r="L147">
            <v>817049</v>
          </cell>
          <cell r="M147">
            <v>0</v>
          </cell>
          <cell r="N147">
            <v>0</v>
          </cell>
          <cell r="O147">
            <v>0.28000000000000003</v>
          </cell>
          <cell r="P147">
            <v>0</v>
          </cell>
          <cell r="Q147">
            <v>0</v>
          </cell>
          <cell r="R147">
            <v>0</v>
          </cell>
          <cell r="S147" t="str">
            <v>30-32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-3020000</v>
          </cell>
          <cell r="AJ147">
            <v>0</v>
          </cell>
          <cell r="AK147">
            <v>-100000</v>
          </cell>
          <cell r="AL147">
            <v>-3120000</v>
          </cell>
          <cell r="AM147">
            <v>0</v>
          </cell>
          <cell r="AN147">
            <v>3020000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-3020000</v>
          </cell>
          <cell r="AZ147">
            <v>0</v>
          </cell>
          <cell r="BA147">
            <v>-100000</v>
          </cell>
          <cell r="BB147">
            <v>-3120000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Portfolio</v>
          </cell>
          <cell r="D148" t="str">
            <v>Melendrez</v>
          </cell>
          <cell r="E148" t="str">
            <v>713-345-8670</v>
          </cell>
          <cell r="F148" t="str">
            <v>Mariner Convertible</v>
          </cell>
          <cell r="G148" t="str">
            <v/>
          </cell>
          <cell r="H148" t="str">
            <v>Energy</v>
          </cell>
          <cell r="I148" t="str">
            <v>Convertible</v>
          </cell>
          <cell r="J148" t="str">
            <v>Convertible Debt</v>
          </cell>
          <cell r="K148">
            <v>28571.428571500001</v>
          </cell>
          <cell r="L148">
            <v>28571.428571500001</v>
          </cell>
          <cell r="M148">
            <v>0</v>
          </cell>
          <cell r="N148">
            <v>0.3</v>
          </cell>
          <cell r="O148">
            <v>0.8</v>
          </cell>
          <cell r="P148">
            <v>0</v>
          </cell>
          <cell r="Q148">
            <v>0</v>
          </cell>
          <cell r="R148">
            <v>0</v>
          </cell>
          <cell r="S148" t="str">
            <v>66-2787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-2.6373031536408575E-10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-18399617</v>
          </cell>
          <cell r="AZ148">
            <v>0</v>
          </cell>
          <cell r="BA148">
            <v>0</v>
          </cell>
          <cell r="BB148">
            <v>-18399617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233.4598371149257</v>
          </cell>
          <cell r="R149">
            <v>0</v>
          </cell>
          <cell r="S149" t="str">
            <v>2009-2422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-3145353.4325060286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68069972.499192059</v>
          </cell>
          <cell r="AZ149">
            <v>0</v>
          </cell>
          <cell r="BA149">
            <v>683723.95</v>
          </cell>
          <cell r="BB149">
            <v>68753696.449192062</v>
          </cell>
          <cell r="BC149">
            <v>43.5625</v>
          </cell>
          <cell r="BD149">
            <v>46.1875</v>
          </cell>
          <cell r="BE149">
            <v>0</v>
          </cell>
        </row>
        <row r="150">
          <cell r="A150" t="str">
            <v>Show</v>
          </cell>
          <cell r="B150" t="str">
            <v>Convertible - Public</v>
          </cell>
          <cell r="C150" t="str">
            <v>Principal Investing</v>
          </cell>
          <cell r="D150" t="str">
            <v>Greer</v>
          </cell>
          <cell r="E150" t="str">
            <v>713-853-9140</v>
          </cell>
          <cell r="F150" t="str">
            <v>Quanta Convertible Condor</v>
          </cell>
          <cell r="G150" t="str">
            <v>US;PWR</v>
          </cell>
          <cell r="H150" t="str">
            <v>Utility Services</v>
          </cell>
          <cell r="I150" t="str">
            <v>Convertible</v>
          </cell>
          <cell r="J150" t="str">
            <v>Convertible Debt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0.8996489454285177</v>
          </cell>
          <cell r="P150">
            <v>233.4598371149257</v>
          </cell>
          <cell r="Q150">
            <v>233.4598371149257</v>
          </cell>
          <cell r="R150">
            <v>0</v>
          </cell>
          <cell r="S150">
            <v>0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315687.80981162563</v>
          </cell>
          <cell r="AN150">
            <v>0</v>
          </cell>
          <cell r="AP150">
            <v>0</v>
          </cell>
          <cell r="AQ150">
            <v>0</v>
          </cell>
          <cell r="AR150">
            <v>5.3836349999999999</v>
          </cell>
          <cell r="AS150">
            <v>0</v>
          </cell>
          <cell r="AT150">
            <v>47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-315687.96981162578</v>
          </cell>
          <cell r="AZ150">
            <v>0</v>
          </cell>
          <cell r="BA150">
            <v>-3.3527612686157227E-8</v>
          </cell>
          <cell r="BB150">
            <v>-315687.96981165931</v>
          </cell>
          <cell r="BC150">
            <v>43.5625</v>
          </cell>
          <cell r="BD150">
            <v>46.1875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Paper</v>
          </cell>
          <cell r="D152" t="str">
            <v>Ondarza</v>
          </cell>
          <cell r="E152" t="str">
            <v>713-853-6058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DoNotShow</v>
          </cell>
          <cell r="B153" t="str">
            <v>Convertible - Private</v>
          </cell>
          <cell r="C153" t="str">
            <v>Special Assets - Non-Performing</v>
          </cell>
          <cell r="D153" t="str">
            <v>Ondarza</v>
          </cell>
          <cell r="E153" t="str">
            <v>713-853-6058</v>
          </cell>
          <cell r="F153" t="str">
            <v>Repap Convertible RA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V153">
            <v>0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Paper</v>
          </cell>
          <cell r="D154" t="str">
            <v>Ondarza</v>
          </cell>
          <cell r="E154" t="str">
            <v>713-853-6058</v>
          </cell>
          <cell r="F154" t="str">
            <v xml:space="preserve">Repap Agency Agreement 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29.828020800000001</v>
          </cell>
          <cell r="Q154">
            <v>29.828020800000001</v>
          </cell>
          <cell r="R154">
            <v>0</v>
          </cell>
          <cell r="S154" t="str">
            <v>747-5267</v>
          </cell>
          <cell r="V154">
            <v>2982802.08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2982802.08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3070538.72</v>
          </cell>
          <cell r="AP154">
            <v>0</v>
          </cell>
          <cell r="AQ154">
            <v>3070538.72</v>
          </cell>
          <cell r="AR154">
            <v>1</v>
          </cell>
          <cell r="AS154">
            <v>0</v>
          </cell>
          <cell r="AT154">
            <v>29.828020800000001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DoNotShow</v>
          </cell>
          <cell r="B155" t="str">
            <v>Convertible - Private</v>
          </cell>
          <cell r="C155" t="str">
            <v>Special Assets - Non-Performing</v>
          </cell>
          <cell r="D155" t="str">
            <v>Ondarza</v>
          </cell>
          <cell r="E155" t="str">
            <v>713-853-6058</v>
          </cell>
          <cell r="F155" t="str">
            <v>Repap Agency Agreement RA</v>
          </cell>
          <cell r="G155" t="str">
            <v/>
          </cell>
          <cell r="H155" t="str">
            <v>Paper</v>
          </cell>
          <cell r="I155" t="str">
            <v>Convertible</v>
          </cell>
          <cell r="J155" t="str">
            <v>Convertible Debt</v>
          </cell>
          <cell r="K155">
            <v>100000</v>
          </cell>
          <cell r="L155">
            <v>100000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V155">
            <v>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Convertible - Private</v>
          </cell>
          <cell r="C156" t="str">
            <v>Special Assets - Performing</v>
          </cell>
          <cell r="D156" t="str">
            <v>Lydecker</v>
          </cell>
          <cell r="E156" t="str">
            <v>713-853-3504</v>
          </cell>
          <cell r="F156" t="str">
            <v>Venoco Convertible</v>
          </cell>
          <cell r="G156" t="str">
            <v/>
          </cell>
          <cell r="H156" t="str">
            <v>Energy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217.28</v>
          </cell>
          <cell r="Q156">
            <v>217.28</v>
          </cell>
          <cell r="R156">
            <v>0</v>
          </cell>
          <cell r="S156" t="str">
            <v>1090-1203</v>
          </cell>
          <cell r="V156">
            <v>81480000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81480000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35587500</v>
          </cell>
          <cell r="AJ156">
            <v>0</v>
          </cell>
          <cell r="AK156">
            <v>1005673.37</v>
          </cell>
          <cell r="AL156">
            <v>36593173.369999997</v>
          </cell>
          <cell r="AM156">
            <v>0</v>
          </cell>
          <cell r="AN156">
            <v>45892500</v>
          </cell>
          <cell r="AP156">
            <v>0</v>
          </cell>
          <cell r="AQ156">
            <v>81480000</v>
          </cell>
          <cell r="AR156">
            <v>1</v>
          </cell>
          <cell r="AS156">
            <v>0</v>
          </cell>
          <cell r="AT156">
            <v>217.28</v>
          </cell>
          <cell r="AU156">
            <v>35587500</v>
          </cell>
          <cell r="AV156">
            <v>0</v>
          </cell>
          <cell r="AW156">
            <v>0</v>
          </cell>
          <cell r="AX156">
            <v>35587500</v>
          </cell>
          <cell r="AY156">
            <v>37836542.390000001</v>
          </cell>
          <cell r="AZ156">
            <v>0</v>
          </cell>
          <cell r="BA156">
            <v>2951116.89</v>
          </cell>
          <cell r="BB156">
            <v>40787659.280000001</v>
          </cell>
          <cell r="BC156" t="str">
            <v xml:space="preserve"> </v>
          </cell>
          <cell r="BD156" t="str">
            <v xml:space="preserve"> </v>
          </cell>
          <cell r="BE156">
            <v>35587500</v>
          </cell>
        </row>
        <row r="157">
          <cell r="A157" t="str">
            <v>Hide</v>
          </cell>
          <cell r="B157" t="str">
            <v>Enron Raptor I - Convertible - Private</v>
          </cell>
          <cell r="C157" t="str">
            <v>Special Assets - Performing Raptor</v>
          </cell>
          <cell r="D157" t="str">
            <v>Lydecker</v>
          </cell>
          <cell r="E157" t="str">
            <v>713-853-3504</v>
          </cell>
          <cell r="F157" t="str">
            <v>Venoco Convertible Raptor I</v>
          </cell>
          <cell r="G157" t="str">
            <v/>
          </cell>
          <cell r="H157" t="str">
            <v>Special Assets - Performing</v>
          </cell>
          <cell r="I157" t="str">
            <v>Convertible</v>
          </cell>
          <cell r="J157" t="str">
            <v>Convertible Preferred</v>
          </cell>
          <cell r="K157">
            <v>375000</v>
          </cell>
          <cell r="L157">
            <v>375000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1090-1203</v>
          </cell>
          <cell r="V157">
            <v>0</v>
          </cell>
          <cell r="W157" t="str">
            <v>015:Enron Raptor I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Private</v>
          </cell>
          <cell r="C158" t="str">
            <v>Special Assets - Non-Performing</v>
          </cell>
          <cell r="D158" t="str">
            <v>Lydecker</v>
          </cell>
          <cell r="E158" t="str">
            <v>713-853-3504</v>
          </cell>
          <cell r="F158" t="str">
            <v>Lyco Convertible</v>
          </cell>
          <cell r="G158" t="str">
            <v/>
          </cell>
          <cell r="H158" t="str">
            <v>Energy</v>
          </cell>
          <cell r="I158" t="str">
            <v>Convertible</v>
          </cell>
          <cell r="J158" t="str">
            <v>Convertible Preferred</v>
          </cell>
          <cell r="K158">
            <v>2000</v>
          </cell>
          <cell r="L158">
            <v>2000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 t="str">
            <v>65-85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Convertible - Public</v>
          </cell>
          <cell r="C159" t="str">
            <v>Portfolio</v>
          </cell>
          <cell r="D159" t="str">
            <v>Maffet</v>
          </cell>
          <cell r="E159" t="str">
            <v>713-853-3212</v>
          </cell>
          <cell r="F159" t="str">
            <v>Kafus Convertible</v>
          </cell>
          <cell r="G159" t="str">
            <v>US;KS</v>
          </cell>
          <cell r="H159" t="str">
            <v>Paper</v>
          </cell>
          <cell r="I159" t="str">
            <v>Convertible</v>
          </cell>
          <cell r="J159" t="str">
            <v>Convertible Preferred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0.60540699393898934</v>
          </cell>
          <cell r="P159">
            <v>875.44890275885962</v>
          </cell>
          <cell r="Q159">
            <v>875.44890275885962</v>
          </cell>
          <cell r="R159">
            <v>0</v>
          </cell>
          <cell r="S159" t="str">
            <v>61-77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-11813138.149516296</v>
          </cell>
          <cell r="AJ159">
            <v>0</v>
          </cell>
          <cell r="AK159">
            <v>0</v>
          </cell>
          <cell r="AL159">
            <v>-11813138.149516296</v>
          </cell>
          <cell r="AM159">
            <v>-918660.17596893944</v>
          </cell>
          <cell r="AN159">
            <v>11813138.149516296</v>
          </cell>
          <cell r="AP159">
            <v>0</v>
          </cell>
          <cell r="AQ159">
            <v>16619863.066392872</v>
          </cell>
          <cell r="AR159">
            <v>250</v>
          </cell>
          <cell r="AS159">
            <v>0</v>
          </cell>
          <cell r="AT159">
            <v>1.375</v>
          </cell>
          <cell r="AU159">
            <v>-8763802.862535296</v>
          </cell>
          <cell r="AV159">
            <v>0</v>
          </cell>
          <cell r="AW159">
            <v>0</v>
          </cell>
          <cell r="AX159">
            <v>-8763802.862535296</v>
          </cell>
          <cell r="AY159">
            <v>-22390081.040512957</v>
          </cell>
          <cell r="AZ159">
            <v>0</v>
          </cell>
          <cell r="BA159">
            <v>0</v>
          </cell>
          <cell r="BB159">
            <v>-22390081.040512957</v>
          </cell>
          <cell r="BC159">
            <v>1.375</v>
          </cell>
          <cell r="BD159">
            <v>1.375</v>
          </cell>
          <cell r="BE159">
            <v>-8763802.862535296</v>
          </cell>
        </row>
        <row r="160">
          <cell r="A160" t="str">
            <v>Show</v>
          </cell>
          <cell r="B160" t="str">
            <v>Warrants -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Warrants</v>
          </cell>
          <cell r="G160" t="str">
            <v/>
          </cell>
          <cell r="H160" t="str">
            <v>Energy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98263</v>
          </cell>
          <cell r="Q160">
            <v>98263</v>
          </cell>
          <cell r="R160">
            <v>0</v>
          </cell>
          <cell r="S160" t="str">
            <v>567-844</v>
          </cell>
          <cell r="V160">
            <v>98263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98263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98263</v>
          </cell>
          <cell r="AP160">
            <v>0</v>
          </cell>
          <cell r="AQ160">
            <v>98263</v>
          </cell>
          <cell r="AR160">
            <v>1</v>
          </cell>
          <cell r="AS160">
            <v>98263</v>
          </cell>
          <cell r="AT160">
            <v>98263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DoNotShow</v>
          </cell>
          <cell r="B161" t="str">
            <v>Total Return Swap</v>
          </cell>
          <cell r="C161" t="str">
            <v>Discovery</v>
          </cell>
          <cell r="D161" t="str">
            <v>Kuykendall</v>
          </cell>
          <cell r="E161" t="str">
            <v>713-853-3995</v>
          </cell>
          <cell r="F161" t="str">
            <v>First World (Spectranet) Warrants Discovery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889-981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Principal Investing</v>
          </cell>
          <cell r="D162" t="str">
            <v>Kuykendall</v>
          </cell>
          <cell r="E162" t="str">
            <v>713-853-3995</v>
          </cell>
          <cell r="F162" t="str">
            <v>First World Warrants</v>
          </cell>
          <cell r="G162" t="str">
            <v/>
          </cell>
          <cell r="H162" t="str">
            <v>Telecom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19767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Gasco Distribution Warrants</v>
          </cell>
          <cell r="G163" t="str">
            <v/>
          </cell>
          <cell r="H163" t="str">
            <v>Energy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45-53</v>
          </cell>
          <cell r="V163">
            <v>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HV Marine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27082500</v>
          </cell>
          <cell r="Q164">
            <v>27082500</v>
          </cell>
          <cell r="R164">
            <v>0</v>
          </cell>
          <cell r="S164" t="str">
            <v>480-2948</v>
          </cell>
          <cell r="V164">
            <v>27082500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27082500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15278250</v>
          </cell>
          <cell r="AJ164">
            <v>0</v>
          </cell>
          <cell r="AK164">
            <v>0</v>
          </cell>
          <cell r="AL164">
            <v>15278250</v>
          </cell>
          <cell r="AM164">
            <v>0</v>
          </cell>
          <cell r="AN164">
            <v>11804250</v>
          </cell>
          <cell r="AP164">
            <v>0</v>
          </cell>
          <cell r="AQ164">
            <v>27082500</v>
          </cell>
          <cell r="AR164">
            <v>1</v>
          </cell>
          <cell r="AS164">
            <v>27082500</v>
          </cell>
          <cell r="AT164">
            <v>27082500</v>
          </cell>
          <cell r="AU164">
            <v>15278250</v>
          </cell>
          <cell r="AV164">
            <v>0</v>
          </cell>
          <cell r="AW164">
            <v>0</v>
          </cell>
          <cell r="AX164">
            <v>15278250</v>
          </cell>
          <cell r="AY164">
            <v>18295251</v>
          </cell>
          <cell r="AZ164">
            <v>0</v>
          </cell>
          <cell r="BA164">
            <v>0</v>
          </cell>
          <cell r="BB164">
            <v>18295251</v>
          </cell>
          <cell r="BC164" t="str">
            <v xml:space="preserve"> </v>
          </cell>
          <cell r="BD164" t="str">
            <v xml:space="preserve"> </v>
          </cell>
          <cell r="BE164">
            <v>15278250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HV Marine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480-2948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Heartland Steel Warrants</v>
          </cell>
          <cell r="G166" t="str">
            <v/>
          </cell>
          <cell r="H166" t="str">
            <v>Steel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3486752</v>
          </cell>
          <cell r="Q166">
            <v>3486752</v>
          </cell>
          <cell r="R166">
            <v>0</v>
          </cell>
          <cell r="S166" t="str">
            <v>126-2040</v>
          </cell>
          <cell r="V166">
            <v>3486752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3486752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-730425</v>
          </cell>
          <cell r="AJ166">
            <v>0</v>
          </cell>
          <cell r="AK166">
            <v>0</v>
          </cell>
          <cell r="AL166">
            <v>-730425</v>
          </cell>
          <cell r="AM166">
            <v>0</v>
          </cell>
          <cell r="AN166">
            <v>4217177</v>
          </cell>
          <cell r="AP166">
            <v>0</v>
          </cell>
          <cell r="AQ166">
            <v>3486752</v>
          </cell>
          <cell r="AR166">
            <v>1</v>
          </cell>
          <cell r="AS166">
            <v>3486752</v>
          </cell>
          <cell r="AT166">
            <v>3486752</v>
          </cell>
          <cell r="AU166">
            <v>-730425</v>
          </cell>
          <cell r="AV166">
            <v>0</v>
          </cell>
          <cell r="AW166">
            <v>0</v>
          </cell>
          <cell r="AX166">
            <v>-730425</v>
          </cell>
          <cell r="AY166">
            <v>-1646248</v>
          </cell>
          <cell r="AZ166">
            <v>0</v>
          </cell>
          <cell r="BA166">
            <v>0</v>
          </cell>
          <cell r="BB166">
            <v>-1646248</v>
          </cell>
          <cell r="BC166" t="str">
            <v xml:space="preserve"> </v>
          </cell>
          <cell r="BD166" t="str">
            <v xml:space="preserve"> </v>
          </cell>
          <cell r="BE166">
            <v>-730425</v>
          </cell>
        </row>
        <row r="167">
          <cell r="A167" t="str">
            <v>Hide</v>
          </cell>
          <cell r="B167" t="str">
            <v>Enron Raptor I - Warrants - Private</v>
          </cell>
          <cell r="C167" t="str">
            <v>Special Assets - Non-Performing Raptor</v>
          </cell>
          <cell r="D167" t="str">
            <v>Lydecker</v>
          </cell>
          <cell r="E167" t="str">
            <v>713-853-3504</v>
          </cell>
          <cell r="F167" t="str">
            <v>Heartland Steel Warrants Raptor I</v>
          </cell>
          <cell r="G167" t="str">
            <v/>
          </cell>
          <cell r="H167" t="str">
            <v>Special Assets - Non-Performing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126-2040</v>
          </cell>
          <cell r="V167">
            <v>0</v>
          </cell>
          <cell r="W167" t="str">
            <v>015:Enron Raptor I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Performing</v>
          </cell>
          <cell r="D168" t="str">
            <v>Lydecker</v>
          </cell>
          <cell r="E168" t="str">
            <v>713-853-3504</v>
          </cell>
          <cell r="F168" t="str">
            <v>LSI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1374750</v>
          </cell>
          <cell r="Q168">
            <v>1374750</v>
          </cell>
          <cell r="R168">
            <v>0</v>
          </cell>
          <cell r="S168" t="str">
            <v>614-5501</v>
          </cell>
          <cell r="V168">
            <v>1374750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1374750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256500</v>
          </cell>
          <cell r="AJ168">
            <v>0</v>
          </cell>
          <cell r="AK168">
            <v>0</v>
          </cell>
          <cell r="AL168">
            <v>256500</v>
          </cell>
          <cell r="AM168">
            <v>0</v>
          </cell>
          <cell r="AN168">
            <v>1118250</v>
          </cell>
          <cell r="AP168">
            <v>0</v>
          </cell>
          <cell r="AQ168">
            <v>1374750</v>
          </cell>
          <cell r="AR168">
            <v>1</v>
          </cell>
          <cell r="AS168">
            <v>1374750</v>
          </cell>
          <cell r="AT168">
            <v>1374750</v>
          </cell>
          <cell r="AU168">
            <v>256500</v>
          </cell>
          <cell r="AV168">
            <v>0</v>
          </cell>
          <cell r="AW168">
            <v>0</v>
          </cell>
          <cell r="AX168">
            <v>256500</v>
          </cell>
          <cell r="AY168">
            <v>-63000</v>
          </cell>
          <cell r="AZ168">
            <v>0</v>
          </cell>
          <cell r="BA168">
            <v>0</v>
          </cell>
          <cell r="BB168">
            <v>-63000</v>
          </cell>
          <cell r="BC168" t="str">
            <v xml:space="preserve"> </v>
          </cell>
          <cell r="BD168" t="str">
            <v xml:space="preserve"> </v>
          </cell>
          <cell r="BE168">
            <v>256500</v>
          </cell>
        </row>
        <row r="169">
          <cell r="A169" t="str">
            <v>Hide</v>
          </cell>
          <cell r="B169" t="str">
            <v>Enron Raptor I - Warrants - Private</v>
          </cell>
          <cell r="C169" t="str">
            <v>Special Assets - Performing Raptor</v>
          </cell>
          <cell r="D169" t="str">
            <v>Lydecker</v>
          </cell>
          <cell r="E169" t="str">
            <v>713-853-3504</v>
          </cell>
          <cell r="F169" t="str">
            <v>LSI Warrants Raptor I</v>
          </cell>
          <cell r="G169" t="str">
            <v/>
          </cell>
          <cell r="H169" t="str">
            <v>Special Assets - Performing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614-5501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Portfolio</v>
          </cell>
          <cell r="D170" t="str">
            <v>Melendrez</v>
          </cell>
          <cell r="E170" t="str">
            <v>713-345-8670</v>
          </cell>
          <cell r="F170" t="str">
            <v>Mariner Warrants</v>
          </cell>
          <cell r="G170" t="str">
            <v/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17935000</v>
          </cell>
          <cell r="Q170">
            <v>17935000</v>
          </cell>
          <cell r="R170">
            <v>0</v>
          </cell>
          <cell r="S170" t="str">
            <v>66-9562</v>
          </cell>
          <cell r="V170">
            <v>17935000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17935000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17935000</v>
          </cell>
          <cell r="AP170">
            <v>0</v>
          </cell>
          <cell r="AQ170">
            <v>17935000</v>
          </cell>
          <cell r="AR170">
            <v>1</v>
          </cell>
          <cell r="AS170">
            <v>17935000</v>
          </cell>
          <cell r="AT170">
            <v>17935000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17935000</v>
          </cell>
          <cell r="AZ170">
            <v>0</v>
          </cell>
          <cell r="BA170">
            <v>0</v>
          </cell>
          <cell r="BB170">
            <v>17935000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Basic Energy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172-0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Private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Tripoint (ACS) Warrants</v>
          </cell>
          <cell r="G172" t="str">
            <v/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1-332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937000</v>
          </cell>
          <cell r="AZ172">
            <v>0</v>
          </cell>
          <cell r="BA172">
            <v>0</v>
          </cell>
          <cell r="BB172">
            <v>937000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Belco Warrants</v>
          </cell>
          <cell r="G173" t="str">
            <v>US;BOG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1000000</v>
          </cell>
          <cell r="L173">
            <v>1000000</v>
          </cell>
          <cell r="M173">
            <v>6.473977848829978E-9</v>
          </cell>
          <cell r="N173">
            <v>0</v>
          </cell>
          <cell r="O173">
            <v>1.8083685442824376E-9</v>
          </cell>
          <cell r="P173">
            <v>4.6321049304434044E-10</v>
          </cell>
          <cell r="Q173">
            <v>1.5328522773989307E-9</v>
          </cell>
          <cell r="R173">
            <v>-1.0696417843545903E-9</v>
          </cell>
          <cell r="S173" t="str">
            <v>520-584</v>
          </cell>
          <cell r="V173">
            <v>4.6321049304434041E-4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1.5328522773989308E-3</v>
          </cell>
          <cell r="AE173">
            <v>-1.0696417843545905E-3</v>
          </cell>
          <cell r="AF173">
            <v>0</v>
          </cell>
          <cell r="AG173">
            <v>0</v>
          </cell>
          <cell r="AH173">
            <v>-1.0696417843545905E-3</v>
          </cell>
          <cell r="AI173">
            <v>-2.2809968182878899</v>
          </cell>
          <cell r="AJ173">
            <v>0</v>
          </cell>
          <cell r="AK173">
            <v>0</v>
          </cell>
          <cell r="AL173">
            <v>-2.2809968182878899</v>
          </cell>
          <cell r="AM173">
            <v>-1301.4066097702657</v>
          </cell>
          <cell r="AN173">
            <v>2.2814600287809346</v>
          </cell>
          <cell r="AP173">
            <v>6.0288918717229169E-2</v>
          </cell>
          <cell r="AQ173">
            <v>2846.7346192135979</v>
          </cell>
          <cell r="AR173">
            <v>1</v>
          </cell>
          <cell r="AS173">
            <v>1.6840432068630201E-2</v>
          </cell>
          <cell r="AT173">
            <v>9.3125</v>
          </cell>
          <cell r="AU173">
            <v>-4.5767478179010602E-3</v>
          </cell>
          <cell r="AV173">
            <v>0</v>
          </cell>
          <cell r="AW173">
            <v>0</v>
          </cell>
          <cell r="AX173">
            <v>-4.5767478179010602E-3</v>
          </cell>
          <cell r="AY173">
            <v>-20.313374458397263</v>
          </cell>
          <cell r="AZ173">
            <v>0</v>
          </cell>
          <cell r="BA173">
            <v>0</v>
          </cell>
          <cell r="BB173">
            <v>-20.313374458397263</v>
          </cell>
          <cell r="BC173">
            <v>9.3125</v>
          </cell>
          <cell r="BD173">
            <v>9.5625</v>
          </cell>
          <cell r="BE173">
            <v>-3.5071060335464701E-3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Carrizo Warrants</v>
          </cell>
          <cell r="G174" t="str">
            <v>US;CRZO-RAPT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1.8367962855079266E-2</v>
          </cell>
          <cell r="N174">
            <v>0</v>
          </cell>
          <cell r="O174">
            <v>0.93896448373777097</v>
          </cell>
          <cell r="P174">
            <v>0</v>
          </cell>
          <cell r="Q174">
            <v>0</v>
          </cell>
          <cell r="R174">
            <v>0</v>
          </cell>
          <cell r="S174" t="str">
            <v>561-606</v>
          </cell>
          <cell r="V174">
            <v>0</v>
          </cell>
          <cell r="W174" t="str">
            <v>001:Enron-NA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128216.0393596373</v>
          </cell>
          <cell r="AJ174">
            <v>0</v>
          </cell>
          <cell r="AK174">
            <v>0</v>
          </cell>
          <cell r="AL174">
            <v>128216.0393596373</v>
          </cell>
          <cell r="AM174">
            <v>24441.655815211678</v>
          </cell>
          <cell r="AN174">
            <v>527315.52718584274</v>
          </cell>
          <cell r="AP174">
            <v>22601.204294335814</v>
          </cell>
          <cell r="AQ174">
            <v>259546.05641988531</v>
          </cell>
          <cell r="AR174">
            <v>1</v>
          </cell>
          <cell r="AS174">
            <v>1155366.4545992103</v>
          </cell>
          <cell r="AT174">
            <v>7.875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582920.2676713292</v>
          </cell>
          <cell r="AZ174">
            <v>0</v>
          </cell>
          <cell r="BA174">
            <v>0</v>
          </cell>
          <cell r="BB174">
            <v>582920.2676713292</v>
          </cell>
          <cell r="BC174">
            <v>7.875</v>
          </cell>
          <cell r="BD174">
            <v>7.875</v>
          </cell>
          <cell r="BE174">
            <v>0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Carrizo Warrants Raptor I</v>
          </cell>
          <cell r="G175" t="str">
            <v>US;CRZO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156250</v>
          </cell>
          <cell r="L175">
            <v>156250</v>
          </cell>
          <cell r="M175">
            <v>6.241747716959194E-3</v>
          </cell>
          <cell r="N175">
            <v>0</v>
          </cell>
          <cell r="O175">
            <v>0.97539127427687455</v>
          </cell>
          <cell r="P175">
            <v>8.2060857330679866</v>
          </cell>
          <cell r="Q175">
            <v>8.0903620256926327</v>
          </cell>
          <cell r="R175">
            <v>0.11572370737535387</v>
          </cell>
          <cell r="S175" t="str">
            <v>561-606</v>
          </cell>
          <cell r="V175">
            <v>1282200.8957918729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1264119.0665144739</v>
          </cell>
          <cell r="AE175">
            <v>18081.829277398996</v>
          </cell>
          <cell r="AF175">
            <v>0</v>
          </cell>
          <cell r="AG175">
            <v>0</v>
          </cell>
          <cell r="AH175">
            <v>18081.829277398996</v>
          </cell>
          <cell r="AI175">
            <v>626669.32924639271</v>
          </cell>
          <cell r="AJ175">
            <v>0</v>
          </cell>
          <cell r="AK175">
            <v>0</v>
          </cell>
          <cell r="AL175">
            <v>626669.32924639271</v>
          </cell>
          <cell r="AM175">
            <v>0</v>
          </cell>
          <cell r="AN175">
            <v>0</v>
          </cell>
          <cell r="AP175">
            <v>10910.867591168904</v>
          </cell>
          <cell r="AQ175">
            <v>0</v>
          </cell>
          <cell r="AR175">
            <v>1</v>
          </cell>
          <cell r="AS175">
            <v>1705029.6689019585</v>
          </cell>
          <cell r="AT175">
            <v>11.1875</v>
          </cell>
          <cell r="AU175">
            <v>64163.459693874931</v>
          </cell>
          <cell r="AV175">
            <v>0</v>
          </cell>
          <cell r="AW175">
            <v>0</v>
          </cell>
          <cell r="AX175">
            <v>64163.459693874931</v>
          </cell>
          <cell r="AY175">
            <v>626669.32924639271</v>
          </cell>
          <cell r="AZ175">
            <v>0</v>
          </cell>
          <cell r="BA175">
            <v>0</v>
          </cell>
          <cell r="BB175">
            <v>626669.32924639271</v>
          </cell>
          <cell r="BC175">
            <v>11.1875</v>
          </cell>
          <cell r="BD175">
            <v>11.0625</v>
          </cell>
          <cell r="BE175">
            <v>46081.630416475935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Paradigm Warrants</v>
          </cell>
          <cell r="G176" t="str">
            <v>US;PGEO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1.7999999999999999E-2</v>
          </cell>
          <cell r="L176">
            <v>1.7999999999999999E-2</v>
          </cell>
          <cell r="M176">
            <v>6.4726320352864117E-2</v>
          </cell>
          <cell r="N176">
            <v>0</v>
          </cell>
          <cell r="O176">
            <v>0.75787595159330456</v>
          </cell>
          <cell r="P176">
            <v>0</v>
          </cell>
          <cell r="Q176">
            <v>0</v>
          </cell>
          <cell r="R176">
            <v>0</v>
          </cell>
          <cell r="S176" t="str">
            <v>75-3627</v>
          </cell>
          <cell r="V176">
            <v>0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-116689.07779418817</v>
          </cell>
          <cell r="AN176">
            <v>0</v>
          </cell>
          <cell r="AP176">
            <v>6.9904425981093237E-3</v>
          </cell>
          <cell r="AQ176">
            <v>0</v>
          </cell>
          <cell r="AR176">
            <v>1</v>
          </cell>
          <cell r="AS176">
            <v>8.1850602772076883E-2</v>
          </cell>
          <cell r="AT176">
            <v>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-327752.09983459779</v>
          </cell>
          <cell r="AZ176">
            <v>0</v>
          </cell>
          <cell r="BA176">
            <v>-7420.35</v>
          </cell>
          <cell r="BB176">
            <v>-335172.44983459776</v>
          </cell>
          <cell r="BC176">
            <v>6</v>
          </cell>
          <cell r="BD176">
            <v>6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Transcoastal Warrants</v>
          </cell>
          <cell r="G177" t="str">
            <v>US;TCMSQ</v>
          </cell>
          <cell r="H177" t="str">
            <v>OSX</v>
          </cell>
          <cell r="I177" t="str">
            <v>Warrants</v>
          </cell>
          <cell r="J177" t="str">
            <v>Warrants</v>
          </cell>
          <cell r="K177">
            <v>204000</v>
          </cell>
          <cell r="L177">
            <v>204000</v>
          </cell>
          <cell r="M177">
            <v>1.4456455905141529E-3</v>
          </cell>
          <cell r="N177">
            <v>0</v>
          </cell>
          <cell r="O177">
            <v>8.9484302095977752E-6</v>
          </cell>
          <cell r="P177">
            <v>0</v>
          </cell>
          <cell r="Q177">
            <v>0</v>
          </cell>
          <cell r="R177">
            <v>0</v>
          </cell>
          <cell r="S177" t="str">
            <v>157-959</v>
          </cell>
          <cell r="V177">
            <v>1.0651247246230592E-2</v>
          </cell>
          <cell r="W177" t="str">
            <v>001:Enron-NA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1.0651247246230592E-2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-125.49122019896134</v>
          </cell>
          <cell r="AJ177">
            <v>0</v>
          </cell>
          <cell r="AK177">
            <v>0</v>
          </cell>
          <cell r="AL177">
            <v>-125.49122019896134</v>
          </cell>
          <cell r="AM177">
            <v>22501.192348760553</v>
          </cell>
          <cell r="AN177">
            <v>125.50187144620757</v>
          </cell>
          <cell r="AP177">
            <v>8.847351013946616</v>
          </cell>
          <cell r="AQ177">
            <v>60801.824999343167</v>
          </cell>
          <cell r="AR177">
            <v>1</v>
          </cell>
          <cell r="AS177">
            <v>5.4764392882738384E-2</v>
          </cell>
          <cell r="AT177">
            <v>0.03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-265515.6978470055</v>
          </cell>
          <cell r="AZ177">
            <v>0</v>
          </cell>
          <cell r="BA177">
            <v>0</v>
          </cell>
          <cell r="BB177">
            <v>-265515.6978470055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Public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3TEC Warrants</v>
          </cell>
          <cell r="G178" t="str">
            <v>US;TTEN-RAPT</v>
          </cell>
          <cell r="H178" t="str">
            <v>Energy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3.7639346694984248E-2</v>
          </cell>
          <cell r="N178">
            <v>0.5</v>
          </cell>
          <cell r="O178">
            <v>0.28089599737161447</v>
          </cell>
          <cell r="P178">
            <v>0</v>
          </cell>
          <cell r="Q178">
            <v>0</v>
          </cell>
          <cell r="R178">
            <v>0</v>
          </cell>
          <cell r="S178" t="str">
            <v>4561-9602</v>
          </cell>
          <cell r="V178">
            <v>0</v>
          </cell>
          <cell r="W178" t="str">
            <v>001:Enron-NA</v>
          </cell>
          <cell r="X178">
            <v>262918.65353983117</v>
          </cell>
          <cell r="Y178">
            <v>0</v>
          </cell>
          <cell r="Z178">
            <v>262918.65353983117</v>
          </cell>
          <cell r="AA178">
            <v>131459.32676991558</v>
          </cell>
          <cell r="AB178">
            <v>0</v>
          </cell>
          <cell r="AC178">
            <v>131459.32676991558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39258.257562041821</v>
          </cell>
          <cell r="AJ178">
            <v>0</v>
          </cell>
          <cell r="AK178">
            <v>0</v>
          </cell>
          <cell r="AL178">
            <v>39258.257562041821</v>
          </cell>
          <cell r="AM178">
            <v>0</v>
          </cell>
          <cell r="AN178">
            <v>52678.800638790286</v>
          </cell>
          <cell r="AP178">
            <v>35230.428506505254</v>
          </cell>
          <cell r="AQ178">
            <v>0</v>
          </cell>
          <cell r="AR178">
            <v>1</v>
          </cell>
          <cell r="AS178">
            <v>262918.65353983117</v>
          </cell>
          <cell r="AT178">
            <v>12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91937.058200832107</v>
          </cell>
          <cell r="AZ178">
            <v>0</v>
          </cell>
          <cell r="BA178">
            <v>0</v>
          </cell>
          <cell r="BB178">
            <v>91937.058200832107</v>
          </cell>
          <cell r="BC178">
            <v>12</v>
          </cell>
          <cell r="BD178">
            <v>12</v>
          </cell>
          <cell r="BE178">
            <v>0</v>
          </cell>
        </row>
        <row r="179">
          <cell r="A179" t="str">
            <v>Hide</v>
          </cell>
          <cell r="B179" t="str">
            <v>Enron Raptor I - Warrants - Public</v>
          </cell>
          <cell r="C179" t="str">
            <v>Special Assets - Non-Performing Raptor</v>
          </cell>
          <cell r="D179" t="str">
            <v>Lydecker</v>
          </cell>
          <cell r="E179" t="str">
            <v>713-853-3504</v>
          </cell>
          <cell r="F179" t="str">
            <v>3TEC Warrants Raptor I</v>
          </cell>
          <cell r="G179" t="str">
            <v>US;TTEN</v>
          </cell>
          <cell r="H179" t="str">
            <v>Special Assets - Non-Performing</v>
          </cell>
          <cell r="I179" t="str">
            <v>Warrants</v>
          </cell>
          <cell r="J179" t="str">
            <v>Warrants</v>
          </cell>
          <cell r="K179">
            <v>78000</v>
          </cell>
          <cell r="L179">
            <v>78000</v>
          </cell>
          <cell r="M179">
            <v>3.3144640549515048E-2</v>
          </cell>
          <cell r="N179">
            <v>0.5</v>
          </cell>
          <cell r="O179">
            <v>0.4135467701664175</v>
          </cell>
          <cell r="P179">
            <v>2.4274163026304776</v>
          </cell>
          <cell r="Q179">
            <v>2.1838464359527054</v>
          </cell>
          <cell r="R179">
            <v>0.24356986667777214</v>
          </cell>
          <cell r="S179" t="str">
            <v>4561-9602</v>
          </cell>
          <cell r="V179">
            <v>189338.47160517724</v>
          </cell>
          <cell r="W179" t="str">
            <v>015:Enron Raptor I</v>
          </cell>
          <cell r="X179">
            <v>516106.36916768906</v>
          </cell>
          <cell r="Y179">
            <v>0</v>
          </cell>
          <cell r="Z179">
            <v>516106.36916768906</v>
          </cell>
          <cell r="AA179">
            <v>258053.18458384453</v>
          </cell>
          <cell r="AB179">
            <v>0</v>
          </cell>
          <cell r="AC179">
            <v>258053.18458384453</v>
          </cell>
          <cell r="AD179">
            <v>170340.02200431103</v>
          </cell>
          <cell r="AE179">
            <v>18998.44960086621</v>
          </cell>
          <cell r="AF179">
            <v>0</v>
          </cell>
          <cell r="AG179">
            <v>0</v>
          </cell>
          <cell r="AH179">
            <v>18998.44960086621</v>
          </cell>
          <cell r="AI179">
            <v>97401.413404345134</v>
          </cell>
          <cell r="AJ179">
            <v>0</v>
          </cell>
          <cell r="AK179">
            <v>0</v>
          </cell>
          <cell r="AL179">
            <v>97401.413404345134</v>
          </cell>
          <cell r="AM179">
            <v>0</v>
          </cell>
          <cell r="AN179">
            <v>0</v>
          </cell>
          <cell r="AP179">
            <v>41364.511405794779</v>
          </cell>
          <cell r="AQ179">
            <v>0</v>
          </cell>
          <cell r="AR179">
            <v>1</v>
          </cell>
          <cell r="AS179">
            <v>516106.36916768906</v>
          </cell>
          <cell r="AT179">
            <v>16</v>
          </cell>
          <cell r="AU179">
            <v>-19959.240027085703</v>
          </cell>
          <cell r="AV179">
            <v>0</v>
          </cell>
          <cell r="AW179">
            <v>0</v>
          </cell>
          <cell r="AX179">
            <v>-19959.240027085703</v>
          </cell>
          <cell r="AY179">
            <v>97401.413404345134</v>
          </cell>
          <cell r="AZ179">
            <v>0</v>
          </cell>
          <cell r="BA179">
            <v>0</v>
          </cell>
          <cell r="BB179">
            <v>97401.413404345134</v>
          </cell>
          <cell r="BC179">
            <v>16</v>
          </cell>
          <cell r="BD179">
            <v>15.375</v>
          </cell>
          <cell r="BE179">
            <v>-38957.689627951913</v>
          </cell>
        </row>
        <row r="180">
          <cell r="A180" t="str">
            <v>Show</v>
          </cell>
          <cell r="B180" t="str">
            <v>Warrants - Public</v>
          </cell>
          <cell r="C180" t="str">
            <v>Special Assets - Non-Performing</v>
          </cell>
          <cell r="D180" t="str">
            <v>Lydecker</v>
          </cell>
          <cell r="E180" t="str">
            <v>713-853-3504</v>
          </cell>
          <cell r="F180" t="str">
            <v>Brigham Warrants</v>
          </cell>
          <cell r="G180" t="str">
            <v>US;BEXP</v>
          </cell>
          <cell r="H180" t="str">
            <v>Energy</v>
          </cell>
          <cell r="I180" t="str">
            <v>Warrants</v>
          </cell>
          <cell r="J180" t="str">
            <v>Warrants</v>
          </cell>
          <cell r="K180">
            <v>0</v>
          </cell>
          <cell r="L180">
            <v>0</v>
          </cell>
          <cell r="M180">
            <v>0.11497733794385567</v>
          </cell>
          <cell r="N180">
            <v>0.5</v>
          </cell>
          <cell r="O180">
            <v>0.75021947137656753</v>
          </cell>
          <cell r="P180">
            <v>1.1500168231972281</v>
          </cell>
          <cell r="Q180">
            <v>1.1528426950485127</v>
          </cell>
          <cell r="R180">
            <v>-2.8258718512845782E-3</v>
          </cell>
          <cell r="S180" t="str">
            <v>1527-2480</v>
          </cell>
          <cell r="V180">
            <v>0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-740728.7579753173</v>
          </cell>
          <cell r="AJ180">
            <v>0</v>
          </cell>
          <cell r="AK180">
            <v>0</v>
          </cell>
          <cell r="AL180">
            <v>-740728.7579753173</v>
          </cell>
          <cell r="AM180">
            <v>139104.75578382559</v>
          </cell>
          <cell r="AN180">
            <v>740728.7579753173</v>
          </cell>
          <cell r="AP180">
            <v>0</v>
          </cell>
          <cell r="AQ180">
            <v>642824.89538220502</v>
          </cell>
          <cell r="AR180">
            <v>1</v>
          </cell>
          <cell r="AS180">
            <v>0</v>
          </cell>
          <cell r="AT180">
            <v>2.5</v>
          </cell>
          <cell r="AU180">
            <v>-587135.15666641295</v>
          </cell>
          <cell r="AV180">
            <v>0</v>
          </cell>
          <cell r="AW180">
            <v>0</v>
          </cell>
          <cell r="AX180">
            <v>-587135.15666641295</v>
          </cell>
          <cell r="AY180">
            <v>-353175.62344403437</v>
          </cell>
          <cell r="AZ180">
            <v>0</v>
          </cell>
          <cell r="BA180">
            <v>0</v>
          </cell>
          <cell r="BB180">
            <v>-353175.62344403437</v>
          </cell>
          <cell r="BC180">
            <v>2.5</v>
          </cell>
          <cell r="BD180">
            <v>2.5</v>
          </cell>
          <cell r="BE180">
            <v>-587135.15666641295</v>
          </cell>
        </row>
        <row r="181">
          <cell r="A181" t="str">
            <v>Hide</v>
          </cell>
          <cell r="B181" t="str">
            <v>Enron Raptor I - Warrants - Public</v>
          </cell>
          <cell r="C181" t="str">
            <v>Special Assets - Non-Performing Raptor</v>
          </cell>
          <cell r="D181" t="str">
            <v>Lydecker</v>
          </cell>
          <cell r="E181" t="str">
            <v>713-853-3504</v>
          </cell>
          <cell r="F181" t="str">
            <v>Brigham Warrants Raptor I</v>
          </cell>
          <cell r="G181" t="str">
            <v>US;BEXP</v>
          </cell>
          <cell r="H181" t="str">
            <v>Special Assets - Non-Performing</v>
          </cell>
          <cell r="I181" t="str">
            <v>Warrants</v>
          </cell>
          <cell r="J181" t="str">
            <v>Warrants</v>
          </cell>
          <cell r="K181">
            <v>625000</v>
          </cell>
          <cell r="L181">
            <v>625000</v>
          </cell>
          <cell r="M181">
            <v>0.13928562747405149</v>
          </cell>
          <cell r="N181">
            <v>0.5</v>
          </cell>
          <cell r="O181">
            <v>0.71584022578764661</v>
          </cell>
          <cell r="P181">
            <v>0</v>
          </cell>
          <cell r="Q181">
            <v>0</v>
          </cell>
          <cell r="R181">
            <v>0</v>
          </cell>
          <cell r="S181" t="str">
            <v>1527-2480</v>
          </cell>
          <cell r="V181">
            <v>0</v>
          </cell>
          <cell r="W181" t="str">
            <v>015:Enron Raptor I</v>
          </cell>
          <cell r="X181">
            <v>978687.80869404809</v>
          </cell>
          <cell r="Y181">
            <v>0</v>
          </cell>
          <cell r="Z181">
            <v>978687.80869404809</v>
          </cell>
          <cell r="AA181">
            <v>489343.90434702404</v>
          </cell>
          <cell r="AB181">
            <v>0</v>
          </cell>
          <cell r="AC181">
            <v>489343.90434702404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190429.56881217976</v>
          </cell>
          <cell r="AQ181">
            <v>0</v>
          </cell>
          <cell r="AR181">
            <v>1</v>
          </cell>
          <cell r="AS181">
            <v>978687.80869404809</v>
          </cell>
          <cell r="AT181">
            <v>2.1875</v>
          </cell>
          <cell r="AU181">
            <v>-5656.1784773936961</v>
          </cell>
          <cell r="AV181">
            <v>0</v>
          </cell>
          <cell r="AW181">
            <v>0</v>
          </cell>
          <cell r="AX181">
            <v>-5656.1784773936961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2.5</v>
          </cell>
          <cell r="BD181">
            <v>2.5</v>
          </cell>
          <cell r="BE181">
            <v>-5656.1784773936961</v>
          </cell>
        </row>
        <row r="182">
          <cell r="A182" t="str">
            <v>Show</v>
          </cell>
          <cell r="B182" t="str">
            <v>Warrants - Public</v>
          </cell>
          <cell r="C182" t="str">
            <v>Portfolio</v>
          </cell>
          <cell r="D182" t="str">
            <v>Maffet</v>
          </cell>
          <cell r="E182" t="str">
            <v>713-853-3212</v>
          </cell>
          <cell r="F182" t="str">
            <v>Kafus Warrants</v>
          </cell>
          <cell r="G182" t="str">
            <v>US;KS</v>
          </cell>
          <cell r="H182" t="str">
            <v>Paper</v>
          </cell>
          <cell r="I182" t="str">
            <v>Warrants</v>
          </cell>
          <cell r="J182" t="str">
            <v>Warrants</v>
          </cell>
          <cell r="K182">
            <v>3182500</v>
          </cell>
          <cell r="L182">
            <v>3182500</v>
          </cell>
          <cell r="M182">
            <v>0.25436365626540342</v>
          </cell>
          <cell r="N182">
            <v>0</v>
          </cell>
          <cell r="O182">
            <v>0.5495254003360015</v>
          </cell>
          <cell r="P182">
            <v>0</v>
          </cell>
          <cell r="Q182">
            <v>0</v>
          </cell>
          <cell r="R182">
            <v>0</v>
          </cell>
          <cell r="S182" t="str">
            <v>61-5499</v>
          </cell>
          <cell r="V182">
            <v>0</v>
          </cell>
          <cell r="W182" t="str">
            <v>001:Enron-NA</v>
          </cell>
          <cell r="X182">
            <v>1034016.1868091132</v>
          </cell>
          <cell r="Y182">
            <v>0</v>
          </cell>
          <cell r="Z182">
            <v>1034016.1868091132</v>
          </cell>
          <cell r="AA182">
            <v>1034016.1868091132</v>
          </cell>
          <cell r="AB182">
            <v>0</v>
          </cell>
          <cell r="AC182">
            <v>1034016.1868091132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-5953992.6608969793</v>
          </cell>
          <cell r="AJ182">
            <v>0</v>
          </cell>
          <cell r="AK182">
            <v>0</v>
          </cell>
          <cell r="AL182">
            <v>-5953992.6608969793</v>
          </cell>
          <cell r="AM182">
            <v>627160.97047566995</v>
          </cell>
          <cell r="AN182">
            <v>5953992.6608969783</v>
          </cell>
          <cell r="AP182">
            <v>1113079.4620888887</v>
          </cell>
          <cell r="AQ182">
            <v>13706016.359765276</v>
          </cell>
          <cell r="AR182">
            <v>1</v>
          </cell>
          <cell r="AS182">
            <v>2404688.8065328216</v>
          </cell>
          <cell r="AT182">
            <v>1.375</v>
          </cell>
          <cell r="AU182">
            <v>-1281924.5888992732</v>
          </cell>
          <cell r="AV182">
            <v>0</v>
          </cell>
          <cell r="AW182">
            <v>0</v>
          </cell>
          <cell r="AX182">
            <v>-1281924.5888992732</v>
          </cell>
          <cell r="AY182">
            <v>-22671983.828863785</v>
          </cell>
          <cell r="AZ182">
            <v>0</v>
          </cell>
          <cell r="BA182">
            <v>0</v>
          </cell>
          <cell r="BB182">
            <v>-22671983.828863785</v>
          </cell>
          <cell r="BC182">
            <v>1.375</v>
          </cell>
          <cell r="BD182">
            <v>1.375</v>
          </cell>
          <cell r="BE182">
            <v>-1281924.5888992732</v>
          </cell>
        </row>
        <row r="183">
          <cell r="A183" t="str">
            <v>Show</v>
          </cell>
          <cell r="B183" t="str">
            <v>Warrants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Warrants</v>
          </cell>
          <cell r="G183" t="str">
            <v>CA;BAU</v>
          </cell>
          <cell r="H183" t="str">
            <v>Canadian Energy</v>
          </cell>
          <cell r="I183" t="str">
            <v>Warrants</v>
          </cell>
          <cell r="J183" t="str">
            <v>Warrants</v>
          </cell>
          <cell r="K183">
            <v>4937500</v>
          </cell>
          <cell r="L183">
            <v>4937500</v>
          </cell>
          <cell r="M183">
            <v>2.0253164556962029E-12</v>
          </cell>
          <cell r="N183">
            <v>0</v>
          </cell>
          <cell r="O183">
            <v>2.0253164556962029E-12</v>
          </cell>
          <cell r="P183">
            <v>0</v>
          </cell>
          <cell r="Q183">
            <v>0</v>
          </cell>
          <cell r="R183">
            <v>0</v>
          </cell>
          <cell r="S183" t="str">
            <v>9-1742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-169226.83259797384</v>
          </cell>
          <cell r="AN183">
            <v>0</v>
          </cell>
          <cell r="AP183">
            <v>1.6800000000000002E-5</v>
          </cell>
          <cell r="AQ183">
            <v>0</v>
          </cell>
          <cell r="AR183">
            <v>1</v>
          </cell>
          <cell r="AS183">
            <v>1.6800000000000002E-5</v>
          </cell>
          <cell r="AT183">
            <v>1.68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-22473.404858876842</v>
          </cell>
          <cell r="AZ183">
            <v>0</v>
          </cell>
          <cell r="BA183">
            <v>0</v>
          </cell>
          <cell r="BB183">
            <v>-22473.404858876842</v>
          </cell>
          <cell r="BC183">
            <v>1.1332209106239461</v>
          </cell>
          <cell r="BD183">
            <v>1.087103308575287</v>
          </cell>
          <cell r="BE183">
            <v>0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Beau Canada Common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0</v>
          </cell>
          <cell r="M184">
            <v>0</v>
          </cell>
          <cell r="N184">
            <v>0.64</v>
          </cell>
          <cell r="O184">
            <v>1</v>
          </cell>
          <cell r="P184">
            <v>1.1332209106239461</v>
          </cell>
          <cell r="Q184">
            <v>0.94301495352283438</v>
          </cell>
          <cell r="R184">
            <v>0.19020595710111177</v>
          </cell>
          <cell r="S184" t="str">
            <v>9-10</v>
          </cell>
          <cell r="V184">
            <v>4759527.8246205738</v>
          </cell>
          <cell r="W184" t="str">
            <v>001:Enron-NA</v>
          </cell>
          <cell r="X184">
            <v>6092195.6155143343</v>
          </cell>
          <cell r="Y184">
            <v>0</v>
          </cell>
          <cell r="Z184">
            <v>6092195.6155143343</v>
          </cell>
          <cell r="AA184">
            <v>3046097.8077571671</v>
          </cell>
          <cell r="AB184">
            <v>0</v>
          </cell>
          <cell r="AC184">
            <v>3046097.8077571671</v>
          </cell>
          <cell r="AD184">
            <v>0</v>
          </cell>
          <cell r="AE184">
            <v>798827.807671424</v>
          </cell>
          <cell r="AF184">
            <v>0</v>
          </cell>
          <cell r="AG184">
            <v>0</v>
          </cell>
          <cell r="AH184">
            <v>798827.807671424</v>
          </cell>
          <cell r="AI184">
            <v>152396.50931302737</v>
          </cell>
          <cell r="AJ184">
            <v>-206380.05104160387</v>
          </cell>
          <cell r="AK184">
            <v>0</v>
          </cell>
          <cell r="AL184">
            <v>-53983.541728576529</v>
          </cell>
          <cell r="AM184">
            <v>-1248401.6202634845</v>
          </cell>
          <cell r="AN184">
            <v>4607131.3153075483</v>
          </cell>
          <cell r="AP184">
            <v>0</v>
          </cell>
          <cell r="AQ184">
            <v>5118505.4207076402</v>
          </cell>
          <cell r="AR184">
            <v>1</v>
          </cell>
          <cell r="AS184">
            <v>4759527.8246205738</v>
          </cell>
          <cell r="AT184">
            <v>1.1332209106239461</v>
          </cell>
          <cell r="AU184">
            <v>798827.807671424</v>
          </cell>
          <cell r="AV184">
            <v>0</v>
          </cell>
          <cell r="AW184">
            <v>0</v>
          </cell>
          <cell r="AX184">
            <v>798827.807671424</v>
          </cell>
          <cell r="AY184">
            <v>-86892.308353763074</v>
          </cell>
          <cell r="AZ184">
            <v>-470019.39230925962</v>
          </cell>
          <cell r="BA184">
            <v>0</v>
          </cell>
          <cell r="BB184">
            <v>-556911.70066302316</v>
          </cell>
          <cell r="BC184">
            <v>1.1332209106239461</v>
          </cell>
          <cell r="BD184">
            <v>0.94301495352283438</v>
          </cell>
          <cell r="BE184">
            <v>0</v>
          </cell>
        </row>
        <row r="185">
          <cell r="A185" t="str">
            <v>Hide</v>
          </cell>
          <cell r="B185" t="str">
            <v>Enron Raptor I - Canadian - Public</v>
          </cell>
          <cell r="C185" t="str">
            <v>Canada Raptor</v>
          </cell>
          <cell r="D185" t="str">
            <v>Kitagawa</v>
          </cell>
          <cell r="E185" t="str">
            <v>403-974-6723</v>
          </cell>
          <cell r="F185" t="str">
            <v>Beau Canada Common Raptor I</v>
          </cell>
          <cell r="G185" t="str">
            <v>CA;BAU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4200000</v>
          </cell>
          <cell r="M185">
            <v>0</v>
          </cell>
          <cell r="N185">
            <v>0.64</v>
          </cell>
          <cell r="O185">
            <v>1</v>
          </cell>
          <cell r="P185">
            <v>1.1332209106239461</v>
          </cell>
          <cell r="Q185">
            <v>1.087103308575287</v>
          </cell>
          <cell r="R185">
            <v>4.6117602048659112E-2</v>
          </cell>
          <cell r="S185" t="str">
            <v>9-10</v>
          </cell>
          <cell r="V185">
            <v>0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4565833.8960162057</v>
          </cell>
          <cell r="AE185">
            <v>-605133.87906705588</v>
          </cell>
          <cell r="AF185">
            <v>0</v>
          </cell>
          <cell r="AG185">
            <v>0</v>
          </cell>
          <cell r="AH185">
            <v>-605133.87906705588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1.1332209106239461</v>
          </cell>
          <cell r="AU185">
            <v>-577526.28274504002</v>
          </cell>
          <cell r="AV185">
            <v>0</v>
          </cell>
          <cell r="AW185">
            <v>0</v>
          </cell>
          <cell r="AX185">
            <v>-577526.28274504002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1.1332209106239461</v>
          </cell>
          <cell r="BD185">
            <v>1.087103308575287</v>
          </cell>
          <cell r="BE185">
            <v>27607.596322015859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Place Resources Common</v>
          </cell>
          <cell r="G186" t="str">
            <v>CA;PLG-RAPT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0</v>
          </cell>
          <cell r="L186">
            <v>0</v>
          </cell>
          <cell r="M186">
            <v>0</v>
          </cell>
          <cell r="N186">
            <v>0.64</v>
          </cell>
          <cell r="O186">
            <v>1</v>
          </cell>
          <cell r="P186">
            <v>1.6839552741479187</v>
          </cell>
          <cell r="Q186">
            <v>1.6839552741479187</v>
          </cell>
          <cell r="R186">
            <v>0</v>
          </cell>
          <cell r="S186" t="str">
            <v>78-99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-432330.48037631949</v>
          </cell>
          <cell r="AJ186">
            <v>-61896.282482321905</v>
          </cell>
          <cell r="AK186">
            <v>0</v>
          </cell>
          <cell r="AL186">
            <v>-494226.76285864098</v>
          </cell>
          <cell r="AM186">
            <v>-169007.23386876611</v>
          </cell>
          <cell r="AN186">
            <v>1680851.3257721479</v>
          </cell>
          <cell r="AP186">
            <v>0</v>
          </cell>
          <cell r="AQ186">
            <v>1496628.8020861244</v>
          </cell>
          <cell r="AR186">
            <v>1</v>
          </cell>
          <cell r="AS186">
            <v>0</v>
          </cell>
          <cell r="AT186">
            <v>1.6839552741479187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-360783.09364460572</v>
          </cell>
          <cell r="AZ186">
            <v>-140621.19612043459</v>
          </cell>
          <cell r="BA186">
            <v>0</v>
          </cell>
          <cell r="BB186">
            <v>-501404.28976503992</v>
          </cell>
          <cell r="BC186">
            <v>1.6839552741479187</v>
          </cell>
          <cell r="BD186">
            <v>1.6839552741479187</v>
          </cell>
          <cell r="BE186">
            <v>0</v>
          </cell>
        </row>
        <row r="187">
          <cell r="A187" t="str">
            <v>Hide</v>
          </cell>
          <cell r="B187" t="str">
            <v>Enron Raptor I - Canadian - Public</v>
          </cell>
          <cell r="C187" t="str">
            <v>Canada Raptor</v>
          </cell>
          <cell r="D187" t="str">
            <v>Kitagawa</v>
          </cell>
          <cell r="E187" t="str">
            <v>403-974-6723</v>
          </cell>
          <cell r="F187" t="str">
            <v>Place Resources Common Raptor I</v>
          </cell>
          <cell r="G187" t="str">
            <v>CA;PLG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735000</v>
          </cell>
          <cell r="L187">
            <v>735000</v>
          </cell>
          <cell r="M187">
            <v>0</v>
          </cell>
          <cell r="N187">
            <v>0.64</v>
          </cell>
          <cell r="O187">
            <v>1</v>
          </cell>
          <cell r="P187">
            <v>1.5649241146711634</v>
          </cell>
          <cell r="Q187">
            <v>1.6880486158001349</v>
          </cell>
          <cell r="R187">
            <v>-0.12312450112897144</v>
          </cell>
          <cell r="S187" t="str">
            <v>78-99</v>
          </cell>
          <cell r="V187">
            <v>1150219.2242833052</v>
          </cell>
          <cell r="W187" t="str">
            <v>015:Enron Raptor I</v>
          </cell>
          <cell r="X187">
            <v>1472280.6070826307</v>
          </cell>
          <cell r="Y187">
            <v>0</v>
          </cell>
          <cell r="Z187">
            <v>1472280.6070826307</v>
          </cell>
          <cell r="AA187">
            <v>736140.30354131537</v>
          </cell>
          <cell r="AB187">
            <v>0</v>
          </cell>
          <cell r="AC187">
            <v>736140.30354131537</v>
          </cell>
          <cell r="AD187">
            <v>1240715.732613099</v>
          </cell>
          <cell r="AE187">
            <v>-90496.508329793811</v>
          </cell>
          <cell r="AF187">
            <v>0</v>
          </cell>
          <cell r="AG187">
            <v>0</v>
          </cell>
          <cell r="AH187">
            <v>-90496.508329793811</v>
          </cell>
          <cell r="AI187">
            <v>-87487.902215414913</v>
          </cell>
          <cell r="AJ187">
            <v>-1372.6707564118635</v>
          </cell>
          <cell r="AK187">
            <v>0</v>
          </cell>
          <cell r="AL187">
            <v>-88860.572971826768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1150219.2242833052</v>
          </cell>
          <cell r="AT187">
            <v>1.5649241146711634</v>
          </cell>
          <cell r="AU187">
            <v>-73532.049926684704</v>
          </cell>
          <cell r="AV187">
            <v>0</v>
          </cell>
          <cell r="AW187">
            <v>0</v>
          </cell>
          <cell r="AX187">
            <v>-73532.049926684704</v>
          </cell>
          <cell r="AY187">
            <v>-87487.902215414913</v>
          </cell>
          <cell r="AZ187">
            <v>-1372.6707564118635</v>
          </cell>
          <cell r="BA187">
            <v>0</v>
          </cell>
          <cell r="BB187">
            <v>-88860.572971826768</v>
          </cell>
          <cell r="BC187">
            <v>1.5649241146711634</v>
          </cell>
          <cell r="BD187">
            <v>1.6880486158001349</v>
          </cell>
          <cell r="BE187">
            <v>16964.458403109107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Zargon Common</v>
          </cell>
          <cell r="G188" t="str">
            <v>CA;ZAR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0</v>
          </cell>
          <cell r="L188">
            <v>0</v>
          </cell>
          <cell r="M188">
            <v>0</v>
          </cell>
          <cell r="N188">
            <v>0.64</v>
          </cell>
          <cell r="O188">
            <v>1</v>
          </cell>
          <cell r="P188">
            <v>3.1028667790893758</v>
          </cell>
          <cell r="Q188">
            <v>3.106009453072248</v>
          </cell>
          <cell r="R188">
            <v>-3.1426739828721573E-3</v>
          </cell>
          <cell r="S188" t="str">
            <v>100-124</v>
          </cell>
          <cell r="V188">
            <v>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-94077.599757172895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3.1028667790893758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74526.443523596128</v>
          </cell>
          <cell r="AZ188">
            <v>-888.89102227759668</v>
          </cell>
          <cell r="BA188">
            <v>-45653.42</v>
          </cell>
          <cell r="BB188">
            <v>27984.132501318527</v>
          </cell>
          <cell r="BC188">
            <v>3.1028667790893758</v>
          </cell>
          <cell r="BD188">
            <v>3.106009453072248</v>
          </cell>
          <cell r="BE188">
            <v>0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 Canada</v>
          </cell>
          <cell r="G189" t="str">
            <v>CA;CYZ.A BS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214700</v>
          </cell>
          <cell r="M189">
            <v>0</v>
          </cell>
          <cell r="N189">
            <v>0.64</v>
          </cell>
          <cell r="O189">
            <v>1</v>
          </cell>
          <cell r="P189">
            <v>5.295109612141653</v>
          </cell>
          <cell r="Q189">
            <v>5.0641458474004049</v>
          </cell>
          <cell r="R189">
            <v>0.23096376474124813</v>
          </cell>
          <cell r="S189" t="str">
            <v>577-10073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1087272.113436867</v>
          </cell>
          <cell r="AE189">
            <v>20623.333443402778</v>
          </cell>
          <cell r="AF189">
            <v>0</v>
          </cell>
          <cell r="AG189">
            <v>0</v>
          </cell>
          <cell r="AH189">
            <v>20623.333443402778</v>
          </cell>
          <cell r="AI189">
            <v>205848.27586618159</v>
          </cell>
          <cell r="AJ189">
            <v>-93446.715056458415</v>
          </cell>
          <cell r="AK189">
            <v>0</v>
          </cell>
          <cell r="AL189">
            <v>112401.56080972317</v>
          </cell>
          <cell r="AM189">
            <v>0</v>
          </cell>
          <cell r="AN189">
            <v>1983504.9979737944</v>
          </cell>
          <cell r="AP189">
            <v>0</v>
          </cell>
          <cell r="AQ189">
            <v>1635560.5193282017</v>
          </cell>
          <cell r="AR189">
            <v>1</v>
          </cell>
          <cell r="AS189">
            <v>0</v>
          </cell>
          <cell r="AT189">
            <v>5.295109612141653</v>
          </cell>
          <cell r="AU189">
            <v>148900.50455693156</v>
          </cell>
          <cell r="AV189">
            <v>0</v>
          </cell>
          <cell r="AW189">
            <v>0</v>
          </cell>
          <cell r="AX189">
            <v>148900.50455693156</v>
          </cell>
          <cell r="AY189">
            <v>391836.19593407615</v>
          </cell>
          <cell r="AZ189">
            <v>-184921.61796364165</v>
          </cell>
          <cell r="BA189">
            <v>-10511.71</v>
          </cell>
          <cell r="BB189">
            <v>196402.86797043457</v>
          </cell>
          <cell r="BC189">
            <v>5.295109612141653</v>
          </cell>
          <cell r="BD189">
            <v>5.0641458474004049</v>
          </cell>
          <cell r="BE189">
            <v>128277.17111352878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Cypress Energy Common</v>
          </cell>
          <cell r="G190" t="str">
            <v>CA;CYZ.A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0.64</v>
          </cell>
          <cell r="O190">
            <v>1</v>
          </cell>
          <cell r="P190">
            <v>5.295109612141653</v>
          </cell>
          <cell r="Q190">
            <v>5.0641458474004049</v>
          </cell>
          <cell r="R190">
            <v>0.23096376474124813</v>
          </cell>
          <cell r="S190" t="str">
            <v>577-623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-6614.3673804791179</v>
          </cell>
          <cell r="AJ190">
            <v>-17021.520828240627</v>
          </cell>
          <cell r="AK190">
            <v>-31218</v>
          </cell>
          <cell r="AL190">
            <v>-54853.88820871972</v>
          </cell>
          <cell r="AM190">
            <v>-1514051.8606209233</v>
          </cell>
          <cell r="AN190">
            <v>400083.44593034865</v>
          </cell>
          <cell r="AP190">
            <v>0</v>
          </cell>
          <cell r="AQ190">
            <v>1613780.4092470547</v>
          </cell>
          <cell r="AR190">
            <v>1</v>
          </cell>
          <cell r="AS190">
            <v>0</v>
          </cell>
          <cell r="AT190">
            <v>5.295109612141653</v>
          </cell>
          <cell r="AU190">
            <v>0</v>
          </cell>
          <cell r="AV190">
            <v>0</v>
          </cell>
          <cell r="AW190">
            <v>1026</v>
          </cell>
          <cell r="AX190">
            <v>1026</v>
          </cell>
          <cell r="AY190">
            <v>103267.62144152651</v>
          </cell>
          <cell r="AZ190">
            <v>-114483.36916033132</v>
          </cell>
          <cell r="BA190">
            <v>-31218</v>
          </cell>
          <cell r="BB190">
            <v>-42433.747718804312</v>
          </cell>
          <cell r="BC190">
            <v>5.295109612141653</v>
          </cell>
          <cell r="BD190">
            <v>5.0641458474004049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 Canada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</v>
          </cell>
          <cell r="P191">
            <v>5.2613827993254638</v>
          </cell>
          <cell r="Q191">
            <v>5.4017555705604314</v>
          </cell>
          <cell r="R191">
            <v>-0.14037277123496761</v>
          </cell>
          <cell r="S191">
            <v>0</v>
          </cell>
          <cell r="V191">
            <v>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5.2613827993254638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149362.46575714275</v>
          </cell>
          <cell r="AZ191">
            <v>0</v>
          </cell>
          <cell r="BA191">
            <v>51118.6</v>
          </cell>
          <cell r="BB191">
            <v>200481.06575714276</v>
          </cell>
          <cell r="BC191">
            <v>5.2613827993254638</v>
          </cell>
          <cell r="BD191">
            <v>5.4017555705604314</v>
          </cell>
          <cell r="BE191">
            <v>0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</v>
          </cell>
          <cell r="G192" t="str">
            <v>CA;SEH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692500</v>
          </cell>
          <cell r="L192">
            <v>692500</v>
          </cell>
          <cell r="M192">
            <v>0</v>
          </cell>
          <cell r="N192">
            <v>0.64</v>
          </cell>
          <cell r="O192">
            <v>1</v>
          </cell>
          <cell r="P192">
            <v>5.2613827993254638</v>
          </cell>
          <cell r="Q192">
            <v>5.4017555705604314</v>
          </cell>
          <cell r="R192">
            <v>-0.14037277123496761</v>
          </cell>
          <cell r="S192" t="str">
            <v>576-622</v>
          </cell>
          <cell r="V192">
            <v>3643507.5885328837</v>
          </cell>
          <cell r="W192" t="str">
            <v>001:Enron-NA</v>
          </cell>
          <cell r="X192">
            <v>4663689.7133220909</v>
          </cell>
          <cell r="Y192">
            <v>0</v>
          </cell>
          <cell r="Z192">
            <v>4663689.7133220909</v>
          </cell>
          <cell r="AA192">
            <v>2331844.8566610455</v>
          </cell>
          <cell r="AB192">
            <v>0</v>
          </cell>
          <cell r="AC192">
            <v>2331844.8566610455</v>
          </cell>
          <cell r="AD192">
            <v>3740715.7326130988</v>
          </cell>
          <cell r="AE192">
            <v>-97208.144080215134</v>
          </cell>
          <cell r="AF192">
            <v>0</v>
          </cell>
          <cell r="AG192">
            <v>0</v>
          </cell>
          <cell r="AH192">
            <v>-97208.144080215134</v>
          </cell>
          <cell r="AI192">
            <v>-250018.35164454812</v>
          </cell>
          <cell r="AJ192">
            <v>-172093.97541372429</v>
          </cell>
          <cell r="AK192">
            <v>0</v>
          </cell>
          <cell r="AL192">
            <v>-422112.32705827232</v>
          </cell>
          <cell r="AM192">
            <v>-2149674.6577727008</v>
          </cell>
          <cell r="AN192">
            <v>3934073.0367338127</v>
          </cell>
          <cell r="AP192">
            <v>0</v>
          </cell>
          <cell r="AQ192">
            <v>3594456.0538677247</v>
          </cell>
          <cell r="AR192">
            <v>1</v>
          </cell>
          <cell r="AS192">
            <v>3643507.5885328837</v>
          </cell>
          <cell r="AT192">
            <v>5.2613827993254638</v>
          </cell>
          <cell r="AU192">
            <v>425475.0044912356</v>
          </cell>
          <cell r="AV192">
            <v>0</v>
          </cell>
          <cell r="AW192">
            <v>0</v>
          </cell>
          <cell r="AX192">
            <v>425475.0044912356</v>
          </cell>
          <cell r="AY192">
            <v>716053.75091275154</v>
          </cell>
          <cell r="AZ192">
            <v>-336770.59153796389</v>
          </cell>
          <cell r="BA192">
            <v>0</v>
          </cell>
          <cell r="BB192">
            <v>379283.159374788</v>
          </cell>
          <cell r="BC192">
            <v>5.2613827993254638</v>
          </cell>
          <cell r="BD192">
            <v>5.4017555705604314</v>
          </cell>
          <cell r="BE192">
            <v>522683.14857145073</v>
          </cell>
        </row>
        <row r="193">
          <cell r="A193" t="str">
            <v>Show</v>
          </cell>
          <cell r="B193" t="str">
            <v>Canadian - Public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Startech Common Flow-through</v>
          </cell>
          <cell r="G193" t="str">
            <v>CA;SEH BS</v>
          </cell>
          <cell r="H193" t="str">
            <v>Canadian Energy</v>
          </cell>
          <cell r="I193" t="str">
            <v>Public</v>
          </cell>
          <cell r="J193" t="str">
            <v>Common Equity</v>
          </cell>
          <cell r="K193">
            <v>600000</v>
          </cell>
          <cell r="L193">
            <v>600000</v>
          </cell>
          <cell r="M193">
            <v>0</v>
          </cell>
          <cell r="N193">
            <v>0</v>
          </cell>
          <cell r="O193">
            <v>1</v>
          </cell>
          <cell r="P193">
            <v>5.2613827993254638</v>
          </cell>
          <cell r="Q193">
            <v>5.4017555705604314</v>
          </cell>
          <cell r="R193">
            <v>-0.14037277123496761</v>
          </cell>
          <cell r="S193" t="str">
            <v>576-0</v>
          </cell>
          <cell r="V193">
            <v>3156829.6795952781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3241053.3423362589</v>
          </cell>
          <cell r="AE193">
            <v>-84223.662740980741</v>
          </cell>
          <cell r="AF193">
            <v>0</v>
          </cell>
          <cell r="AG193">
            <v>0</v>
          </cell>
          <cell r="AH193">
            <v>-84223.662740980741</v>
          </cell>
          <cell r="AI193">
            <v>-206671.60366826411</v>
          </cell>
          <cell r="AJ193">
            <v>0</v>
          </cell>
          <cell r="AK193">
            <v>-78391</v>
          </cell>
          <cell r="AL193">
            <v>-285062.60366826411</v>
          </cell>
          <cell r="AM193">
            <v>0</v>
          </cell>
          <cell r="AN193">
            <v>3363501.2832635422</v>
          </cell>
          <cell r="AP193">
            <v>0</v>
          </cell>
          <cell r="AQ193">
            <v>2875564.8430941799</v>
          </cell>
          <cell r="AR193">
            <v>1</v>
          </cell>
          <cell r="AS193">
            <v>3156829.6795952781</v>
          </cell>
          <cell r="AT193">
            <v>5.2613827993254638</v>
          </cell>
          <cell r="AU193">
            <v>363761.38193982467</v>
          </cell>
          <cell r="AV193">
            <v>0</v>
          </cell>
          <cell r="AW193">
            <v>-7910</v>
          </cell>
          <cell r="AX193">
            <v>355851.38193982467</v>
          </cell>
          <cell r="AY193">
            <v>520316.46863353997</v>
          </cell>
          <cell r="AZ193">
            <v>0</v>
          </cell>
          <cell r="BA193">
            <v>-114496.16034884567</v>
          </cell>
          <cell r="BB193">
            <v>405820.30828469433</v>
          </cell>
          <cell r="BC193">
            <v>5.2613827993254638</v>
          </cell>
          <cell r="BD193">
            <v>5.4017555705604314</v>
          </cell>
          <cell r="BE193">
            <v>447985.04468080541</v>
          </cell>
        </row>
        <row r="194">
          <cell r="A194" t="str">
            <v>Show</v>
          </cell>
          <cell r="B194" t="str">
            <v>Canadian - Private</v>
          </cell>
          <cell r="C194" t="str">
            <v>Canada</v>
          </cell>
          <cell r="D194" t="str">
            <v>Kitagawa</v>
          </cell>
          <cell r="E194" t="str">
            <v>403-974-6723</v>
          </cell>
          <cell r="F194" t="str">
            <v>Invasion Energy</v>
          </cell>
          <cell r="G194" t="str">
            <v xml:space="preserve"> </v>
          </cell>
          <cell r="H194" t="str">
            <v>Canadian Energy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5644007</v>
          </cell>
          <cell r="Q194">
            <v>5644007</v>
          </cell>
          <cell r="R194">
            <v>0</v>
          </cell>
          <cell r="S194" t="str">
            <v>5083-7164</v>
          </cell>
          <cell r="V194">
            <v>5644007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5644007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1358365</v>
          </cell>
          <cell r="AJ194">
            <v>0</v>
          </cell>
          <cell r="AK194">
            <v>0</v>
          </cell>
          <cell r="AL194">
            <v>1358365</v>
          </cell>
          <cell r="AM194">
            <v>14192</v>
          </cell>
          <cell r="AN194">
            <v>2769148</v>
          </cell>
          <cell r="AP194">
            <v>0</v>
          </cell>
          <cell r="AQ194">
            <v>5644007</v>
          </cell>
          <cell r="AR194">
            <v>1</v>
          </cell>
          <cell r="AS194">
            <v>5644007</v>
          </cell>
          <cell r="AT194">
            <v>5644007</v>
          </cell>
          <cell r="AU194">
            <v>1358365</v>
          </cell>
          <cell r="AV194">
            <v>0</v>
          </cell>
          <cell r="AW194">
            <v>-625000</v>
          </cell>
          <cell r="AX194">
            <v>733365</v>
          </cell>
          <cell r="AY194">
            <v>1358365</v>
          </cell>
          <cell r="AZ194">
            <v>0</v>
          </cell>
          <cell r="BA194">
            <v>1240725</v>
          </cell>
          <cell r="BB194">
            <v>2599090</v>
          </cell>
          <cell r="BC194" t="str">
            <v xml:space="preserve"> </v>
          </cell>
          <cell r="BD194" t="str">
            <v xml:space="preserve"> </v>
          </cell>
          <cell r="BE194">
            <v>1358365</v>
          </cell>
        </row>
        <row r="195">
          <cell r="A195" t="str">
            <v>Hide</v>
          </cell>
          <cell r="B195" t="str">
            <v>Enron Raptor I - Canadian - Private</v>
          </cell>
          <cell r="C195" t="str">
            <v>Canada Raptor</v>
          </cell>
          <cell r="D195" t="str">
            <v>Kitagawa</v>
          </cell>
          <cell r="E195" t="str">
            <v>403-974-6723</v>
          </cell>
          <cell r="F195" t="str">
            <v>Invasion Energy Raptor I</v>
          </cell>
          <cell r="G195" t="str">
            <v xml:space="preserve"> </v>
          </cell>
          <cell r="H195" t="str">
            <v>Canada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S195" t="str">
            <v>5083-7164</v>
          </cell>
          <cell r="V195">
            <v>0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Structured Credit-Book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Debt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1</v>
          </cell>
          <cell r="P196">
            <v>16386160</v>
          </cell>
          <cell r="Q196">
            <v>16386160</v>
          </cell>
          <cell r="R196">
            <v>0</v>
          </cell>
          <cell r="S196" t="str">
            <v>1087-1200-Canada</v>
          </cell>
          <cell r="V196">
            <v>16386160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16386160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786961</v>
          </cell>
          <cell r="AJ196">
            <v>0</v>
          </cell>
          <cell r="AK196">
            <v>625000</v>
          </cell>
          <cell r="AL196">
            <v>1411961</v>
          </cell>
          <cell r="AM196">
            <v>0</v>
          </cell>
          <cell r="AN196">
            <v>0</v>
          </cell>
          <cell r="AP196">
            <v>0</v>
          </cell>
          <cell r="AQ196">
            <v>16386160</v>
          </cell>
          <cell r="AR196">
            <v>1</v>
          </cell>
          <cell r="AS196">
            <v>16386160</v>
          </cell>
          <cell r="AT196">
            <v>16386160</v>
          </cell>
          <cell r="AU196">
            <v>786961</v>
          </cell>
          <cell r="AV196">
            <v>0</v>
          </cell>
          <cell r="AW196">
            <v>625000</v>
          </cell>
          <cell r="AX196">
            <v>1411961</v>
          </cell>
          <cell r="AY196">
            <v>786961</v>
          </cell>
          <cell r="AZ196">
            <v>0</v>
          </cell>
          <cell r="BA196">
            <v>625000</v>
          </cell>
          <cell r="BB196">
            <v>1411961</v>
          </cell>
          <cell r="BC196" t="str">
            <v xml:space="preserve"> </v>
          </cell>
          <cell r="BD196" t="str">
            <v xml:space="preserve"> </v>
          </cell>
          <cell r="BE196">
            <v>786961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Kitagawa</v>
          </cell>
          <cell r="E197" t="str">
            <v>403-974-6723</v>
          </cell>
          <cell r="F197" t="str">
            <v>Invasion Gross Overriding Royalty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1</v>
          </cell>
          <cell r="P197">
            <v>1470948</v>
          </cell>
          <cell r="Q197">
            <v>1470948</v>
          </cell>
          <cell r="R197">
            <v>0</v>
          </cell>
          <cell r="S197" t="str">
            <v>1087-1200-Canada</v>
          </cell>
          <cell r="V197">
            <v>1470948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1470948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583893</v>
          </cell>
          <cell r="AJ197">
            <v>0</v>
          </cell>
          <cell r="AK197">
            <v>0</v>
          </cell>
          <cell r="AL197">
            <v>583893</v>
          </cell>
          <cell r="AM197">
            <v>0</v>
          </cell>
          <cell r="AN197">
            <v>0</v>
          </cell>
          <cell r="AP197">
            <v>0</v>
          </cell>
          <cell r="AQ197">
            <v>1470948</v>
          </cell>
          <cell r="AR197">
            <v>1</v>
          </cell>
          <cell r="AS197">
            <v>1470948</v>
          </cell>
          <cell r="AT197">
            <v>1470948</v>
          </cell>
          <cell r="AU197">
            <v>583893</v>
          </cell>
          <cell r="AV197">
            <v>0</v>
          </cell>
          <cell r="AW197">
            <v>0</v>
          </cell>
          <cell r="AX197">
            <v>583893</v>
          </cell>
          <cell r="AY197">
            <v>583893</v>
          </cell>
          <cell r="AZ197">
            <v>0</v>
          </cell>
          <cell r="BA197">
            <v>0</v>
          </cell>
          <cell r="BB197">
            <v>583893</v>
          </cell>
          <cell r="BC197" t="str">
            <v xml:space="preserve"> </v>
          </cell>
          <cell r="BD197" t="str">
            <v xml:space="preserve"> </v>
          </cell>
          <cell r="BE197">
            <v>583893</v>
          </cell>
        </row>
        <row r="198">
          <cell r="A198" t="str">
            <v>Show</v>
          </cell>
          <cell r="B198" t="str">
            <v>Canadian - Private</v>
          </cell>
          <cell r="C198" t="str">
            <v>Canada</v>
          </cell>
          <cell r="D198" t="str">
            <v>Devries</v>
          </cell>
          <cell r="E198" t="str">
            <v>503-463-6102</v>
          </cell>
          <cell r="F198" t="str">
            <v>Papier Masson Canada</v>
          </cell>
          <cell r="G198" t="str">
            <v xml:space="preserve"> </v>
          </cell>
          <cell r="H198" t="str">
            <v>Canadian Paper</v>
          </cell>
          <cell r="I198" t="str">
            <v>Private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0.17</v>
          </cell>
          <cell r="O198">
            <v>1</v>
          </cell>
          <cell r="P198">
            <v>12144657.51</v>
          </cell>
          <cell r="Q198">
            <v>10960875.009220714</v>
          </cell>
          <cell r="R198">
            <v>1183782.500779286</v>
          </cell>
          <cell r="S198" t="str">
            <v>1087-1200-Canada</v>
          </cell>
          <cell r="V198">
            <v>12144657.51</v>
          </cell>
          <cell r="W198" t="str">
            <v>001:Enron-NA</v>
          </cell>
          <cell r="X198">
            <v>2064591.7767</v>
          </cell>
          <cell r="Y198">
            <v>-1151097.5729458374</v>
          </cell>
          <cell r="Z198">
            <v>913494.20375416265</v>
          </cell>
          <cell r="AA198">
            <v>0</v>
          </cell>
          <cell r="AB198">
            <v>0</v>
          </cell>
          <cell r="AC198">
            <v>0</v>
          </cell>
          <cell r="AD198">
            <v>10960875.009220714</v>
          </cell>
          <cell r="AE198">
            <v>1183782.500779286</v>
          </cell>
          <cell r="AF198">
            <v>2820.4874155705238</v>
          </cell>
          <cell r="AG198">
            <v>0</v>
          </cell>
          <cell r="AH198">
            <v>1186602.9881948566</v>
          </cell>
          <cell r="AI198">
            <v>256348.9861716982</v>
          </cell>
          <cell r="AJ198">
            <v>-124265.90621062364</v>
          </cell>
          <cell r="AK198">
            <v>530000</v>
          </cell>
          <cell r="AL198">
            <v>662083.0799610744</v>
          </cell>
          <cell r="AM198">
            <v>-25523.999999997395</v>
          </cell>
          <cell r="AN198">
            <v>11859494.563828301</v>
          </cell>
          <cell r="AP198">
            <v>0</v>
          </cell>
          <cell r="AQ198">
            <v>12144657.51</v>
          </cell>
          <cell r="AR198">
            <v>1</v>
          </cell>
          <cell r="AS198">
            <v>12144657.51</v>
          </cell>
          <cell r="AT198">
            <v>12144657.51</v>
          </cell>
          <cell r="AU198">
            <v>-806193.82372003049</v>
          </cell>
          <cell r="AV198">
            <v>15678.668303837423</v>
          </cell>
          <cell r="AW198">
            <v>0</v>
          </cell>
          <cell r="AX198">
            <v>-790515.15541619319</v>
          </cell>
          <cell r="AY198">
            <v>114051.13499999791</v>
          </cell>
          <cell r="AZ198">
            <v>-60631.662010638742</v>
          </cell>
          <cell r="BA198">
            <v>1231730</v>
          </cell>
          <cell r="BB198">
            <v>1285149.4729893606</v>
          </cell>
          <cell r="BC198" t="str">
            <v xml:space="preserve"> </v>
          </cell>
          <cell r="BD198" t="str">
            <v xml:space="preserve"> </v>
          </cell>
          <cell r="BE198">
            <v>-1989976.3244993165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Beau Canada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-27761</v>
          </cell>
          <cell r="Q199">
            <v>60771</v>
          </cell>
          <cell r="R199">
            <v>-88532</v>
          </cell>
          <cell r="S199" t="str">
            <v>9-5505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Cypress Energy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9345622.1799999997</v>
          </cell>
          <cell r="R200">
            <v>2937514.8200000003</v>
          </cell>
          <cell r="S200" t="str">
            <v>577-5504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Place Resources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31627535</v>
          </cell>
          <cell r="R201">
            <v>2026465</v>
          </cell>
          <cell r="S201" t="str">
            <v>78-5506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DoNotShow</v>
          </cell>
          <cell r="B202" t="str">
            <v>Port. Insur. (MV of Opt Prem)</v>
          </cell>
          <cell r="C202" t="str">
            <v>Canada</v>
          </cell>
          <cell r="D202" t="str">
            <v xml:space="preserve"> </v>
          </cell>
          <cell r="E202" t="str">
            <v xml:space="preserve"> </v>
          </cell>
          <cell r="F202" t="str">
            <v>StarTech Options</v>
          </cell>
          <cell r="G202" t="str">
            <v xml:space="preserve"> </v>
          </cell>
          <cell r="H202" t="str">
            <v>Canadian Energy</v>
          </cell>
          <cell r="I202" t="str">
            <v>Public</v>
          </cell>
          <cell r="J202" t="str">
            <v>Futures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0.23548300776023551</v>
          </cell>
          <cell r="Q202">
            <v>0.23548300776023551</v>
          </cell>
          <cell r="R202">
            <v>0</v>
          </cell>
          <cell r="S202" t="str">
            <v>576-5503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Hide</v>
          </cell>
          <cell r="B204" t="str">
            <v>Port. Insur. (MV of Opt Prem) Intl</v>
          </cell>
          <cell r="C204" t="str">
            <v>Mexico Intl</v>
          </cell>
          <cell r="D204" t="str">
            <v xml:space="preserve"> </v>
          </cell>
          <cell r="E204" t="str">
            <v xml:space="preserve"> </v>
          </cell>
          <cell r="F204" t="str">
            <v>Tribasa Options II Intl</v>
          </cell>
          <cell r="G204" t="str">
            <v>GTRMM</v>
          </cell>
          <cell r="H204" t="str">
            <v>Construction</v>
          </cell>
          <cell r="I204" t="str">
            <v>Public</v>
          </cell>
          <cell r="J204" t="str">
            <v>Futures</v>
          </cell>
          <cell r="K204">
            <v>37000000</v>
          </cell>
          <cell r="L204">
            <v>37000000</v>
          </cell>
          <cell r="M204">
            <v>0</v>
          </cell>
          <cell r="N204">
            <v>0</v>
          </cell>
          <cell r="O204">
            <v>1</v>
          </cell>
          <cell r="P204">
            <v>0.23548300776023551</v>
          </cell>
          <cell r="Q204">
            <v>0.23548300776023551</v>
          </cell>
          <cell r="R204">
            <v>0</v>
          </cell>
          <cell r="S204">
            <v>0</v>
          </cell>
          <cell r="V204">
            <v>0</v>
          </cell>
          <cell r="W204" t="str">
            <v>009:Enron-NA Intl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3.2598173749470771E-2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8712871.287128713</v>
          </cell>
          <cell r="AT204">
            <v>0.23548300776023551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-3.2598173749467121E-2</v>
          </cell>
          <cell r="AZ204">
            <v>0</v>
          </cell>
          <cell r="BA204">
            <v>0</v>
          </cell>
          <cell r="BB204">
            <v>-3.2598173749467121E-2</v>
          </cell>
          <cell r="BC204">
            <v>0.23548300776023551</v>
          </cell>
          <cell r="BD204">
            <v>0.23548300776023551</v>
          </cell>
          <cell r="BE204">
            <v>0</v>
          </cell>
        </row>
        <row r="205">
          <cell r="A205" t="str">
            <v>Show</v>
          </cell>
          <cell r="B205" t="str">
            <v>Port. Insur. (MV of Opt Prem)</v>
          </cell>
          <cell r="C205" t="str">
            <v>Portfolio</v>
          </cell>
          <cell r="D205" t="str">
            <v>CTG</v>
          </cell>
          <cell r="E205" t="str">
            <v xml:space="preserve"> </v>
          </cell>
          <cell r="F205" t="str">
            <v>Treasury Swap A</v>
          </cell>
          <cell r="G205" t="str">
            <v xml:space="preserve"> </v>
          </cell>
          <cell r="H205" t="str">
            <v>Other</v>
          </cell>
          <cell r="I205" t="str">
            <v>Public</v>
          </cell>
          <cell r="J205" t="str">
            <v>Futures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8284500</v>
          </cell>
          <cell r="R205">
            <v>998017</v>
          </cell>
          <cell r="S205">
            <v>0</v>
          </cell>
          <cell r="V205">
            <v>96372.520000001416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171443.70999999903</v>
          </cell>
          <cell r="AE205">
            <v>0</v>
          </cell>
          <cell r="AF205">
            <v>-75071.189999997616</v>
          </cell>
          <cell r="AG205">
            <v>0</v>
          </cell>
          <cell r="AH205">
            <v>-75071.189999997616</v>
          </cell>
          <cell r="AI205">
            <v>0</v>
          </cell>
          <cell r="AJ205">
            <v>151534.26000000141</v>
          </cell>
          <cell r="AK205">
            <v>0</v>
          </cell>
          <cell r="AL205">
            <v>151534.26000000141</v>
          </cell>
          <cell r="AM205">
            <v>1628961.33</v>
          </cell>
          <cell r="AN205">
            <v>-55161.740000000224</v>
          </cell>
          <cell r="AP205">
            <v>0</v>
          </cell>
          <cell r="AQ205">
            <v>685186.93999999948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-125587.53999999748</v>
          </cell>
          <cell r="AW205">
            <v>0</v>
          </cell>
          <cell r="AX205">
            <v>-125587.53999999748</v>
          </cell>
          <cell r="AY205">
            <v>0</v>
          </cell>
          <cell r="AZ205">
            <v>-19494.829999997324</v>
          </cell>
          <cell r="BA205">
            <v>604000</v>
          </cell>
          <cell r="BB205">
            <v>584505.17000000132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Portfolio</v>
          </cell>
          <cell r="D206" t="str">
            <v>Melendrez</v>
          </cell>
          <cell r="E206" t="str">
            <v>713-345-8670</v>
          </cell>
          <cell r="F206" t="str">
            <v>Mariner (Pluto) T Swap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3378000</v>
          </cell>
          <cell r="R206">
            <v>-987000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9.0949470177292824E-13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US Private</v>
          </cell>
          <cell r="C207" t="str">
            <v>Energy Capital Resources</v>
          </cell>
          <cell r="D207" t="str">
            <v>Pruett/Josey</v>
          </cell>
          <cell r="E207" t="str">
            <v>713-345-7109/713-853-0321</v>
          </cell>
          <cell r="F207" t="str">
            <v>EEX Int Rate Swap (T Swap C)</v>
          </cell>
          <cell r="G207" t="str">
            <v xml:space="preserve"> </v>
          </cell>
          <cell r="H207" t="str">
            <v>Energy</v>
          </cell>
          <cell r="I207" t="str">
            <v xml:space="preserve">Private 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706613.34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-877548.46000000171</v>
          </cell>
          <cell r="AZ207">
            <v>877548.46000000171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Port. Insur. (MV of Opt Prem)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S&amp;P 500 Futures Puts</v>
          </cell>
          <cell r="G208" t="str">
            <v xml:space="preserve"> </v>
          </cell>
          <cell r="H208" t="str">
            <v>Other</v>
          </cell>
          <cell r="I208" t="str">
            <v>Public</v>
          </cell>
          <cell r="J208" t="str">
            <v>Futures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57181344.07</v>
          </cell>
          <cell r="Q208">
            <v>56383203.070000008</v>
          </cell>
          <cell r="R208">
            <v>798140.99999999255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9.9999999999999995E-8</v>
          </cell>
          <cell r="Y208">
            <v>0</v>
          </cell>
          <cell r="Z208">
            <v>9.9999999999999995E-8</v>
          </cell>
          <cell r="AA208">
            <v>9.9999999999999995E-8</v>
          </cell>
          <cell r="AB208">
            <v>0</v>
          </cell>
          <cell r="AC208">
            <v>9.9999999999999995E-8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-9812200</v>
          </cell>
          <cell r="AN208">
            <v>0</v>
          </cell>
          <cell r="AP208">
            <v>0</v>
          </cell>
          <cell r="AQ208">
            <v>1050000</v>
          </cell>
          <cell r="AR208">
            <v>1</v>
          </cell>
          <cell r="AS208">
            <v>9.9999999999999995E-8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-5965552</v>
          </cell>
          <cell r="BA208">
            <v>0</v>
          </cell>
          <cell r="BB208">
            <v>-5965552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US</v>
          </cell>
          <cell r="G209" t="str">
            <v xml:space="preserve"> </v>
          </cell>
          <cell r="H209" t="str">
            <v>US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11830793</v>
          </cell>
          <cell r="Q209">
            <v>11830793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202.81302195733301</v>
          </cell>
          <cell r="AH209">
            <v>202.81302195733301</v>
          </cell>
          <cell r="AI209">
            <v>0</v>
          </cell>
          <cell r="AJ209">
            <v>0</v>
          </cell>
          <cell r="AK209">
            <v>14140.3986335892</v>
          </cell>
          <cell r="AL209">
            <v>14140.3986335892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2340.7452165280247</v>
          </cell>
          <cell r="AX209">
            <v>2340.7452165280247</v>
          </cell>
          <cell r="AY209">
            <v>0</v>
          </cell>
          <cell r="AZ209">
            <v>0</v>
          </cell>
          <cell r="BA209">
            <v>50062.799837073042</v>
          </cell>
          <cell r="BB209">
            <v>50062.799837073042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Funding Cost</v>
          </cell>
          <cell r="C210" t="str">
            <v>Portfolio</v>
          </cell>
          <cell r="D210" t="str">
            <v>CTG</v>
          </cell>
          <cell r="E210" t="str">
            <v xml:space="preserve"> </v>
          </cell>
          <cell r="F210" t="str">
            <v>Funding Income - Canada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212.55387468640114</v>
          </cell>
          <cell r="AH210">
            <v>212.55387468640114</v>
          </cell>
          <cell r="AI210">
            <v>0</v>
          </cell>
          <cell r="AJ210">
            <v>0</v>
          </cell>
          <cell r="AK210">
            <v>51587.927080703877</v>
          </cell>
          <cell r="AL210">
            <v>51587.927080703877</v>
          </cell>
          <cell r="AM210">
            <v>106507.09722759156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2467.4063020060266</v>
          </cell>
          <cell r="AX210">
            <v>2467.4063020060266</v>
          </cell>
          <cell r="AY210">
            <v>0</v>
          </cell>
          <cell r="AZ210">
            <v>0</v>
          </cell>
          <cell r="BA210">
            <v>140746.92916555124</v>
          </cell>
          <cell r="BB210">
            <v>140746.92916555124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Canada</v>
          </cell>
          <cell r="D211" t="str">
            <v xml:space="preserve"> </v>
          </cell>
          <cell r="E211" t="str">
            <v xml:space="preserve"> </v>
          </cell>
          <cell r="F211" t="str">
            <v>Canada - Accruals</v>
          </cell>
          <cell r="G211" t="str">
            <v xml:space="preserve"> </v>
          </cell>
          <cell r="H211" t="str">
            <v>Canada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64194.73</v>
          </cell>
          <cell r="AL211">
            <v>64194.73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-1305.27</v>
          </cell>
          <cell r="AX211">
            <v>-1305.27</v>
          </cell>
          <cell r="AY211">
            <v>0</v>
          </cell>
          <cell r="AZ211">
            <v>0</v>
          </cell>
          <cell r="BA211">
            <v>127280.7</v>
          </cell>
          <cell r="BB211">
            <v>127280.7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Portfolio</v>
          </cell>
          <cell r="D212" t="str">
            <v xml:space="preserve"> </v>
          </cell>
          <cell r="E212" t="str">
            <v xml:space="preserve"> </v>
          </cell>
          <cell r="F212" t="str">
            <v>Portfolio - Accruals</v>
          </cell>
          <cell r="G212" t="str">
            <v xml:space="preserve"> </v>
          </cell>
          <cell r="H212" t="str">
            <v>Portfolio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-75410.509999999776</v>
          </cell>
          <cell r="AL212">
            <v>-75410.509999999776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892551.39</v>
          </cell>
          <cell r="BB212">
            <v>892551.39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Accrual Income</v>
          </cell>
          <cell r="C213" t="str">
            <v>Special Assets - Performing</v>
          </cell>
          <cell r="D213" t="str">
            <v xml:space="preserve"> </v>
          </cell>
          <cell r="E213" t="str">
            <v xml:space="preserve"> </v>
          </cell>
          <cell r="F213" t="str">
            <v>Special Assets - Performing - Accruals</v>
          </cell>
          <cell r="G213" t="str">
            <v xml:space="preserve"> </v>
          </cell>
          <cell r="H213" t="str">
            <v>Investment Management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929000</v>
          </cell>
          <cell r="R213">
            <v>33000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93215.61</v>
          </cell>
          <cell r="AL213">
            <v>93215.61</v>
          </cell>
          <cell r="AM213">
            <v>-4321048.18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216666.88</v>
          </cell>
          <cell r="BB213">
            <v>216666.88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Coal</v>
          </cell>
          <cell r="D214" t="str">
            <v xml:space="preserve"> </v>
          </cell>
          <cell r="E214" t="str">
            <v xml:space="preserve"> </v>
          </cell>
          <cell r="F214" t="str">
            <v>Coal - Accruals EGM</v>
          </cell>
          <cell r="G214" t="str">
            <v xml:space="preserve"> </v>
          </cell>
          <cell r="H214" t="str">
            <v>Coal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94228.18</v>
          </cell>
          <cell r="AL214">
            <v>94228.18</v>
          </cell>
          <cell r="AM214">
            <v>-720740.78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92173.18</v>
          </cell>
          <cell r="BB214">
            <v>92173.18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Global Markets - Accrual Income</v>
          </cell>
          <cell r="C215" t="str">
            <v>GRM - New Products</v>
          </cell>
          <cell r="D215" t="str">
            <v xml:space="preserve"> </v>
          </cell>
          <cell r="E215" t="str">
            <v xml:space="preserve"> </v>
          </cell>
          <cell r="F215" t="str">
            <v>GRM - Accruals EGM</v>
          </cell>
          <cell r="G215" t="str">
            <v xml:space="preserve"> </v>
          </cell>
          <cell r="H215" t="str">
            <v>GRM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-229707</v>
          </cell>
          <cell r="AL215">
            <v>-229707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-229707</v>
          </cell>
          <cell r="BB215">
            <v>-229707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Downstream</v>
          </cell>
          <cell r="D216" t="str">
            <v xml:space="preserve"> </v>
          </cell>
          <cell r="E216" t="str">
            <v xml:space="preserve"> </v>
          </cell>
          <cell r="F216" t="str">
            <v>Downstream - Accruals</v>
          </cell>
          <cell r="G216" t="str">
            <v xml:space="preserve"> </v>
          </cell>
          <cell r="H216" t="str">
            <v>Downstream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-487250.01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527</v>
          </cell>
          <cell r="BB216">
            <v>527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Gas Assets</v>
          </cell>
          <cell r="D217" t="str">
            <v xml:space="preserve"> </v>
          </cell>
          <cell r="E217" t="str">
            <v xml:space="preserve"> </v>
          </cell>
          <cell r="F217" t="str">
            <v>Gas Assets - Accruals</v>
          </cell>
          <cell r="G217" t="str">
            <v xml:space="preserve"> </v>
          </cell>
          <cell r="H217" t="str">
            <v>Gas Assets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2477994</v>
          </cell>
          <cell r="Q217">
            <v>2477994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-612500</v>
          </cell>
          <cell r="AX217">
            <v>-612500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Principal Investing</v>
          </cell>
          <cell r="D218" t="str">
            <v xml:space="preserve"> </v>
          </cell>
          <cell r="E218" t="str">
            <v xml:space="preserve"> </v>
          </cell>
          <cell r="F218" t="str">
            <v>Principal Investing - Accruals</v>
          </cell>
          <cell r="G218" t="str">
            <v xml:space="preserve"> </v>
          </cell>
          <cell r="H218" t="str">
            <v>Principal Investing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19609625</v>
          </cell>
          <cell r="Q218">
            <v>20003858.259999998</v>
          </cell>
          <cell r="R218">
            <v>-394233.25999999791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88783.45</v>
          </cell>
          <cell r="AL218">
            <v>88783.45</v>
          </cell>
          <cell r="AM218">
            <v>0.14999999999417923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242447.24</v>
          </cell>
          <cell r="BB218">
            <v>242447.24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Special Assets - Non-Performing</v>
          </cell>
          <cell r="D219" t="str">
            <v xml:space="preserve"> </v>
          </cell>
          <cell r="E219" t="str">
            <v xml:space="preserve"> </v>
          </cell>
          <cell r="F219" t="str">
            <v>Special Assets - Non-Performing - Accruals</v>
          </cell>
          <cell r="G219" t="str">
            <v xml:space="preserve"> </v>
          </cell>
          <cell r="H219" t="str">
            <v>Restructured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3508316</v>
          </cell>
          <cell r="Q219">
            <v>3402500</v>
          </cell>
          <cell r="R219">
            <v>105816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91922.35</v>
          </cell>
          <cell r="AL219">
            <v>91922.35</v>
          </cell>
          <cell r="AM219">
            <v>-236000.31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223937.58</v>
          </cell>
          <cell r="BB219">
            <v>223937.58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Energy Capital Resources</v>
          </cell>
          <cell r="D220" t="str">
            <v xml:space="preserve"> </v>
          </cell>
          <cell r="E220" t="str">
            <v xml:space="preserve"> </v>
          </cell>
          <cell r="F220" t="str">
            <v>Energy Capital Services - Accruals</v>
          </cell>
          <cell r="G220" t="str">
            <v xml:space="preserve"> </v>
          </cell>
          <cell r="H220" t="str">
            <v>Energy Capital Services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88783.59</v>
          </cell>
          <cell r="AL220">
            <v>88783.59</v>
          </cell>
          <cell r="AM220">
            <v>-1977378.38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472500</v>
          </cell>
          <cell r="AX220">
            <v>472500</v>
          </cell>
          <cell r="AY220">
            <v>0</v>
          </cell>
          <cell r="AZ220">
            <v>0</v>
          </cell>
          <cell r="BA220">
            <v>2127369.17</v>
          </cell>
          <cell r="BB220">
            <v>2127369.17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Accrual Income</v>
          </cell>
          <cell r="C221" t="str">
            <v>Paper</v>
          </cell>
          <cell r="D221" t="str">
            <v xml:space="preserve"> </v>
          </cell>
          <cell r="E221" t="str">
            <v xml:space="preserve"> </v>
          </cell>
          <cell r="F221" t="str">
            <v>Paper - Accruals</v>
          </cell>
          <cell r="G221" t="str">
            <v xml:space="preserve"> </v>
          </cell>
          <cell r="H221" t="str">
            <v>Paper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-616720.91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433892</v>
          </cell>
          <cell r="BB221">
            <v>433892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(Restructured)</v>
          </cell>
          <cell r="G222" t="str">
            <v xml:space="preserve"> </v>
          </cell>
          <cell r="H222" t="str">
            <v>Restructured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382606.19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(Downstream)</v>
          </cell>
          <cell r="G223" t="str">
            <v xml:space="preserve"> </v>
          </cell>
          <cell r="H223" t="str">
            <v>Downstream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4707450</v>
          </cell>
          <cell r="Q223">
            <v>4696650</v>
          </cell>
          <cell r="R223">
            <v>10800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-31135.18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DoNotShow</v>
          </cell>
          <cell r="B224" t="str">
            <v>Funding Cost</v>
          </cell>
          <cell r="C224" t="str">
            <v>Asset Book</v>
          </cell>
          <cell r="D224" t="str">
            <v xml:space="preserve"> </v>
          </cell>
          <cell r="E224" t="str">
            <v xml:space="preserve"> </v>
          </cell>
          <cell r="F224" t="str">
            <v>Capital Charge - 1st Qtr 00 (Environmental Energy)</v>
          </cell>
          <cell r="G224" t="str">
            <v xml:space="preserve"> </v>
          </cell>
          <cell r="H224" t="str">
            <v>Energy</v>
          </cell>
          <cell r="I224" t="str">
            <v>Public</v>
          </cell>
          <cell r="J224" t="str">
            <v>Other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 t="str">
            <v>003:Enron-NA-Other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-2478186.84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 - Performing</v>
          </cell>
          <cell r="D225" t="str">
            <v>Kuykendall</v>
          </cell>
          <cell r="E225" t="str">
            <v>713-853-3995</v>
          </cell>
          <cell r="F225" t="str">
            <v>Amerada Hess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179227.9</v>
          </cell>
          <cell r="AL225">
            <v>179227.9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4884.88</v>
          </cell>
          <cell r="AX225">
            <v>4884.88</v>
          </cell>
          <cell r="AY225">
            <v>0.5</v>
          </cell>
          <cell r="AZ225">
            <v>0</v>
          </cell>
          <cell r="BA225">
            <v>311926.46000000002</v>
          </cell>
          <cell r="BB225">
            <v>311926.96000000002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Hide</v>
          </cell>
          <cell r="B226" t="str">
            <v>Enron Raptor I - Priv. Equity Partnerships</v>
          </cell>
          <cell r="C226" t="str">
            <v>Special Assets - Performing Raptor</v>
          </cell>
          <cell r="D226" t="str">
            <v>Lydecker</v>
          </cell>
          <cell r="E226" t="str">
            <v>713-853-3504</v>
          </cell>
          <cell r="F226" t="str">
            <v>Amerada Hess Raptor I</v>
          </cell>
          <cell r="G226" t="str">
            <v xml:space="preserve"> </v>
          </cell>
          <cell r="H226" t="str">
            <v>Special Assets - Performing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1587-1861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Ameritex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4563600</v>
          </cell>
          <cell r="Q227">
            <v>4563600</v>
          </cell>
          <cell r="R227">
            <v>0</v>
          </cell>
          <cell r="S227" t="str">
            <v>3-3</v>
          </cell>
          <cell r="V227">
            <v>4563600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4563600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29667.469999999739</v>
          </cell>
          <cell r="AJ227">
            <v>0</v>
          </cell>
          <cell r="AK227">
            <v>0</v>
          </cell>
          <cell r="AL227">
            <v>29667.469999999739</v>
          </cell>
          <cell r="AM227">
            <v>0</v>
          </cell>
          <cell r="AN227">
            <v>4441800</v>
          </cell>
          <cell r="AP227">
            <v>0</v>
          </cell>
          <cell r="AQ227">
            <v>4563600</v>
          </cell>
          <cell r="AR227">
            <v>1</v>
          </cell>
          <cell r="AS227">
            <v>0</v>
          </cell>
          <cell r="AT227">
            <v>4563600</v>
          </cell>
          <cell r="AU227">
            <v>29667.469999999739</v>
          </cell>
          <cell r="AV227">
            <v>0</v>
          </cell>
          <cell r="AW227">
            <v>0</v>
          </cell>
          <cell r="AX227">
            <v>29667.469999999739</v>
          </cell>
          <cell r="AY227">
            <v>-619974.69999999995</v>
          </cell>
          <cell r="AZ227">
            <v>0</v>
          </cell>
          <cell r="BA227">
            <v>0</v>
          </cell>
          <cell r="BB227">
            <v>-619974.69999999995</v>
          </cell>
          <cell r="BC227" t="str">
            <v xml:space="preserve"> </v>
          </cell>
          <cell r="BD227" t="str">
            <v xml:space="preserve"> </v>
          </cell>
          <cell r="BE227">
            <v>29667.469999999739</v>
          </cell>
        </row>
        <row r="228">
          <cell r="A228" t="str">
            <v>Hide</v>
          </cell>
          <cell r="B228" t="str">
            <v>Enron Raptor I - Priv. Equity Partnerships</v>
          </cell>
          <cell r="C228" t="str">
            <v>Energy Capital Resources Raptor</v>
          </cell>
          <cell r="D228" t="str">
            <v>Pruett/Thompson</v>
          </cell>
          <cell r="E228" t="str">
            <v>713-345-7109/713-853-3019</v>
          </cell>
          <cell r="F228" t="str">
            <v>Ameritex Raptor I</v>
          </cell>
          <cell r="G228" t="str">
            <v xml:space="preserve"> </v>
          </cell>
          <cell r="H228" t="str">
            <v>Energy Capital Resources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 t="str">
            <v>3-3</v>
          </cell>
          <cell r="V228">
            <v>0</v>
          </cell>
          <cell r="W228" t="str">
            <v>015:Enron Raptor I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Aspect Resources ORRI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Royalty Trust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1452878.21</v>
          </cell>
          <cell r="Q229">
            <v>1452878.21</v>
          </cell>
          <cell r="R229">
            <v>0</v>
          </cell>
          <cell r="S229" t="str">
            <v>6-2280</v>
          </cell>
          <cell r="V229">
            <v>1452878.21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1452878.21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1610833</v>
          </cell>
          <cell r="AP229">
            <v>0</v>
          </cell>
          <cell r="AQ229">
            <v>1610833</v>
          </cell>
          <cell r="AR229">
            <v>1</v>
          </cell>
          <cell r="AS229">
            <v>0</v>
          </cell>
          <cell r="AT229">
            <v>1452878.21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86200.70000000007</v>
          </cell>
          <cell r="AZ229">
            <v>0</v>
          </cell>
          <cell r="BA229">
            <v>0</v>
          </cell>
          <cell r="BB229">
            <v>86200.70000000007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Black Bay</v>
          </cell>
          <cell r="G230" t="str">
            <v xml:space="preserve"> </v>
          </cell>
          <cell r="H230" t="str">
            <v>Energy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429975</v>
          </cell>
          <cell r="Q230">
            <v>429975</v>
          </cell>
          <cell r="R230">
            <v>0</v>
          </cell>
          <cell r="S230" t="str">
            <v>108-134</v>
          </cell>
          <cell r="V230">
            <v>429975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429975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429975</v>
          </cell>
          <cell r="AP230">
            <v>0</v>
          </cell>
          <cell r="AQ230">
            <v>429975</v>
          </cell>
          <cell r="AR230">
            <v>1</v>
          </cell>
          <cell r="AS230">
            <v>0</v>
          </cell>
          <cell r="AT230">
            <v>429975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-739800</v>
          </cell>
          <cell r="AZ230">
            <v>0</v>
          </cell>
          <cell r="BA230">
            <v>0</v>
          </cell>
          <cell r="BB230">
            <v>-739800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Hide</v>
          </cell>
          <cell r="B231" t="str">
            <v>Enron Raptor I - Priv. Equity Partnerships</v>
          </cell>
          <cell r="C231" t="str">
            <v>Special Assets - Performing Raptor</v>
          </cell>
          <cell r="D231" t="str">
            <v>Lydecker</v>
          </cell>
          <cell r="E231" t="str">
            <v>713-853-3504</v>
          </cell>
          <cell r="F231" t="str">
            <v>Black Bay Raptor I</v>
          </cell>
          <cell r="G231" t="str">
            <v xml:space="preserve"> </v>
          </cell>
          <cell r="H231" t="str">
            <v>Special Assets - Performing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 t="str">
            <v>108-134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Riverside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181-2300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-8110643</v>
          </cell>
          <cell r="AJ232">
            <v>0</v>
          </cell>
          <cell r="AK232">
            <v>0</v>
          </cell>
          <cell r="AL232">
            <v>-8110643</v>
          </cell>
          <cell r="AM232">
            <v>0</v>
          </cell>
          <cell r="AN232">
            <v>8110643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-8110643</v>
          </cell>
          <cell r="AV232">
            <v>0</v>
          </cell>
          <cell r="AW232">
            <v>0</v>
          </cell>
          <cell r="AX232">
            <v>-8110643</v>
          </cell>
          <cell r="AY232">
            <v>-13110643</v>
          </cell>
          <cell r="AZ232">
            <v>0</v>
          </cell>
          <cell r="BA232">
            <v>540643</v>
          </cell>
          <cell r="BB232">
            <v>-12570000</v>
          </cell>
          <cell r="BC232" t="str">
            <v xml:space="preserve"> </v>
          </cell>
          <cell r="BD232" t="str">
            <v xml:space="preserve"> </v>
          </cell>
          <cell r="BE232">
            <v>-8110643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Portfolio</v>
          </cell>
          <cell r="D233" t="str">
            <v>Maffet</v>
          </cell>
          <cell r="E233" t="str">
            <v>713-853-3212</v>
          </cell>
          <cell r="F233" t="str">
            <v>CanFibre Lackawanna IPC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 t="str">
            <v>181-2460</v>
          </cell>
          <cell r="V233">
            <v>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-7546000</v>
          </cell>
          <cell r="AJ233">
            <v>0</v>
          </cell>
          <cell r="AK233">
            <v>0</v>
          </cell>
          <cell r="AL233">
            <v>-7546000</v>
          </cell>
          <cell r="AM233">
            <v>0</v>
          </cell>
          <cell r="AN233">
            <v>7546000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-7546000</v>
          </cell>
          <cell r="AV233">
            <v>0</v>
          </cell>
          <cell r="AW233">
            <v>0</v>
          </cell>
          <cell r="AX233">
            <v>-7546000</v>
          </cell>
          <cell r="AY233">
            <v>-7546000</v>
          </cell>
          <cell r="AZ233">
            <v>0</v>
          </cell>
          <cell r="BA233">
            <v>99922</v>
          </cell>
          <cell r="BB233">
            <v>-7446078</v>
          </cell>
          <cell r="BC233" t="str">
            <v xml:space="preserve"> </v>
          </cell>
          <cell r="BD233" t="str">
            <v xml:space="preserve"> </v>
          </cell>
          <cell r="BE233">
            <v>-7546000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Energy Advisory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765729.46</v>
          </cell>
          <cell r="Q234">
            <v>765729.46</v>
          </cell>
          <cell r="R234">
            <v>0</v>
          </cell>
          <cell r="S234" t="str">
            <v>21-2651</v>
          </cell>
          <cell r="V234">
            <v>765729.46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765729.46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803007.23</v>
          </cell>
          <cell r="AP234">
            <v>0</v>
          </cell>
          <cell r="AQ234">
            <v>803007.23</v>
          </cell>
          <cell r="AR234">
            <v>1</v>
          </cell>
          <cell r="AS234">
            <v>0</v>
          </cell>
          <cell r="AT234">
            <v>765729.46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Special Assets - Performing</v>
          </cell>
          <cell r="D235" t="str">
            <v>Lydecker</v>
          </cell>
          <cell r="E235" t="str">
            <v>713-853-3504</v>
          </cell>
          <cell r="F235" t="str">
            <v>City Forest IPC</v>
          </cell>
          <cell r="G235" t="str">
            <v xml:space="preserve"> </v>
          </cell>
          <cell r="H235" t="str">
            <v>Paper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1663000</v>
          </cell>
          <cell r="Q235">
            <v>1663000</v>
          </cell>
          <cell r="R235">
            <v>0</v>
          </cell>
          <cell r="S235" t="str">
            <v>21-2320</v>
          </cell>
          <cell r="V235">
            <v>1663000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1663000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1663000</v>
          </cell>
          <cell r="AP235">
            <v>0</v>
          </cell>
          <cell r="AQ235">
            <v>1663000</v>
          </cell>
          <cell r="AR235">
            <v>1</v>
          </cell>
          <cell r="AS235">
            <v>0</v>
          </cell>
          <cell r="AT235">
            <v>1663000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-2087000</v>
          </cell>
          <cell r="AZ235">
            <v>0</v>
          </cell>
          <cell r="BA235">
            <v>0</v>
          </cell>
          <cell r="BB235">
            <v>-2087000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Raptor I - Priv. Equity Partnerships</v>
          </cell>
          <cell r="C236" t="str">
            <v>Special Assets - Performing Raptor</v>
          </cell>
          <cell r="D236" t="str">
            <v>Lydecker</v>
          </cell>
          <cell r="E236" t="str">
            <v>713-853-3504</v>
          </cell>
          <cell r="F236" t="str">
            <v>City Forest IPC Raptor I</v>
          </cell>
          <cell r="G236" t="str">
            <v xml:space="preserve"> </v>
          </cell>
          <cell r="H236" t="str">
            <v>Special Assets - Performing</v>
          </cell>
          <cell r="I236" t="str">
            <v xml:space="preserve">Private </v>
          </cell>
          <cell r="J236" t="str">
            <v>LTD. 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 t="str">
            <v>21-2320</v>
          </cell>
          <cell r="V236">
            <v>0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Energy Capital Resources</v>
          </cell>
          <cell r="D237" t="str">
            <v>Pruett/Thompson</v>
          </cell>
          <cell r="E237" t="str">
            <v>713-345-7109/713-853-3019</v>
          </cell>
          <cell r="F237" t="str">
            <v>Cypress Exploration Commodity</v>
          </cell>
          <cell r="G237" t="str">
            <v xml:space="preserve"> </v>
          </cell>
          <cell r="H237" t="str">
            <v>Energy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100935</v>
          </cell>
          <cell r="Q237">
            <v>88749</v>
          </cell>
          <cell r="R237">
            <v>12186</v>
          </cell>
          <cell r="S237" t="str">
            <v>31-10284</v>
          </cell>
          <cell r="V237">
            <v>100935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88749</v>
          </cell>
          <cell r="AE237">
            <v>12186</v>
          </cell>
          <cell r="AF237">
            <v>-12186</v>
          </cell>
          <cell r="AG237">
            <v>0</v>
          </cell>
          <cell r="AH237">
            <v>0</v>
          </cell>
          <cell r="AI237">
            <v>119838</v>
          </cell>
          <cell r="AJ237">
            <v>-194659</v>
          </cell>
          <cell r="AK237">
            <v>0</v>
          </cell>
          <cell r="AL237">
            <v>-74821</v>
          </cell>
          <cell r="AM237">
            <v>0</v>
          </cell>
          <cell r="AN237">
            <v>-18903</v>
          </cell>
          <cell r="AP237">
            <v>0</v>
          </cell>
          <cell r="AQ237">
            <v>88749</v>
          </cell>
          <cell r="AR237">
            <v>1</v>
          </cell>
          <cell r="AS237">
            <v>9.9999999999999995E-8</v>
          </cell>
          <cell r="AT237">
            <v>100935</v>
          </cell>
          <cell r="AU237">
            <v>26114</v>
          </cell>
          <cell r="AV237">
            <v>-100935</v>
          </cell>
          <cell r="AW237">
            <v>0</v>
          </cell>
          <cell r="AX237">
            <v>-74821</v>
          </cell>
          <cell r="AY237">
            <v>71933</v>
          </cell>
          <cell r="AZ237">
            <v>-1272615</v>
          </cell>
          <cell r="BA237">
            <v>0</v>
          </cell>
          <cell r="BB237">
            <v>-1200682</v>
          </cell>
          <cell r="BC237" t="str">
            <v xml:space="preserve"> </v>
          </cell>
          <cell r="BD237" t="str">
            <v xml:space="preserve"> </v>
          </cell>
          <cell r="BE237">
            <v>13928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Black Mountain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4560</v>
          </cell>
          <cell r="Q238">
            <v>4519</v>
          </cell>
          <cell r="R238">
            <v>41</v>
          </cell>
          <cell r="S238" t="str">
            <v>4201-5537</v>
          </cell>
          <cell r="V238">
            <v>4560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4519</v>
          </cell>
          <cell r="AE238">
            <v>41</v>
          </cell>
          <cell r="AF238">
            <v>-41</v>
          </cell>
          <cell r="AG238">
            <v>0</v>
          </cell>
          <cell r="AH238">
            <v>0</v>
          </cell>
          <cell r="AI238">
            <v>-1283</v>
          </cell>
          <cell r="AJ238">
            <v>-205735</v>
          </cell>
          <cell r="AK238">
            <v>0</v>
          </cell>
          <cell r="AL238">
            <v>-207018</v>
          </cell>
          <cell r="AM238">
            <v>0</v>
          </cell>
          <cell r="AN238">
            <v>5843</v>
          </cell>
          <cell r="AP238">
            <v>0</v>
          </cell>
          <cell r="AQ238">
            <v>4519</v>
          </cell>
          <cell r="AR238">
            <v>1</v>
          </cell>
          <cell r="AS238">
            <v>9.9999999999999995E-8</v>
          </cell>
          <cell r="AT238">
            <v>4560</v>
          </cell>
          <cell r="AU238">
            <v>-202458</v>
          </cell>
          <cell r="AV238">
            <v>-4560</v>
          </cell>
          <cell r="AW238">
            <v>0</v>
          </cell>
          <cell r="AX238">
            <v>-207018</v>
          </cell>
          <cell r="AY238">
            <v>-82080</v>
          </cell>
          <cell r="AZ238">
            <v>18441</v>
          </cell>
          <cell r="BA238">
            <v>0</v>
          </cell>
          <cell r="BB238">
            <v>-63639</v>
          </cell>
          <cell r="BC238" t="str">
            <v xml:space="preserve"> </v>
          </cell>
          <cell r="BD238" t="str">
            <v xml:space="preserve"> </v>
          </cell>
          <cell r="BE238">
            <v>-202499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Jupiter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21705</v>
          </cell>
          <cell r="Q239">
            <v>20952</v>
          </cell>
          <cell r="R239">
            <v>753</v>
          </cell>
          <cell r="S239" t="str">
            <v>7022-10287</v>
          </cell>
          <cell r="V239">
            <v>21705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20952</v>
          </cell>
          <cell r="AE239">
            <v>753</v>
          </cell>
          <cell r="AF239">
            <v>-753</v>
          </cell>
          <cell r="AG239">
            <v>0</v>
          </cell>
          <cell r="AH239">
            <v>0</v>
          </cell>
          <cell r="AI239">
            <v>22293</v>
          </cell>
          <cell r="AJ239">
            <v>-183555</v>
          </cell>
          <cell r="AK239">
            <v>0</v>
          </cell>
          <cell r="AL239">
            <v>-161262</v>
          </cell>
          <cell r="AM239">
            <v>0</v>
          </cell>
          <cell r="AN239">
            <v>-588</v>
          </cell>
          <cell r="AP239">
            <v>0</v>
          </cell>
          <cell r="AQ239">
            <v>20952</v>
          </cell>
          <cell r="AR239">
            <v>1</v>
          </cell>
          <cell r="AS239">
            <v>9.9999999999999995E-8</v>
          </cell>
          <cell r="AT239">
            <v>21705</v>
          </cell>
          <cell r="AU239">
            <v>-139557</v>
          </cell>
          <cell r="AV239">
            <v>-21705</v>
          </cell>
          <cell r="AW239">
            <v>0</v>
          </cell>
          <cell r="AX239">
            <v>-161262</v>
          </cell>
          <cell r="AY239">
            <v>21705</v>
          </cell>
          <cell r="AZ239">
            <v>-573658</v>
          </cell>
          <cell r="BA239">
            <v>0</v>
          </cell>
          <cell r="BB239">
            <v>-551953</v>
          </cell>
          <cell r="BC239" t="str">
            <v xml:space="preserve"> </v>
          </cell>
          <cell r="BD239" t="str">
            <v xml:space="preserve"> </v>
          </cell>
          <cell r="BE239">
            <v>-140310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Cline Coal Commodity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68767</v>
          </cell>
          <cell r="Q240">
            <v>68947</v>
          </cell>
          <cell r="R240">
            <v>-180</v>
          </cell>
          <cell r="S240" t="str">
            <v>2354-10288</v>
          </cell>
          <cell r="V240">
            <v>68767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68947</v>
          </cell>
          <cell r="AE240">
            <v>-180</v>
          </cell>
          <cell r="AF240">
            <v>180</v>
          </cell>
          <cell r="AG240">
            <v>0</v>
          </cell>
          <cell r="AH240">
            <v>0</v>
          </cell>
          <cell r="AI240">
            <v>96528</v>
          </cell>
          <cell r="AJ240">
            <v>745498</v>
          </cell>
          <cell r="AK240">
            <v>0</v>
          </cell>
          <cell r="AL240">
            <v>842026</v>
          </cell>
          <cell r="AM240">
            <v>0</v>
          </cell>
          <cell r="AN240">
            <v>-27761</v>
          </cell>
          <cell r="AP240">
            <v>0</v>
          </cell>
          <cell r="AQ240">
            <v>68947</v>
          </cell>
          <cell r="AR240">
            <v>1</v>
          </cell>
          <cell r="AS240">
            <v>9.9999999999999995E-8</v>
          </cell>
          <cell r="AT240">
            <v>68767</v>
          </cell>
          <cell r="AU240">
            <v>910793</v>
          </cell>
          <cell r="AV240">
            <v>-68767</v>
          </cell>
          <cell r="AW240">
            <v>0</v>
          </cell>
          <cell r="AX240">
            <v>842026</v>
          </cell>
          <cell r="AY240">
            <v>-53763</v>
          </cell>
          <cell r="AZ240">
            <v>167243</v>
          </cell>
          <cell r="BA240">
            <v>0</v>
          </cell>
          <cell r="BB240">
            <v>113480</v>
          </cell>
          <cell r="BC240" t="str">
            <v xml:space="preserve"> </v>
          </cell>
          <cell r="BD240" t="str">
            <v xml:space="preserve"> </v>
          </cell>
          <cell r="BE240">
            <v>910973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Las Vegas Cogen Debt Equity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12283137</v>
          </cell>
          <cell r="Q241">
            <v>12283137</v>
          </cell>
          <cell r="R241">
            <v>0</v>
          </cell>
          <cell r="S241" t="str">
            <v>4205-7304</v>
          </cell>
          <cell r="V241">
            <v>12283137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12283137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259280.36</v>
          </cell>
          <cell r="AL241">
            <v>259280.36</v>
          </cell>
          <cell r="AM241">
            <v>0</v>
          </cell>
          <cell r="AN241">
            <v>12283137</v>
          </cell>
          <cell r="AP241">
            <v>0</v>
          </cell>
          <cell r="AQ241">
            <v>12283137</v>
          </cell>
          <cell r="AR241">
            <v>1</v>
          </cell>
          <cell r="AS241">
            <v>0</v>
          </cell>
          <cell r="AT241">
            <v>12283137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3072102.82</v>
          </cell>
          <cell r="AZ241">
            <v>0</v>
          </cell>
          <cell r="BA241">
            <v>1078053.4099999999</v>
          </cell>
          <cell r="BB241">
            <v>4150156.23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Big Horn (PG&amp;E)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33076449</v>
          </cell>
          <cell r="Q242">
            <v>33076449</v>
          </cell>
          <cell r="R242">
            <v>0</v>
          </cell>
          <cell r="S242" t="str">
            <v>6227-8231</v>
          </cell>
          <cell r="V242">
            <v>33076449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33076449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33654000</v>
          </cell>
          <cell r="AP242">
            <v>0</v>
          </cell>
          <cell r="AQ242">
            <v>33654000</v>
          </cell>
          <cell r="AR242">
            <v>1</v>
          </cell>
          <cell r="AS242">
            <v>0</v>
          </cell>
          <cell r="AT242">
            <v>33076449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5110465</v>
          </cell>
          <cell r="AZ242">
            <v>0</v>
          </cell>
          <cell r="BA242">
            <v>0</v>
          </cell>
          <cell r="BB242">
            <v>5110465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Pioneer Chlor (Cactus) Debt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18936000</v>
          </cell>
          <cell r="Q243">
            <v>18936000</v>
          </cell>
          <cell r="R243">
            <v>0</v>
          </cell>
          <cell r="S243" t="str">
            <v>6483-8541</v>
          </cell>
          <cell r="V243">
            <v>18936000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18936000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252359.03</v>
          </cell>
          <cell r="AL243">
            <v>252359.03</v>
          </cell>
          <cell r="AM243">
            <v>0</v>
          </cell>
          <cell r="AN243">
            <v>18936000</v>
          </cell>
          <cell r="AP243">
            <v>0</v>
          </cell>
          <cell r="AQ243">
            <v>18936000</v>
          </cell>
          <cell r="AR243">
            <v>1</v>
          </cell>
          <cell r="AS243">
            <v>0</v>
          </cell>
          <cell r="AT243">
            <v>18936000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4706000</v>
          </cell>
          <cell r="AZ243">
            <v>0</v>
          </cell>
          <cell r="BA243">
            <v>762593.03</v>
          </cell>
          <cell r="BB243">
            <v>5468593.0300000003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Private</v>
          </cell>
          <cell r="C244" t="str">
            <v>Generation West</v>
          </cell>
          <cell r="D244" t="str">
            <v>Ward</v>
          </cell>
          <cell r="E244" t="str">
            <v>713-345-8957</v>
          </cell>
          <cell r="F244" t="str">
            <v>Las Vegas Cogen Equity</v>
          </cell>
          <cell r="G244" t="str">
            <v xml:space="preserve"> </v>
          </cell>
          <cell r="H244" t="str">
            <v>Generation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12663375</v>
          </cell>
          <cell r="Q244">
            <v>12663375</v>
          </cell>
          <cell r="R244">
            <v>0</v>
          </cell>
          <cell r="S244" t="str">
            <v>4205-5541</v>
          </cell>
          <cell r="V244">
            <v>12663375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12663375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12663375</v>
          </cell>
          <cell r="AP244">
            <v>0</v>
          </cell>
          <cell r="AQ244">
            <v>12663375</v>
          </cell>
          <cell r="AR244">
            <v>1</v>
          </cell>
          <cell r="AS244">
            <v>0</v>
          </cell>
          <cell r="AT244">
            <v>12663375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3663375</v>
          </cell>
          <cell r="AZ244">
            <v>0</v>
          </cell>
          <cell r="BA244">
            <v>0</v>
          </cell>
          <cell r="BB244">
            <v>3663375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Cline Resources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16325721</v>
          </cell>
          <cell r="Q245">
            <v>16325721</v>
          </cell>
          <cell r="R245">
            <v>0</v>
          </cell>
          <cell r="S245" t="str">
            <v>2354-2969</v>
          </cell>
          <cell r="V245">
            <v>16325721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16325721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-6644561</v>
          </cell>
          <cell r="AJ245">
            <v>0</v>
          </cell>
          <cell r="AK245">
            <v>0</v>
          </cell>
          <cell r="AL245">
            <v>-6644561</v>
          </cell>
          <cell r="AM245">
            <v>0</v>
          </cell>
          <cell r="AN245">
            <v>23833407</v>
          </cell>
          <cell r="AP245">
            <v>0</v>
          </cell>
          <cell r="AQ245">
            <v>16325721</v>
          </cell>
          <cell r="AR245">
            <v>1</v>
          </cell>
          <cell r="AS245">
            <v>0</v>
          </cell>
          <cell r="AT245">
            <v>16325721</v>
          </cell>
          <cell r="AU245">
            <v>-6551154</v>
          </cell>
          <cell r="AV245">
            <v>0</v>
          </cell>
          <cell r="AW245">
            <v>0</v>
          </cell>
          <cell r="AX245">
            <v>-6551154</v>
          </cell>
          <cell r="AY245">
            <v>-5681069</v>
          </cell>
          <cell r="AZ245">
            <v>0</v>
          </cell>
          <cell r="BA245">
            <v>0</v>
          </cell>
          <cell r="BB245">
            <v>-5681069</v>
          </cell>
          <cell r="BC245" t="str">
            <v xml:space="preserve"> </v>
          </cell>
          <cell r="BD245" t="str">
            <v xml:space="preserve"> </v>
          </cell>
          <cell r="BE245">
            <v>-6551154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Equity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9321750</v>
          </cell>
          <cell r="Q246">
            <v>9321750</v>
          </cell>
          <cell r="R246">
            <v>0</v>
          </cell>
          <cell r="S246" t="str">
            <v>4201-10286</v>
          </cell>
          <cell r="V246">
            <v>9321750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9321750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39233</v>
          </cell>
          <cell r="AJ246">
            <v>0</v>
          </cell>
          <cell r="AK246">
            <v>0</v>
          </cell>
          <cell r="AL246">
            <v>39233</v>
          </cell>
          <cell r="AM246">
            <v>0</v>
          </cell>
          <cell r="AN246">
            <v>9282517</v>
          </cell>
          <cell r="AP246">
            <v>0</v>
          </cell>
          <cell r="AQ246">
            <v>9321750</v>
          </cell>
          <cell r="AR246">
            <v>1</v>
          </cell>
          <cell r="AS246">
            <v>0</v>
          </cell>
          <cell r="AT246">
            <v>9321750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-1459500</v>
          </cell>
          <cell r="AZ246">
            <v>0</v>
          </cell>
          <cell r="BA246">
            <v>0</v>
          </cell>
          <cell r="BB246">
            <v>-1459500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Global Markets - US Private</v>
          </cell>
          <cell r="C247" t="str">
            <v>Coal</v>
          </cell>
          <cell r="D247" t="str">
            <v>Beyer</v>
          </cell>
          <cell r="E247" t="str">
            <v>713-853-9825</v>
          </cell>
          <cell r="F247" t="str">
            <v>Black Mountain Mktg Fees EGM</v>
          </cell>
          <cell r="G247" t="str">
            <v xml:space="preserve"> </v>
          </cell>
          <cell r="H247" t="str">
            <v>Coal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2391000</v>
          </cell>
          <cell r="Q247">
            <v>2391000</v>
          </cell>
          <cell r="R247">
            <v>0</v>
          </cell>
          <cell r="S247" t="str">
            <v>4201-6097</v>
          </cell>
          <cell r="V247">
            <v>2391000</v>
          </cell>
          <cell r="W247" t="str">
            <v>014:Enron Global Markets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2391000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2391000</v>
          </cell>
          <cell r="AP247">
            <v>0</v>
          </cell>
          <cell r="AQ247">
            <v>2391000</v>
          </cell>
          <cell r="AR247">
            <v>1</v>
          </cell>
          <cell r="AS247">
            <v>0</v>
          </cell>
          <cell r="AT247">
            <v>2391000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650000</v>
          </cell>
          <cell r="AZ247">
            <v>0</v>
          </cell>
          <cell r="BA247">
            <v>0</v>
          </cell>
          <cell r="BB247">
            <v>650000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Principal Investing</v>
          </cell>
          <cell r="D248" t="str">
            <v>Vetters</v>
          </cell>
          <cell r="E248" t="str">
            <v>713-853-9435</v>
          </cell>
          <cell r="F248" t="str">
            <v>Cook Inlet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2173-2627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2301742.67</v>
          </cell>
          <cell r="AZ248">
            <v>0</v>
          </cell>
          <cell r="BA248">
            <v>0</v>
          </cell>
          <cell r="BB248">
            <v>2301742.67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Private</v>
          </cell>
          <cell r="C249" t="str">
            <v>Energy Capital Resources</v>
          </cell>
          <cell r="D249" t="str">
            <v>Pruett/Thompson</v>
          </cell>
          <cell r="E249" t="str">
            <v>713-345-7109/713-853-3019</v>
          </cell>
          <cell r="F249" t="str">
            <v>Cypress Exploration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57595637.939999998</v>
          </cell>
          <cell r="Q249">
            <v>57595637.939999998</v>
          </cell>
          <cell r="R249">
            <v>0</v>
          </cell>
          <cell r="S249" t="str">
            <v>31-33</v>
          </cell>
          <cell r="V249">
            <v>57595637.939999998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57595637.939999998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57181344.07</v>
          </cell>
          <cell r="AP249">
            <v>0</v>
          </cell>
          <cell r="AQ249">
            <v>57595637.939999998</v>
          </cell>
          <cell r="AR249">
            <v>1</v>
          </cell>
          <cell r="AS249">
            <v>0</v>
          </cell>
          <cell r="AT249">
            <v>57595637.939999998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1154863.2</v>
          </cell>
          <cell r="AZ249">
            <v>0</v>
          </cell>
          <cell r="BA249">
            <v>0</v>
          </cell>
          <cell r="BB249">
            <v>1154863.2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Principal Investing</v>
          </cell>
          <cell r="D250" t="str">
            <v>Greer</v>
          </cell>
          <cell r="E250" t="str">
            <v>713-853-9140</v>
          </cell>
          <cell r="F250" t="str">
            <v>Destec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12009716</v>
          </cell>
          <cell r="Q250">
            <v>12009716</v>
          </cell>
          <cell r="R250">
            <v>0</v>
          </cell>
          <cell r="S250" t="str">
            <v>191-5657</v>
          </cell>
          <cell r="V250">
            <v>12009716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12009716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-46278.32</v>
          </cell>
          <cell r="AL250">
            <v>-46278.32</v>
          </cell>
          <cell r="AM250">
            <v>0</v>
          </cell>
          <cell r="AN250">
            <v>11830793</v>
          </cell>
          <cell r="AP250">
            <v>0</v>
          </cell>
          <cell r="AQ250">
            <v>11830793</v>
          </cell>
          <cell r="AR250">
            <v>1</v>
          </cell>
          <cell r="AS250">
            <v>0</v>
          </cell>
          <cell r="AT250">
            <v>12009716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-143066.29</v>
          </cell>
          <cell r="BB250">
            <v>-143066.29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Ecogas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-32007000</v>
          </cell>
          <cell r="AJ251">
            <v>0</v>
          </cell>
          <cell r="AK251">
            <v>0</v>
          </cell>
          <cell r="AL251">
            <v>-32007000</v>
          </cell>
          <cell r="AM251">
            <v>0</v>
          </cell>
          <cell r="AN251">
            <v>32007000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-32007000</v>
          </cell>
          <cell r="AV251">
            <v>0</v>
          </cell>
          <cell r="AW251">
            <v>0</v>
          </cell>
          <cell r="AX251">
            <v>-32007000</v>
          </cell>
          <cell r="AY251">
            <v>-32007000</v>
          </cell>
          <cell r="AZ251">
            <v>0</v>
          </cell>
          <cell r="BA251">
            <v>0</v>
          </cell>
          <cell r="BB251">
            <v>-32007000</v>
          </cell>
          <cell r="BC251" t="str">
            <v xml:space="preserve"> </v>
          </cell>
          <cell r="BD251" t="str">
            <v xml:space="preserve"> </v>
          </cell>
          <cell r="BE251">
            <v>-32007000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Portfolio Raptor</v>
          </cell>
          <cell r="D252" t="str">
            <v>Maffet</v>
          </cell>
          <cell r="E252" t="str">
            <v>713-853-3212</v>
          </cell>
          <cell r="F252" t="str">
            <v>Ecogas Raptor I</v>
          </cell>
          <cell r="G252" t="str">
            <v xml:space="preserve"> </v>
          </cell>
          <cell r="H252" t="str">
            <v>Portfolio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2914-3870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Esenjay ORRI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Royalty Trust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4941-6577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12175</v>
          </cell>
          <cell r="BB253">
            <v>12175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Non-Performing</v>
          </cell>
          <cell r="D254" t="str">
            <v>Lydecker</v>
          </cell>
          <cell r="E254" t="str">
            <v>713-853-3504</v>
          </cell>
          <cell r="F254" t="str">
            <v>Eugene Offshore Holdings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4541-6117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-578493.17600000021</v>
          </cell>
          <cell r="AZ254">
            <v>0</v>
          </cell>
          <cell r="BA254">
            <v>0</v>
          </cell>
          <cell r="BB254">
            <v>-578493.17600000021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Geo. Pursuit (EBGB)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1012500</v>
          </cell>
          <cell r="Q255">
            <v>1012500</v>
          </cell>
          <cell r="R255">
            <v>0</v>
          </cell>
          <cell r="S255" t="str">
            <v>46-54</v>
          </cell>
          <cell r="V255">
            <v>1012500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1012500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50500</v>
          </cell>
          <cell r="AJ255">
            <v>0</v>
          </cell>
          <cell r="AK255">
            <v>25000</v>
          </cell>
          <cell r="AL255">
            <v>75500</v>
          </cell>
          <cell r="AM255">
            <v>0</v>
          </cell>
          <cell r="AN255">
            <v>962000</v>
          </cell>
          <cell r="AP255">
            <v>0</v>
          </cell>
          <cell r="AQ255">
            <v>1012500</v>
          </cell>
          <cell r="AR255">
            <v>1</v>
          </cell>
          <cell r="AS255">
            <v>0</v>
          </cell>
          <cell r="AT255">
            <v>1012500</v>
          </cell>
          <cell r="AU255">
            <v>50500</v>
          </cell>
          <cell r="AV255">
            <v>0</v>
          </cell>
          <cell r="AW255">
            <v>0</v>
          </cell>
          <cell r="AX255">
            <v>50500</v>
          </cell>
          <cell r="AY255">
            <v>-335500</v>
          </cell>
          <cell r="AZ255">
            <v>0</v>
          </cell>
          <cell r="BA255">
            <v>100000</v>
          </cell>
          <cell r="BB255">
            <v>-235500</v>
          </cell>
          <cell r="BC255" t="str">
            <v xml:space="preserve"> </v>
          </cell>
          <cell r="BD255" t="str">
            <v xml:space="preserve"> </v>
          </cell>
          <cell r="BE255">
            <v>50500</v>
          </cell>
        </row>
        <row r="256">
          <cell r="A256" t="str">
            <v>Hide</v>
          </cell>
          <cell r="B256" t="str">
            <v>Enron Raptor I - Priv. Equity Partnerships</v>
          </cell>
          <cell r="C256" t="str">
            <v>Special Assets - Performing Raptor</v>
          </cell>
          <cell r="D256" t="str">
            <v>Lydecker</v>
          </cell>
          <cell r="E256" t="str">
            <v>713-853-3504</v>
          </cell>
          <cell r="F256" t="str">
            <v>Geo. Pursuit (EBGB) Raptor I</v>
          </cell>
          <cell r="G256" t="str">
            <v xml:space="preserve"> </v>
          </cell>
          <cell r="H256" t="str">
            <v>Special Assets - Performing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46-54</v>
          </cell>
          <cell r="V256">
            <v>0</v>
          </cell>
          <cell r="W256" t="str">
            <v>015:Enron Raptor I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Energy Capital Resources</v>
          </cell>
          <cell r="D257" t="str">
            <v>Pruett/Thompson</v>
          </cell>
          <cell r="E257" t="str">
            <v>713-345-7109/713-853-3019</v>
          </cell>
          <cell r="F257" t="str">
            <v>Forman Petroleum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44-341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47875.66</v>
          </cell>
          <cell r="AL257">
            <v>47875.66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145577.54999999999</v>
          </cell>
          <cell r="BB257">
            <v>145577.54999999999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Downstream</v>
          </cell>
          <cell r="D258" t="str">
            <v>Ajello</v>
          </cell>
          <cell r="E258" t="str">
            <v>713-853-1949</v>
          </cell>
          <cell r="F258" t="str">
            <v>Heartland Industrial Partners</v>
          </cell>
          <cell r="G258" t="str">
            <v xml:space="preserve"> </v>
          </cell>
          <cell r="H258" t="str">
            <v>Steel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7663-9964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-151202</v>
          </cell>
          <cell r="BB258">
            <v>-151202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Special Assets - Non-Performing</v>
          </cell>
          <cell r="D259" t="str">
            <v>Lydecker</v>
          </cell>
          <cell r="E259" t="str">
            <v>713-853-3504</v>
          </cell>
          <cell r="F259" t="str">
            <v>Hughes Rawls RA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56-68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 Networks - Private Equity Partnerships</v>
          </cell>
          <cell r="C260" t="str">
            <v>Enron Networks</v>
          </cell>
          <cell r="D260" t="str">
            <v>Horn</v>
          </cell>
          <cell r="E260" t="str">
            <v>713-853-4250</v>
          </cell>
          <cell r="F260" t="str">
            <v>Intel 64 (Early Adopter Fund)</v>
          </cell>
          <cell r="G260" t="str">
            <v xml:space="preserve"> </v>
          </cell>
          <cell r="H260" t="str">
            <v>Information Technology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4234031</v>
          </cell>
          <cell r="Q260">
            <v>4234031</v>
          </cell>
          <cell r="R260">
            <v>0</v>
          </cell>
          <cell r="S260" t="str">
            <v>4381-5817</v>
          </cell>
          <cell r="V260">
            <v>4234031</v>
          </cell>
          <cell r="W260" t="str">
            <v>013:Enron Networks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4234031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1756037</v>
          </cell>
          <cell r="AJ260">
            <v>0</v>
          </cell>
          <cell r="AK260">
            <v>0</v>
          </cell>
          <cell r="AL260">
            <v>1756037</v>
          </cell>
          <cell r="AM260">
            <v>0</v>
          </cell>
          <cell r="AN260">
            <v>2477994</v>
          </cell>
          <cell r="AP260">
            <v>0</v>
          </cell>
          <cell r="AQ260">
            <v>4234031</v>
          </cell>
          <cell r="AR260">
            <v>1</v>
          </cell>
          <cell r="AS260">
            <v>0</v>
          </cell>
          <cell r="AT260">
            <v>4234031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2234031</v>
          </cell>
          <cell r="AZ260">
            <v>0</v>
          </cell>
          <cell r="BA260">
            <v>0</v>
          </cell>
          <cell r="BB260">
            <v>2234031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Priv. Equity Partnerships</v>
          </cell>
          <cell r="C261" t="str">
            <v>Energy Capital Resources</v>
          </cell>
          <cell r="D261" t="str">
            <v>Pruett/Thompson</v>
          </cell>
          <cell r="E261" t="str">
            <v>713-345-7109/713-853-3019</v>
          </cell>
          <cell r="F261" t="str">
            <v>Juniper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20916875</v>
          </cell>
          <cell r="Q261">
            <v>20916875</v>
          </cell>
          <cell r="R261">
            <v>0</v>
          </cell>
          <cell r="S261" t="str">
            <v>887-978</v>
          </cell>
          <cell r="V261">
            <v>20916875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20916875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1307250</v>
          </cell>
          <cell r="AJ261">
            <v>0</v>
          </cell>
          <cell r="AK261">
            <v>0</v>
          </cell>
          <cell r="AL261">
            <v>1307250</v>
          </cell>
          <cell r="AM261">
            <v>0</v>
          </cell>
          <cell r="AN261">
            <v>19609625</v>
          </cell>
          <cell r="AP261">
            <v>0</v>
          </cell>
          <cell r="AQ261">
            <v>20916875</v>
          </cell>
          <cell r="AR261">
            <v>1</v>
          </cell>
          <cell r="AS261">
            <v>0</v>
          </cell>
          <cell r="AT261">
            <v>20916875</v>
          </cell>
          <cell r="AU261">
            <v>1307250</v>
          </cell>
          <cell r="AV261">
            <v>0</v>
          </cell>
          <cell r="AW261">
            <v>0</v>
          </cell>
          <cell r="AX261">
            <v>1307250</v>
          </cell>
          <cell r="AY261">
            <v>1958771.74</v>
          </cell>
          <cell r="AZ261">
            <v>0</v>
          </cell>
          <cell r="BA261">
            <v>0</v>
          </cell>
          <cell r="BB261">
            <v>1958771.74</v>
          </cell>
          <cell r="BC261" t="str">
            <v xml:space="preserve"> </v>
          </cell>
          <cell r="BD261" t="str">
            <v xml:space="preserve"> </v>
          </cell>
          <cell r="BE261">
            <v>1307250</v>
          </cell>
        </row>
        <row r="262">
          <cell r="A262" t="str">
            <v>Hide</v>
          </cell>
          <cell r="B262" t="str">
            <v>Enron Raptor I - Priv. Equity Partnerships</v>
          </cell>
          <cell r="C262" t="str">
            <v>Energy Capital Resources Raptor</v>
          </cell>
          <cell r="D262" t="str">
            <v>Pruett/Thompson</v>
          </cell>
          <cell r="E262" t="str">
            <v>713-345-7109/713-853-3019</v>
          </cell>
          <cell r="F262" t="str">
            <v>Juniper Raptor I</v>
          </cell>
          <cell r="G262" t="str">
            <v xml:space="preserve"> </v>
          </cell>
          <cell r="H262" t="str">
            <v>Energy Capital Resources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887-978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Hide</v>
          </cell>
          <cell r="B263" t="str">
            <v>Enron Global Markets - US Private</v>
          </cell>
          <cell r="C263" t="str">
            <v>Coal</v>
          </cell>
          <cell r="D263" t="str">
            <v>Beyer</v>
          </cell>
          <cell r="E263" t="str">
            <v>713-853-9825</v>
          </cell>
          <cell r="F263" t="str">
            <v>Jupiter EGM</v>
          </cell>
          <cell r="G263" t="str">
            <v xml:space="preserve"> </v>
          </cell>
          <cell r="H263" t="str">
            <v>Coal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2113568</v>
          </cell>
          <cell r="Q263">
            <v>2113568</v>
          </cell>
          <cell r="R263">
            <v>0</v>
          </cell>
          <cell r="S263" t="str">
            <v>7022-9200</v>
          </cell>
          <cell r="V263">
            <v>2113568</v>
          </cell>
          <cell r="W263" t="str">
            <v>014:Enron Global Markets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2113568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-1394748</v>
          </cell>
          <cell r="AJ263">
            <v>0</v>
          </cell>
          <cell r="AK263">
            <v>0</v>
          </cell>
          <cell r="AL263">
            <v>-1394748</v>
          </cell>
          <cell r="AM263">
            <v>-2798125</v>
          </cell>
          <cell r="AN263">
            <v>3508316</v>
          </cell>
          <cell r="AP263">
            <v>0</v>
          </cell>
          <cell r="AQ263">
            <v>2113568</v>
          </cell>
          <cell r="AR263">
            <v>1</v>
          </cell>
          <cell r="AS263">
            <v>0</v>
          </cell>
          <cell r="AT263">
            <v>2113568</v>
          </cell>
          <cell r="AU263">
            <v>-1399557</v>
          </cell>
          <cell r="AV263">
            <v>0</v>
          </cell>
          <cell r="AW263">
            <v>0</v>
          </cell>
          <cell r="AX263">
            <v>-1399557</v>
          </cell>
          <cell r="AY263">
            <v>-1338307</v>
          </cell>
          <cell r="AZ263">
            <v>0</v>
          </cell>
          <cell r="BA263">
            <v>0</v>
          </cell>
          <cell r="BB263">
            <v>-1338307</v>
          </cell>
          <cell r="BC263" t="str">
            <v xml:space="preserve"> </v>
          </cell>
          <cell r="BD263" t="str">
            <v xml:space="preserve"> </v>
          </cell>
          <cell r="BE263">
            <v>-1399557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1 Callable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-1140000</v>
          </cell>
          <cell r="AZ264">
            <v>0</v>
          </cell>
          <cell r="BA264">
            <v>0</v>
          </cell>
          <cell r="BB264">
            <v>-1140000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2 Convertible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581-6538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-672500</v>
          </cell>
          <cell r="AZ265">
            <v>0</v>
          </cell>
          <cell r="BA265">
            <v>0</v>
          </cell>
          <cell r="BB265">
            <v>-672500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Portfolio</v>
          </cell>
          <cell r="D266" t="str">
            <v>Maffet</v>
          </cell>
          <cell r="E266" t="str">
            <v>713-853-3212</v>
          </cell>
          <cell r="F266" t="str">
            <v>Kafus Recon IPC 3 Option Value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581-2717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-2787000</v>
          </cell>
          <cell r="AZ266">
            <v>0</v>
          </cell>
          <cell r="BA266">
            <v>0</v>
          </cell>
          <cell r="BB266">
            <v>-2787000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Special Assets - Performing</v>
          </cell>
          <cell r="D267" t="str">
            <v>Lydecker</v>
          </cell>
          <cell r="E267" t="str">
            <v>713-853-3504</v>
          </cell>
          <cell r="F267" t="str">
            <v>Keathley Canyon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4774950</v>
          </cell>
          <cell r="Q267">
            <v>4774950</v>
          </cell>
          <cell r="R267">
            <v>0</v>
          </cell>
          <cell r="S267" t="str">
            <v>46-846</v>
          </cell>
          <cell r="V267">
            <v>4774950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4774950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128250</v>
          </cell>
          <cell r="AJ267">
            <v>0</v>
          </cell>
          <cell r="AK267">
            <v>0</v>
          </cell>
          <cell r="AL267">
            <v>128250</v>
          </cell>
          <cell r="AM267">
            <v>0</v>
          </cell>
          <cell r="AN267">
            <v>4707450</v>
          </cell>
          <cell r="AP267">
            <v>0</v>
          </cell>
          <cell r="AQ267">
            <v>4774950</v>
          </cell>
          <cell r="AR267">
            <v>1</v>
          </cell>
          <cell r="AS267">
            <v>0</v>
          </cell>
          <cell r="AT267">
            <v>4774950</v>
          </cell>
          <cell r="AU267">
            <v>128250</v>
          </cell>
          <cell r="AV267">
            <v>0</v>
          </cell>
          <cell r="AW267">
            <v>0</v>
          </cell>
          <cell r="AX267">
            <v>128250</v>
          </cell>
          <cell r="AY267">
            <v>585899</v>
          </cell>
          <cell r="AZ267">
            <v>0</v>
          </cell>
          <cell r="BA267">
            <v>0</v>
          </cell>
          <cell r="BB267">
            <v>585899</v>
          </cell>
          <cell r="BC267" t="str">
            <v xml:space="preserve"> </v>
          </cell>
          <cell r="BD267" t="str">
            <v xml:space="preserve"> </v>
          </cell>
          <cell r="BE267">
            <v>128250</v>
          </cell>
        </row>
        <row r="268">
          <cell r="A268" t="str">
            <v>Hide</v>
          </cell>
          <cell r="B268" t="str">
            <v>Enron Raptor I - Priv. Equity Partnerships</v>
          </cell>
          <cell r="C268" t="str">
            <v>Special Assets - Performing Raptor</v>
          </cell>
          <cell r="D268" t="str">
            <v>Lydecker</v>
          </cell>
          <cell r="E268" t="str">
            <v>713-853-3504</v>
          </cell>
          <cell r="F268" t="str">
            <v>Keathley Canyon Raptor I</v>
          </cell>
          <cell r="G268" t="str">
            <v xml:space="preserve"> </v>
          </cell>
          <cell r="H268" t="str">
            <v>Special Assets - Performing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46-846</v>
          </cell>
          <cell r="V268">
            <v>0</v>
          </cell>
          <cell r="W268" t="str">
            <v>015:Enron Raptor I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Lewis Energy Group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1612-3768</v>
          </cell>
          <cell r="V269">
            <v>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993000</v>
          </cell>
          <cell r="AJ269">
            <v>0</v>
          </cell>
          <cell r="AK269">
            <v>60000</v>
          </cell>
          <cell r="AL269">
            <v>1053000</v>
          </cell>
          <cell r="AM269">
            <v>0</v>
          </cell>
          <cell r="AN269">
            <v>8307000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993000</v>
          </cell>
          <cell r="AZ269">
            <v>0</v>
          </cell>
          <cell r="BA269">
            <v>60000</v>
          </cell>
          <cell r="BB269">
            <v>1053000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Performing</v>
          </cell>
          <cell r="D270" t="str">
            <v>Lydecker</v>
          </cell>
          <cell r="E270" t="str">
            <v>713-853-3504</v>
          </cell>
          <cell r="F270" t="str">
            <v>Linder Oil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16916559.25</v>
          </cell>
          <cell r="Q270">
            <v>16916559.25</v>
          </cell>
          <cell r="R270">
            <v>0</v>
          </cell>
          <cell r="S270" t="str">
            <v>1690-1928</v>
          </cell>
          <cell r="V270">
            <v>16916559.25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16916559.25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17513077</v>
          </cell>
          <cell r="AP270">
            <v>0</v>
          </cell>
          <cell r="AQ270">
            <v>17513077</v>
          </cell>
          <cell r="AR270">
            <v>1</v>
          </cell>
          <cell r="AS270">
            <v>0</v>
          </cell>
          <cell r="AT270">
            <v>16916559.25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4185660.6649999972</v>
          </cell>
          <cell r="AZ270">
            <v>0</v>
          </cell>
          <cell r="BA270">
            <v>0</v>
          </cell>
          <cell r="BB270">
            <v>4185660.6649999972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Magellan LLC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4651-6137</v>
          </cell>
          <cell r="V271">
            <v>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-83400</v>
          </cell>
          <cell r="AZ271">
            <v>0</v>
          </cell>
          <cell r="BA271">
            <v>0</v>
          </cell>
          <cell r="BB271">
            <v>-83400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Energy Capital Resources</v>
          </cell>
          <cell r="D272" t="str">
            <v>Pruett/Josey</v>
          </cell>
          <cell r="E272" t="str">
            <v>713-345-7109/713-853-0321</v>
          </cell>
          <cell r="F272" t="str">
            <v>NG Resources Equity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6232699.2000000002</v>
          </cell>
          <cell r="Q272">
            <v>6232699.2000000002</v>
          </cell>
          <cell r="R272">
            <v>0</v>
          </cell>
          <cell r="S272" t="str">
            <v>7502-9802</v>
          </cell>
          <cell r="V272">
            <v>6232699.2000000002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6232699.2000000002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877500</v>
          </cell>
          <cell r="AJ272">
            <v>0</v>
          </cell>
          <cell r="AK272">
            <v>260000</v>
          </cell>
          <cell r="AL272">
            <v>1137500</v>
          </cell>
          <cell r="AM272">
            <v>0</v>
          </cell>
          <cell r="AN272">
            <v>6536268</v>
          </cell>
          <cell r="AP272">
            <v>0</v>
          </cell>
          <cell r="AQ272">
            <v>6232699.2000000002</v>
          </cell>
          <cell r="AR272">
            <v>1</v>
          </cell>
          <cell r="AS272">
            <v>0</v>
          </cell>
          <cell r="AT272">
            <v>6232699.2000000002</v>
          </cell>
          <cell r="AU272">
            <v>-472500</v>
          </cell>
          <cell r="AV272">
            <v>0</v>
          </cell>
          <cell r="AW272">
            <v>0</v>
          </cell>
          <cell r="AX272">
            <v>-472500</v>
          </cell>
          <cell r="AY272">
            <v>877500</v>
          </cell>
          <cell r="AZ272">
            <v>0</v>
          </cell>
          <cell r="BA272">
            <v>260000</v>
          </cell>
          <cell r="BB272">
            <v>1137500</v>
          </cell>
          <cell r="BC272" t="str">
            <v xml:space="preserve"> </v>
          </cell>
          <cell r="BD272" t="str">
            <v xml:space="preserve"> </v>
          </cell>
          <cell r="BE272">
            <v>-472500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Gas Assets</v>
          </cell>
          <cell r="D273" t="str">
            <v>TBD</v>
          </cell>
          <cell r="E273" t="str">
            <v>Not Available</v>
          </cell>
          <cell r="F273" t="str">
            <v>NG Resources Equity (Gas Assets)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3356068.8</v>
          </cell>
          <cell r="Q273">
            <v>3356068.8</v>
          </cell>
          <cell r="R273">
            <v>0</v>
          </cell>
          <cell r="S273" t="str">
            <v>7502-9802</v>
          </cell>
          <cell r="V273">
            <v>3356068.8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3356068.8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472500</v>
          </cell>
          <cell r="AJ273">
            <v>0</v>
          </cell>
          <cell r="AK273">
            <v>140000</v>
          </cell>
          <cell r="AL273">
            <v>612500</v>
          </cell>
          <cell r="AM273">
            <v>0</v>
          </cell>
          <cell r="AN273">
            <v>0</v>
          </cell>
          <cell r="AP273">
            <v>0</v>
          </cell>
          <cell r="AQ273">
            <v>3356068.8</v>
          </cell>
          <cell r="AR273">
            <v>1</v>
          </cell>
          <cell r="AS273">
            <v>0</v>
          </cell>
          <cell r="AT273">
            <v>3356068.8</v>
          </cell>
          <cell r="AU273">
            <v>472500</v>
          </cell>
          <cell r="AV273">
            <v>0</v>
          </cell>
          <cell r="AW273">
            <v>140000</v>
          </cell>
          <cell r="AX273">
            <v>612500</v>
          </cell>
          <cell r="AY273">
            <v>472500</v>
          </cell>
          <cell r="AZ273">
            <v>0</v>
          </cell>
          <cell r="BA273">
            <v>140000</v>
          </cell>
          <cell r="BB273">
            <v>612500</v>
          </cell>
          <cell r="BC273" t="str">
            <v xml:space="preserve"> </v>
          </cell>
          <cell r="BD273" t="str">
            <v xml:space="preserve"> </v>
          </cell>
          <cell r="BE273">
            <v>472500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Paper</v>
          </cell>
          <cell r="D274" t="str">
            <v>Ondarza</v>
          </cell>
          <cell r="E274" t="str">
            <v>713-853-6058</v>
          </cell>
          <cell r="F274" t="str">
            <v>Oconto Falls Common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2177418.0299999998</v>
          </cell>
          <cell r="Q274">
            <v>2177418.0299999998</v>
          </cell>
          <cell r="R274">
            <v>0</v>
          </cell>
          <cell r="S274" t="str">
            <v>2655-3310</v>
          </cell>
          <cell r="V274">
            <v>2177418.0299999998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2177418.0299999998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-3509973.97</v>
          </cell>
          <cell r="AJ274">
            <v>0</v>
          </cell>
          <cell r="AK274">
            <v>0</v>
          </cell>
          <cell r="AL274">
            <v>-3509973.97</v>
          </cell>
          <cell r="AM274">
            <v>0</v>
          </cell>
          <cell r="AN274">
            <v>5687392</v>
          </cell>
          <cell r="AP274">
            <v>0</v>
          </cell>
          <cell r="AQ274">
            <v>2177418.0299999998</v>
          </cell>
          <cell r="AR274">
            <v>1</v>
          </cell>
          <cell r="AS274">
            <v>0</v>
          </cell>
          <cell r="AT274">
            <v>2177418.0299999998</v>
          </cell>
          <cell r="AU274">
            <v>-3509973.97</v>
          </cell>
          <cell r="AV274">
            <v>0</v>
          </cell>
          <cell r="AW274">
            <v>0</v>
          </cell>
          <cell r="AX274">
            <v>-3509973.97</v>
          </cell>
          <cell r="AY274">
            <v>-3310581.97</v>
          </cell>
          <cell r="AZ274">
            <v>0</v>
          </cell>
          <cell r="BA274">
            <v>0</v>
          </cell>
          <cell r="BB274">
            <v>-3310581.97</v>
          </cell>
          <cell r="BC274" t="str">
            <v xml:space="preserve"> </v>
          </cell>
          <cell r="BD274" t="str">
            <v xml:space="preserve"> </v>
          </cell>
          <cell r="BE274">
            <v>-3509973.97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Paper Raptor</v>
          </cell>
          <cell r="D275" t="str">
            <v>Ondarza</v>
          </cell>
          <cell r="E275" t="str">
            <v>713-853-6058</v>
          </cell>
          <cell r="F275" t="str">
            <v>Oconto Falls Common Raptor I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2655-3310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Paper</v>
          </cell>
          <cell r="D276" t="str">
            <v>Ondarza</v>
          </cell>
          <cell r="E276" t="str">
            <v>713-853-6058</v>
          </cell>
          <cell r="F276" t="str">
            <v>Oconto Falls IPC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1927253.5</v>
          </cell>
          <cell r="Q276">
            <v>1927253.5</v>
          </cell>
          <cell r="R276">
            <v>0</v>
          </cell>
          <cell r="S276" t="str">
            <v>2655-3847</v>
          </cell>
          <cell r="V276">
            <v>1927253.5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1927253.5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-3106711.5</v>
          </cell>
          <cell r="AJ276">
            <v>0</v>
          </cell>
          <cell r="AK276">
            <v>0</v>
          </cell>
          <cell r="AL276">
            <v>-3106711.5</v>
          </cell>
          <cell r="AM276">
            <v>0</v>
          </cell>
          <cell r="AN276">
            <v>5033965</v>
          </cell>
          <cell r="AP276">
            <v>0</v>
          </cell>
          <cell r="AQ276">
            <v>1927253.5</v>
          </cell>
          <cell r="AR276">
            <v>1</v>
          </cell>
          <cell r="AS276">
            <v>0</v>
          </cell>
          <cell r="AT276">
            <v>1927253.5</v>
          </cell>
          <cell r="AU276">
            <v>-3106711.5</v>
          </cell>
          <cell r="AV276">
            <v>0</v>
          </cell>
          <cell r="AW276">
            <v>0</v>
          </cell>
          <cell r="AX276">
            <v>-3106711.5</v>
          </cell>
          <cell r="AY276">
            <v>-3458746.5</v>
          </cell>
          <cell r="AZ276">
            <v>0</v>
          </cell>
          <cell r="BA276">
            <v>0</v>
          </cell>
          <cell r="BB276">
            <v>-3458746.5</v>
          </cell>
          <cell r="BC276" t="str">
            <v xml:space="preserve"> </v>
          </cell>
          <cell r="BD276" t="str">
            <v xml:space="preserve"> </v>
          </cell>
          <cell r="BE276">
            <v>-3106711.5</v>
          </cell>
        </row>
        <row r="277">
          <cell r="A277" t="str">
            <v>Hide</v>
          </cell>
          <cell r="B277" t="str">
            <v>Enron Raptor I - Priv. Equity Partnerships</v>
          </cell>
          <cell r="C277" t="str">
            <v>Paper Raptor</v>
          </cell>
          <cell r="D277" t="str">
            <v>Ondarza</v>
          </cell>
          <cell r="E277" t="str">
            <v>713-853-6058</v>
          </cell>
          <cell r="F277" t="str">
            <v>Oconto Falls IPC Raptor I</v>
          </cell>
          <cell r="G277" t="str">
            <v xml:space="preserve"> </v>
          </cell>
          <cell r="H277" t="str">
            <v>Paper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2655-3847</v>
          </cell>
          <cell r="V277">
            <v>0</v>
          </cell>
          <cell r="W277" t="str">
            <v>015:Enron Raptor I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ECM NonSLP- Priv. Equity Partnerships</v>
          </cell>
          <cell r="C278" t="str">
            <v>Producer ECM</v>
          </cell>
          <cell r="D278" t="str">
            <v>Kopper</v>
          </cell>
          <cell r="E278" t="str">
            <v>713-853-7279</v>
          </cell>
          <cell r="F278" t="str">
            <v>Purchase Funding Corp Class V Note ECM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V278">
            <v>0</v>
          </cell>
          <cell r="W278" t="str">
            <v>004:ECM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Sam Gary/Bonne Terre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11858519</v>
          </cell>
          <cell r="Q279">
            <v>11858519</v>
          </cell>
          <cell r="R279">
            <v>0</v>
          </cell>
          <cell r="S279" t="str">
            <v>907-998</v>
          </cell>
          <cell r="V279">
            <v>11858519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11858519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-6250000.1400000006</v>
          </cell>
          <cell r="AJ279">
            <v>0</v>
          </cell>
          <cell r="AK279">
            <v>0</v>
          </cell>
          <cell r="AL279">
            <v>-6250000.1400000006</v>
          </cell>
          <cell r="AM279">
            <v>0</v>
          </cell>
          <cell r="AN279">
            <v>17054345.75</v>
          </cell>
          <cell r="AP279">
            <v>0</v>
          </cell>
          <cell r="AQ279">
            <v>11858519</v>
          </cell>
          <cell r="AR279">
            <v>1</v>
          </cell>
          <cell r="AS279">
            <v>0</v>
          </cell>
          <cell r="AT279">
            <v>11858519</v>
          </cell>
          <cell r="AU279">
            <v>-6250000.1400000006</v>
          </cell>
          <cell r="AV279">
            <v>0</v>
          </cell>
          <cell r="AW279">
            <v>0</v>
          </cell>
          <cell r="AX279">
            <v>-6250000.1400000006</v>
          </cell>
          <cell r="AY279">
            <v>-7040625.1400000006</v>
          </cell>
          <cell r="AZ279">
            <v>0</v>
          </cell>
          <cell r="BA279">
            <v>0</v>
          </cell>
          <cell r="BB279">
            <v>-7040625.1400000006</v>
          </cell>
          <cell r="BC279" t="str">
            <v xml:space="preserve"> </v>
          </cell>
          <cell r="BD279" t="str">
            <v xml:space="preserve"> </v>
          </cell>
          <cell r="BE279">
            <v>-6250000.1400000006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Energy Capital Resources</v>
          </cell>
          <cell r="D280" t="str">
            <v>Pruett/Josey</v>
          </cell>
          <cell r="E280" t="str">
            <v>713-345-7109/713-853-0321</v>
          </cell>
          <cell r="F280" t="str">
            <v>Sapphire Bay Independent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3744166.75</v>
          </cell>
          <cell r="Q280">
            <v>3744166.75</v>
          </cell>
          <cell r="R280">
            <v>0</v>
          </cell>
          <cell r="S280" t="str">
            <v>3974-5269</v>
          </cell>
          <cell r="V280">
            <v>3744166.75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3744166.75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25048.84</v>
          </cell>
          <cell r="AL280">
            <v>25048.84</v>
          </cell>
          <cell r="AM280">
            <v>0</v>
          </cell>
          <cell r="AN280">
            <v>3715687</v>
          </cell>
          <cell r="AP280">
            <v>0</v>
          </cell>
          <cell r="AQ280">
            <v>3715687</v>
          </cell>
          <cell r="AR280">
            <v>1</v>
          </cell>
          <cell r="AS280">
            <v>0</v>
          </cell>
          <cell r="AT280">
            <v>3744166.75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881110.24</v>
          </cell>
          <cell r="AZ280">
            <v>0</v>
          </cell>
          <cell r="BA280">
            <v>79646.83</v>
          </cell>
          <cell r="BB280">
            <v>960757.07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Principal Investing</v>
          </cell>
          <cell r="D281" t="str">
            <v>Vetters</v>
          </cell>
          <cell r="E281" t="str">
            <v>713-853-9435</v>
          </cell>
          <cell r="F281" t="str">
            <v>Syntroleum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4077000</v>
          </cell>
          <cell r="Q281">
            <v>4077000</v>
          </cell>
          <cell r="R281">
            <v>0</v>
          </cell>
          <cell r="S281" t="str">
            <v>176-211</v>
          </cell>
          <cell r="V281">
            <v>4077000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4077000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4077000</v>
          </cell>
          <cell r="AP281">
            <v>0</v>
          </cell>
          <cell r="AQ281">
            <v>4077000</v>
          </cell>
          <cell r="AR281">
            <v>1</v>
          </cell>
          <cell r="AS281">
            <v>0</v>
          </cell>
          <cell r="AT281">
            <v>4077000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 Raptor I - Priv. Equity Partnerships</v>
          </cell>
          <cell r="C282" t="str">
            <v>Principal Investing Raptor</v>
          </cell>
          <cell r="D282" t="str">
            <v>Vetters</v>
          </cell>
          <cell r="E282" t="str">
            <v>713-853-9435</v>
          </cell>
          <cell r="F282" t="str">
            <v>Syntroleum Raptor I</v>
          </cell>
          <cell r="G282" t="str">
            <v xml:space="preserve"> </v>
          </cell>
          <cell r="H282" t="str">
            <v>Principal Investing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176-211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Energy Capital Resources</v>
          </cell>
          <cell r="D283" t="str">
            <v>Pruett/Thompson</v>
          </cell>
          <cell r="E283" t="str">
            <v>713-345-7109/713-853-3019</v>
          </cell>
          <cell r="F283" t="str">
            <v>Texland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7483750</v>
          </cell>
          <cell r="Q283">
            <v>7483750</v>
          </cell>
          <cell r="R283">
            <v>0</v>
          </cell>
          <cell r="S283" t="str">
            <v>888-979</v>
          </cell>
          <cell r="V283">
            <v>7483750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7483750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1368584</v>
          </cell>
          <cell r="AJ283">
            <v>0</v>
          </cell>
          <cell r="AK283">
            <v>0</v>
          </cell>
          <cell r="AL283">
            <v>1368584</v>
          </cell>
          <cell r="AM283">
            <v>0</v>
          </cell>
          <cell r="AN283">
            <v>6115166</v>
          </cell>
          <cell r="AP283">
            <v>0</v>
          </cell>
          <cell r="AQ283">
            <v>7483750</v>
          </cell>
          <cell r="AR283">
            <v>1</v>
          </cell>
          <cell r="AS283">
            <v>0</v>
          </cell>
          <cell r="AT283">
            <v>7483750</v>
          </cell>
          <cell r="AU283">
            <v>1368584</v>
          </cell>
          <cell r="AV283">
            <v>0</v>
          </cell>
          <cell r="AW283">
            <v>0</v>
          </cell>
          <cell r="AX283">
            <v>1368584</v>
          </cell>
          <cell r="AY283">
            <v>1716364.95</v>
          </cell>
          <cell r="AZ283">
            <v>0</v>
          </cell>
          <cell r="BA283">
            <v>0</v>
          </cell>
          <cell r="BB283">
            <v>1716364.95</v>
          </cell>
          <cell r="BC283" t="str">
            <v xml:space="preserve"> </v>
          </cell>
          <cell r="BD283" t="str">
            <v xml:space="preserve"> </v>
          </cell>
          <cell r="BE283">
            <v>1368584</v>
          </cell>
        </row>
        <row r="284">
          <cell r="A284" t="str">
            <v>Hide</v>
          </cell>
          <cell r="B284" t="str">
            <v>Enron Raptor I - Priv. Equity Partnerships</v>
          </cell>
          <cell r="C284" t="str">
            <v>Energy Capital Resources Raptor</v>
          </cell>
          <cell r="D284" t="str">
            <v>Pruett/Thompson</v>
          </cell>
          <cell r="E284" t="str">
            <v>713-345-7109/713-853-3019</v>
          </cell>
          <cell r="F284" t="str">
            <v>Texland Raptor I</v>
          </cell>
          <cell r="G284" t="str">
            <v xml:space="preserve"> </v>
          </cell>
          <cell r="H284" t="str">
            <v>Energy Capital Resources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888-979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Generation East</v>
          </cell>
          <cell r="D285" t="str">
            <v>Duran</v>
          </cell>
          <cell r="E285" t="str">
            <v>713-853-7364</v>
          </cell>
          <cell r="F285" t="str">
            <v>Tenaska Step 1</v>
          </cell>
          <cell r="G285" t="str">
            <v xml:space="preserve"> </v>
          </cell>
          <cell r="H285" t="str">
            <v>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4509648</v>
          </cell>
          <cell r="Q285">
            <v>4509648</v>
          </cell>
          <cell r="R285">
            <v>0</v>
          </cell>
          <cell r="S285" t="str">
            <v>7882-10322</v>
          </cell>
          <cell r="V285">
            <v>4509648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4509648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4984648</v>
          </cell>
          <cell r="AP285">
            <v>0</v>
          </cell>
          <cell r="AQ285">
            <v>4984648</v>
          </cell>
          <cell r="AR285">
            <v>1</v>
          </cell>
          <cell r="AS285">
            <v>0</v>
          </cell>
          <cell r="AT285">
            <v>4509648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859648</v>
          </cell>
          <cell r="AZ285">
            <v>0</v>
          </cell>
          <cell r="BA285">
            <v>0</v>
          </cell>
          <cell r="BB285">
            <v>859648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Energy Capital Resources</v>
          </cell>
          <cell r="D286" t="str">
            <v>Pruett/Josey</v>
          </cell>
          <cell r="E286" t="str">
            <v>713-345-7109/713-853-0321</v>
          </cell>
          <cell r="F286" t="str">
            <v>Vastar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16316323</v>
          </cell>
          <cell r="Q286">
            <v>16316323</v>
          </cell>
          <cell r="R286">
            <v>0</v>
          </cell>
          <cell r="S286" t="str">
            <v>98-122</v>
          </cell>
          <cell r="V286">
            <v>16316323</v>
          </cell>
          <cell r="W286" t="str">
            <v>001:Enron-NA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16316323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-1130091.79</v>
          </cell>
          <cell r="AJ286">
            <v>0</v>
          </cell>
          <cell r="AK286">
            <v>0</v>
          </cell>
          <cell r="AL286">
            <v>-1130091.79</v>
          </cell>
          <cell r="AM286">
            <v>0</v>
          </cell>
          <cell r="AN286">
            <v>18874713</v>
          </cell>
          <cell r="AP286">
            <v>0</v>
          </cell>
          <cell r="AQ286">
            <v>16316323</v>
          </cell>
          <cell r="AR286">
            <v>1</v>
          </cell>
          <cell r="AS286">
            <v>0</v>
          </cell>
          <cell r="AT286">
            <v>16316323</v>
          </cell>
          <cell r="AU286">
            <v>-1130091.79</v>
          </cell>
          <cell r="AV286">
            <v>0</v>
          </cell>
          <cell r="AW286">
            <v>0</v>
          </cell>
          <cell r="AX286">
            <v>-1130091.79</v>
          </cell>
          <cell r="AY286">
            <v>228798.49000000092</v>
          </cell>
          <cell r="AZ286">
            <v>0</v>
          </cell>
          <cell r="BA286">
            <v>0</v>
          </cell>
          <cell r="BB286">
            <v>228798.49000000092</v>
          </cell>
          <cell r="BC286" t="str">
            <v xml:space="preserve"> </v>
          </cell>
          <cell r="BD286" t="str">
            <v xml:space="preserve"> </v>
          </cell>
          <cell r="BE286">
            <v>-1130091.79</v>
          </cell>
        </row>
        <row r="287">
          <cell r="A287" t="str">
            <v>Show</v>
          </cell>
          <cell r="B287" t="str">
            <v>Enron Raptor I - Priv. Equity Partnerships</v>
          </cell>
          <cell r="C287" t="str">
            <v>Energy Capital Resources Raptor</v>
          </cell>
          <cell r="D287" t="str">
            <v>Pruett/Josey</v>
          </cell>
          <cell r="E287" t="str">
            <v>713-345-7109/713-853-0321</v>
          </cell>
          <cell r="F287" t="str">
            <v>Vastar Raptor I</v>
          </cell>
          <cell r="G287" t="str">
            <v xml:space="preserve"> </v>
          </cell>
          <cell r="H287" t="str">
            <v>Energy Capital Resources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98-122</v>
          </cell>
          <cell r="V287">
            <v>0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Anson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1278784.3600000001</v>
          </cell>
          <cell r="Q288">
            <v>1278784.3600000001</v>
          </cell>
          <cell r="R288">
            <v>0</v>
          </cell>
          <cell r="S288" t="str">
            <v>4-4</v>
          </cell>
          <cell r="V288">
            <v>1278784.3600000001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1278784.3600000001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167687.89000000001</v>
          </cell>
          <cell r="AL288">
            <v>167687.89000000001</v>
          </cell>
          <cell r="AM288">
            <v>0</v>
          </cell>
          <cell r="AN288">
            <v>1464766.31</v>
          </cell>
          <cell r="AP288">
            <v>0</v>
          </cell>
          <cell r="AQ288">
            <v>1464766.31</v>
          </cell>
          <cell r="AR288">
            <v>1</v>
          </cell>
          <cell r="AS288">
            <v>0</v>
          </cell>
          <cell r="AT288">
            <v>1278784.3600000001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124832.18</v>
          </cell>
          <cell r="BB288">
            <v>124832.18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Production Payments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Swift VPP Unwind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185622.51</v>
          </cell>
          <cell r="Q289">
            <v>185622.51</v>
          </cell>
          <cell r="R289">
            <v>0</v>
          </cell>
          <cell r="S289" t="str">
            <v>1407-1660</v>
          </cell>
          <cell r="V289">
            <v>185622.51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185622.51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-102152.85</v>
          </cell>
          <cell r="AL289">
            <v>-102152.85</v>
          </cell>
          <cell r="AM289">
            <v>0</v>
          </cell>
          <cell r="AN289">
            <v>308698.13</v>
          </cell>
          <cell r="AP289">
            <v>0</v>
          </cell>
          <cell r="AQ289">
            <v>308698.13</v>
          </cell>
          <cell r="AR289">
            <v>1</v>
          </cell>
          <cell r="AS289">
            <v>0</v>
          </cell>
          <cell r="AT289">
            <v>185622.51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-138746.10999999999</v>
          </cell>
          <cell r="BB289">
            <v>-138746.10999999999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Credit-Book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Ecogas Loan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12878050</v>
          </cell>
          <cell r="Q290">
            <v>12878050</v>
          </cell>
          <cell r="R290">
            <v>0</v>
          </cell>
          <cell r="S290" t="str">
            <v>2914-4028</v>
          </cell>
          <cell r="V290">
            <v>12878050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12878050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-6330565.9758350849</v>
          </cell>
          <cell r="AJ290">
            <v>0</v>
          </cell>
          <cell r="AK290">
            <v>415.37</v>
          </cell>
          <cell r="AL290">
            <v>-6330150.6058350848</v>
          </cell>
          <cell r="AM290">
            <v>-59488.430167638464</v>
          </cell>
          <cell r="AN290">
            <v>17358615.975835085</v>
          </cell>
          <cell r="AP290">
            <v>0</v>
          </cell>
          <cell r="AQ290">
            <v>12878050</v>
          </cell>
          <cell r="AR290">
            <v>1</v>
          </cell>
          <cell r="AS290">
            <v>0</v>
          </cell>
          <cell r="AT290">
            <v>12878050</v>
          </cell>
          <cell r="AU290">
            <v>-6028718.2856419161</v>
          </cell>
          <cell r="AV290">
            <v>0</v>
          </cell>
          <cell r="AW290">
            <v>0</v>
          </cell>
          <cell r="AX290">
            <v>-6028718.2856419161</v>
          </cell>
          <cell r="AY290">
            <v>-5600685.5146410558</v>
          </cell>
          <cell r="AZ290">
            <v>0</v>
          </cell>
          <cell r="BA290">
            <v>-163289.09850038061</v>
          </cell>
          <cell r="BB290">
            <v>-5763974.6131414361</v>
          </cell>
          <cell r="BC290" t="str">
            <v xml:space="preserve"> </v>
          </cell>
          <cell r="BD290" t="str">
            <v xml:space="preserve"> </v>
          </cell>
          <cell r="BE290">
            <v>-6028718.2856419161</v>
          </cell>
        </row>
        <row r="291">
          <cell r="A291" t="str">
            <v>Hide</v>
          </cell>
          <cell r="B291" t="str">
            <v>Enron Raptor I - US Structured Credit-Book</v>
          </cell>
          <cell r="C291" t="str">
            <v>Portfolio Raptor</v>
          </cell>
          <cell r="D291" t="str">
            <v>Maffet</v>
          </cell>
          <cell r="E291" t="str">
            <v>713-853-3212</v>
          </cell>
          <cell r="F291" t="str">
            <v>Ecogas Loan Raptor I</v>
          </cell>
          <cell r="G291" t="str">
            <v xml:space="preserve"> </v>
          </cell>
          <cell r="H291" t="str">
            <v>Portfolio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2914-4028</v>
          </cell>
          <cell r="V291">
            <v>0</v>
          </cell>
          <cell r="W291" t="str">
            <v>015:Enron Raptor I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HV Marine Sub Debt C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US Structured Credit-MTM</v>
          </cell>
          <cell r="C293" t="str">
            <v>Portfolio</v>
          </cell>
          <cell r="D293" t="str">
            <v>Maffet</v>
          </cell>
          <cell r="E293" t="str">
            <v>713-853-3212</v>
          </cell>
          <cell r="F293" t="str">
            <v>Kafus Fortra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61-0</v>
          </cell>
          <cell r="V293">
            <v>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-10885474.688055737</v>
          </cell>
          <cell r="AJ293">
            <v>0</v>
          </cell>
          <cell r="AK293">
            <v>0</v>
          </cell>
          <cell r="AL293">
            <v>-10885474.688055737</v>
          </cell>
          <cell r="AM293">
            <v>0</v>
          </cell>
          <cell r="AN293">
            <v>10885474.688055737</v>
          </cell>
          <cell r="AP293">
            <v>0</v>
          </cell>
          <cell r="AQ293">
            <v>14315286.217084259</v>
          </cell>
          <cell r="AR293">
            <v>1</v>
          </cell>
          <cell r="AS293">
            <v>0</v>
          </cell>
          <cell r="AT293">
            <v>0</v>
          </cell>
          <cell r="AU293">
            <v>-4544524.2630848605</v>
          </cell>
          <cell r="AV293">
            <v>0</v>
          </cell>
          <cell r="AW293">
            <v>0</v>
          </cell>
          <cell r="AX293">
            <v>-4544524.2630848605</v>
          </cell>
          <cell r="AY293">
            <v>-11250000</v>
          </cell>
          <cell r="AZ293">
            <v>0</v>
          </cell>
          <cell r="BA293">
            <v>96916</v>
          </cell>
          <cell r="BB293">
            <v>-11153084</v>
          </cell>
          <cell r="BC293" t="str">
            <v xml:space="preserve"> </v>
          </cell>
          <cell r="BD293" t="str">
            <v xml:space="preserve"> </v>
          </cell>
          <cell r="BE293">
            <v>-4544524.2630848605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Special Assets - Performing</v>
          </cell>
          <cell r="D294" t="str">
            <v>Lydecker</v>
          </cell>
          <cell r="E294" t="str">
            <v>713-853-3504</v>
          </cell>
          <cell r="F294" t="str">
            <v>LSI Debt II Bridge Loan</v>
          </cell>
          <cell r="G294" t="str">
            <v xml:space="preserve"> </v>
          </cell>
          <cell r="H294" t="str">
            <v>OSX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375000</v>
          </cell>
          <cell r="Q294">
            <v>375000</v>
          </cell>
          <cell r="R294">
            <v>0</v>
          </cell>
          <cell r="S294" t="str">
            <v>614-9982</v>
          </cell>
          <cell r="V294">
            <v>375000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375000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7198.58</v>
          </cell>
          <cell r="AL294">
            <v>7198.58</v>
          </cell>
          <cell r="AM294">
            <v>0</v>
          </cell>
          <cell r="AN294">
            <v>375000</v>
          </cell>
          <cell r="AP294">
            <v>0</v>
          </cell>
          <cell r="AQ294">
            <v>375000</v>
          </cell>
          <cell r="AR294">
            <v>1</v>
          </cell>
          <cell r="AS294">
            <v>0</v>
          </cell>
          <cell r="AT294">
            <v>375000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12818.38</v>
          </cell>
          <cell r="BB294">
            <v>12818.38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Principal Investing</v>
          </cell>
          <cell r="D295" t="str">
            <v>Kuykendall</v>
          </cell>
          <cell r="E295" t="str">
            <v>713-853-3995</v>
          </cell>
          <cell r="F295" t="str">
            <v>Tridium</v>
          </cell>
          <cell r="G295" t="str">
            <v xml:space="preserve"> </v>
          </cell>
          <cell r="H295" t="str">
            <v>Venture Capital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1250000</v>
          </cell>
          <cell r="Q295">
            <v>1250000</v>
          </cell>
          <cell r="R295">
            <v>0</v>
          </cell>
          <cell r="S295" t="str">
            <v>61-10224</v>
          </cell>
          <cell r="V295">
            <v>1250000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1250000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1250000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Convertible Note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61-10224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1799257.86</v>
          </cell>
          <cell r="AP296">
            <v>0</v>
          </cell>
          <cell r="AQ296">
            <v>1799257.86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A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61-5027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-8645948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B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61-5028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-8645948</v>
          </cell>
          <cell r="AJ298">
            <v>0</v>
          </cell>
          <cell r="AK298">
            <v>0</v>
          </cell>
          <cell r="AL298">
            <v>-8645948</v>
          </cell>
          <cell r="AM298">
            <v>173051.10090364132</v>
          </cell>
          <cell r="AN298">
            <v>8645948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-8645948</v>
          </cell>
          <cell r="AV298">
            <v>0</v>
          </cell>
          <cell r="AW298">
            <v>0</v>
          </cell>
          <cell r="AX298">
            <v>-8645948</v>
          </cell>
          <cell r="AY298">
            <v>-8448237.317080548</v>
          </cell>
          <cell r="AZ298">
            <v>0</v>
          </cell>
          <cell r="BA298">
            <v>246666.66666666674</v>
          </cell>
          <cell r="BB298">
            <v>-8201570.6504138811</v>
          </cell>
          <cell r="BC298" t="str">
            <v xml:space="preserve"> </v>
          </cell>
          <cell r="BD298" t="str">
            <v xml:space="preserve"> </v>
          </cell>
          <cell r="BE298">
            <v>-8645948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D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61-10224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-1000000</v>
          </cell>
          <cell r="AJ299">
            <v>0</v>
          </cell>
          <cell r="AK299">
            <v>0</v>
          </cell>
          <cell r="AL299">
            <v>-1000000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-1000000</v>
          </cell>
          <cell r="AV299">
            <v>0</v>
          </cell>
          <cell r="AW299">
            <v>0</v>
          </cell>
          <cell r="AX299">
            <v>-1000000</v>
          </cell>
          <cell r="AY299">
            <v>-1000000</v>
          </cell>
          <cell r="AZ299">
            <v>0</v>
          </cell>
          <cell r="BA299">
            <v>0</v>
          </cell>
          <cell r="BB299">
            <v>-1000000</v>
          </cell>
          <cell r="BC299" t="str">
            <v xml:space="preserve"> </v>
          </cell>
          <cell r="BD299" t="str">
            <v xml:space="preserve"> </v>
          </cell>
          <cell r="BE299">
            <v>-1000000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Kafus Term Loan 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61-10822</v>
          </cell>
          <cell r="V300">
            <v>0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-685000</v>
          </cell>
          <cell r="AJ300">
            <v>0</v>
          </cell>
          <cell r="AK300">
            <v>0</v>
          </cell>
          <cell r="AL300">
            <v>-685000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-685000</v>
          </cell>
          <cell r="AV300">
            <v>0</v>
          </cell>
          <cell r="AW300">
            <v>0</v>
          </cell>
          <cell r="AX300">
            <v>-685000</v>
          </cell>
          <cell r="AY300">
            <v>-685000</v>
          </cell>
          <cell r="AZ300">
            <v>0</v>
          </cell>
          <cell r="BA300">
            <v>0</v>
          </cell>
          <cell r="BB300">
            <v>-685000</v>
          </cell>
          <cell r="BC300" t="str">
            <v xml:space="preserve"> </v>
          </cell>
          <cell r="BD300" t="str">
            <v xml:space="preserve"> </v>
          </cell>
          <cell r="BE300">
            <v>-685000</v>
          </cell>
        </row>
        <row r="301">
          <cell r="A301" t="str">
            <v>Show</v>
          </cell>
          <cell r="B301" t="str">
            <v>US Structured Credit-Book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Canfibre Riverside Secured Note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181-10303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-799257.86</v>
          </cell>
          <cell r="AJ301">
            <v>0</v>
          </cell>
          <cell r="AK301">
            <v>0</v>
          </cell>
          <cell r="AL301">
            <v>-799257.86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-799257.86</v>
          </cell>
          <cell r="AV301">
            <v>0</v>
          </cell>
          <cell r="AW301">
            <v>0</v>
          </cell>
          <cell r="AX301">
            <v>-799257.86</v>
          </cell>
          <cell r="AY301">
            <v>-799257.86</v>
          </cell>
          <cell r="AZ301">
            <v>0</v>
          </cell>
          <cell r="BA301">
            <v>0</v>
          </cell>
          <cell r="BB301">
            <v>-799257.86</v>
          </cell>
          <cell r="BC301" t="str">
            <v xml:space="preserve"> </v>
          </cell>
          <cell r="BD301" t="str">
            <v xml:space="preserve"> </v>
          </cell>
          <cell r="BE301">
            <v>-799257.86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1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817288.75101833185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-395435</v>
          </cell>
          <cell r="BB302">
            <v>-395435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Portfolio</v>
          </cell>
          <cell r="D303" t="str">
            <v>Maffet</v>
          </cell>
          <cell r="E303" t="str">
            <v>713-853-3212</v>
          </cell>
          <cell r="F303" t="str">
            <v>Kafus Recon Term Loan 2</v>
          </cell>
          <cell r="G303" t="str">
            <v xml:space="preserve"> </v>
          </cell>
          <cell r="H303" t="str">
            <v>Paper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581-628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US Structured Credit-MTM</v>
          </cell>
          <cell r="C304" t="str">
            <v>Special Assets - Performing</v>
          </cell>
          <cell r="D304" t="str">
            <v>Lydecker</v>
          </cell>
          <cell r="E304" t="str">
            <v>713-853-3504</v>
          </cell>
          <cell r="F304" t="str">
            <v>LSI Preferred</v>
          </cell>
          <cell r="G304" t="str">
            <v xml:space="preserve"> </v>
          </cell>
          <cell r="H304" t="str">
            <v>OSX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614-665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65179.605139590989</v>
          </cell>
          <cell r="AJ304">
            <v>0</v>
          </cell>
          <cell r="AK304">
            <v>0</v>
          </cell>
          <cell r="AL304">
            <v>65179.605139590989</v>
          </cell>
          <cell r="AM304">
            <v>-730023.22451917874</v>
          </cell>
          <cell r="AN304">
            <v>2378867.4230870698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1028617.2046531735</v>
          </cell>
          <cell r="AZ304">
            <v>0</v>
          </cell>
          <cell r="BA304">
            <v>-434000</v>
          </cell>
          <cell r="BB304">
            <v>594617.20465317345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Hide</v>
          </cell>
          <cell r="B305" t="str">
            <v>Enron Raptor I - US Structured Credit-MTM</v>
          </cell>
          <cell r="C305" t="str">
            <v>Special Assets - Performing Raptor</v>
          </cell>
          <cell r="D305" t="str">
            <v>Lydecker</v>
          </cell>
          <cell r="E305" t="str">
            <v>713-853-3504</v>
          </cell>
          <cell r="F305" t="str">
            <v>LSI Preferred Raptor I</v>
          </cell>
          <cell r="G305" t="str">
            <v xml:space="preserve"> </v>
          </cell>
          <cell r="H305" t="str">
            <v>Special Assets - Performing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2334774.9746722314</v>
          </cell>
          <cell r="Q305">
            <v>2328650.2287305426</v>
          </cell>
          <cell r="R305">
            <v>6124.7459416887723</v>
          </cell>
          <cell r="S305" t="str">
            <v>614-665</v>
          </cell>
          <cell r="V305">
            <v>2334774.9746722314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2328650.2287305426</v>
          </cell>
          <cell r="AE305">
            <v>6124.7459416887723</v>
          </cell>
          <cell r="AF305">
            <v>0</v>
          </cell>
          <cell r="AG305">
            <v>0</v>
          </cell>
          <cell r="AH305">
            <v>6124.7459416887723</v>
          </cell>
          <cell r="AI305">
            <v>-103669.4309522924</v>
          </cell>
          <cell r="AJ305">
            <v>0</v>
          </cell>
          <cell r="AK305">
            <v>0</v>
          </cell>
          <cell r="AL305">
            <v>-103669.4309522924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2334774.9746722314</v>
          </cell>
          <cell r="AU305">
            <v>32871.333699370269</v>
          </cell>
          <cell r="AV305">
            <v>0</v>
          </cell>
          <cell r="AW305">
            <v>0</v>
          </cell>
          <cell r="AX305">
            <v>32871.333699370269</v>
          </cell>
          <cell r="AY305">
            <v>-103669.4309522924</v>
          </cell>
          <cell r="AZ305">
            <v>0</v>
          </cell>
          <cell r="BA305">
            <v>0</v>
          </cell>
          <cell r="BB305">
            <v>-103669.4309522924</v>
          </cell>
          <cell r="BC305" t="str">
            <v xml:space="preserve"> </v>
          </cell>
          <cell r="BD305" t="str">
            <v xml:space="preserve"> </v>
          </cell>
          <cell r="BE305">
            <v>26746.587757681496</v>
          </cell>
        </row>
        <row r="306">
          <cell r="A306" t="str">
            <v>Show</v>
          </cell>
          <cell r="B306" t="str">
            <v>US Structured Credit-MTM</v>
          </cell>
          <cell r="C306" t="str">
            <v>Paper</v>
          </cell>
          <cell r="D306" t="str">
            <v>Ondarza</v>
          </cell>
          <cell r="E306" t="str">
            <v>713-853-6058</v>
          </cell>
          <cell r="F306" t="str">
            <v>Mobile Energy Services (Distressed Debt)</v>
          </cell>
          <cell r="G306" t="str">
            <v xml:space="preserve"> </v>
          </cell>
          <cell r="H306" t="str">
            <v>Paper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848068.65728015907</v>
          </cell>
          <cell r="Q306">
            <v>848068.65728015907</v>
          </cell>
          <cell r="R306">
            <v>0</v>
          </cell>
          <cell r="S306" t="str">
            <v>2413-3027</v>
          </cell>
          <cell r="V306">
            <v>848068.65728015907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848068.65728015907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3942.9004999999888</v>
          </cell>
          <cell r="AN306">
            <v>848068.65728015907</v>
          </cell>
          <cell r="AP306">
            <v>0</v>
          </cell>
          <cell r="AQ306">
            <v>848068.65728015907</v>
          </cell>
          <cell r="AR306">
            <v>1</v>
          </cell>
          <cell r="AS306">
            <v>0</v>
          </cell>
          <cell r="AT306">
            <v>848068.65728015907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11872.96120192227</v>
          </cell>
          <cell r="AZ306">
            <v>0</v>
          </cell>
          <cell r="BA306">
            <v>0</v>
          </cell>
          <cell r="BB306">
            <v>11872.96120192227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Production Payments</v>
          </cell>
          <cell r="C307" t="str">
            <v>Special Assets - Performing</v>
          </cell>
          <cell r="D307" t="str">
            <v>Lydecker</v>
          </cell>
          <cell r="E307" t="str">
            <v>713-853-3504</v>
          </cell>
          <cell r="F307" t="str">
            <v>NRM Edisto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72-93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17465.96</v>
          </cell>
          <cell r="BB307">
            <v>17465.96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NSM C Sub Notes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295-961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Term Loan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90-6219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334694.85922078602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Credit-MTM</v>
          </cell>
          <cell r="C310" t="str">
            <v>Downstream</v>
          </cell>
          <cell r="D310" t="str">
            <v>Ajello</v>
          </cell>
          <cell r="E310" t="str">
            <v>713-853-1949</v>
          </cell>
          <cell r="F310" t="str">
            <v>Steel Dynamics Revolver</v>
          </cell>
          <cell r="G310" t="str">
            <v xml:space="preserve"> </v>
          </cell>
          <cell r="H310" t="str">
            <v>Steel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90-112</v>
          </cell>
          <cell r="V310">
            <v>0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441718.99145038461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-0.22000000000116415</v>
          </cell>
          <cell r="BB310">
            <v>-0.22000000000116415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Private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Inland Resources Preferred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5102616</v>
          </cell>
          <cell r="Q311">
            <v>5102616</v>
          </cell>
          <cell r="R311">
            <v>0</v>
          </cell>
          <cell r="S311" t="str">
            <v>58-7684</v>
          </cell>
          <cell r="V311">
            <v>5102616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5102616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-1768456.1958036928</v>
          </cell>
          <cell r="AN311">
            <v>5102616</v>
          </cell>
          <cell r="AP311">
            <v>0</v>
          </cell>
          <cell r="AQ311">
            <v>5102616</v>
          </cell>
          <cell r="AR311">
            <v>1</v>
          </cell>
          <cell r="AS311">
            <v>0</v>
          </cell>
          <cell r="AT311">
            <v>5102616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919878.40970514109</v>
          </cell>
          <cell r="AZ311">
            <v>0</v>
          </cell>
          <cell r="BA311">
            <v>4.0017766878008842E-11</v>
          </cell>
          <cell r="BB311">
            <v>919878.40970514074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DoNotShow</v>
          </cell>
          <cell r="B312" t="str">
            <v>Enron Raptor II - US Private</v>
          </cell>
          <cell r="C312" t="str">
            <v>Special Assets - Non-Performing Raptor</v>
          </cell>
          <cell r="D312" t="str">
            <v>Lydecker</v>
          </cell>
          <cell r="E312" t="str">
            <v>713-853-3504</v>
          </cell>
          <cell r="F312" t="str">
            <v>Inland Resources Preferred Raptor II</v>
          </cell>
          <cell r="G312" t="str">
            <v xml:space="preserve"> </v>
          </cell>
          <cell r="H312" t="str">
            <v>Special Assets - Non-Performing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58-7684</v>
          </cell>
          <cell r="V312">
            <v>0</v>
          </cell>
          <cell r="W312" t="str">
            <v>016:Enron Raptor II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4.0017766878008842E-11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Revolver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1-3407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54792.681189856652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113359.25069294474</v>
          </cell>
          <cell r="AZ313">
            <v>0</v>
          </cell>
          <cell r="BA313">
            <v>19049.25722181952</v>
          </cell>
          <cell r="BB313">
            <v>132408.50791476428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 RA</v>
          </cell>
          <cell r="C314" t="str">
            <v>Special Assets - Non-Performing</v>
          </cell>
          <cell r="D314" t="str">
            <v>Lydecker</v>
          </cell>
          <cell r="E314" t="str">
            <v>713-853-3504</v>
          </cell>
          <cell r="F314" t="str">
            <v>Tripoint (ACS) Term Loan</v>
          </cell>
          <cell r="G314" t="str">
            <v xml:space="preserve"> </v>
          </cell>
          <cell r="H314" t="str">
            <v>OSX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1-1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118850.09248811041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251128.73062770395</v>
          </cell>
          <cell r="AZ314">
            <v>0</v>
          </cell>
          <cell r="BA314">
            <v>66735.443333333329</v>
          </cell>
          <cell r="BB314">
            <v>317864.1739610373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Energy Capital Resources</v>
          </cell>
          <cell r="D315" t="str">
            <v>Pruett/Thompson</v>
          </cell>
          <cell r="E315" t="str">
            <v>713-345-7109/713-853-3019</v>
          </cell>
          <cell r="F315" t="str">
            <v>Aspect Resources Sr. Revolver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6-6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197867.9237481975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447424.65187996381</v>
          </cell>
          <cell r="AZ315">
            <v>0</v>
          </cell>
          <cell r="BA315">
            <v>141747.8572085851</v>
          </cell>
          <cell r="BB315">
            <v>589172.50908854848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Iguana</v>
          </cell>
          <cell r="D316" t="str">
            <v>Melendrez</v>
          </cell>
          <cell r="E316" t="str">
            <v>713-345-8670</v>
          </cell>
          <cell r="F316" t="str">
            <v>Mariner Debt Iguana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66-9962</v>
          </cell>
          <cell r="V316">
            <v>0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2461617</v>
          </cell>
          <cell r="AZ316">
            <v>0</v>
          </cell>
          <cell r="BA316">
            <v>0</v>
          </cell>
          <cell r="BB316">
            <v>2461617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Total Return Swap</v>
          </cell>
          <cell r="C317" t="str">
            <v>Generation East</v>
          </cell>
          <cell r="D317" t="str">
            <v>Duran</v>
          </cell>
          <cell r="E317" t="str">
            <v>713-853-7364</v>
          </cell>
          <cell r="F317" t="str">
            <v>Tenaska TRS</v>
          </cell>
          <cell r="G317" t="str">
            <v xml:space="preserve"> </v>
          </cell>
          <cell r="H317" t="str">
            <v>Generation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18831352</v>
          </cell>
          <cell r="Q317">
            <v>18831352</v>
          </cell>
          <cell r="R317">
            <v>0</v>
          </cell>
          <cell r="S317" t="str">
            <v>7882-10322</v>
          </cell>
          <cell r="V317">
            <v>18831352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18831352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18831352</v>
          </cell>
          <cell r="AP317">
            <v>0</v>
          </cell>
          <cell r="AQ317">
            <v>18831352</v>
          </cell>
          <cell r="AR317">
            <v>1</v>
          </cell>
          <cell r="AS317">
            <v>0</v>
          </cell>
          <cell r="AT317">
            <v>18831352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18831352</v>
          </cell>
          <cell r="AZ317">
            <v>0</v>
          </cell>
          <cell r="BA317">
            <v>0</v>
          </cell>
          <cell r="BB317">
            <v>18831352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 RA</v>
          </cell>
          <cell r="C318" t="str">
            <v>Special Assets - Non-Performing</v>
          </cell>
          <cell r="D318" t="str">
            <v>Lydecker</v>
          </cell>
          <cell r="E318" t="str">
            <v>713-853-3504</v>
          </cell>
          <cell r="F318" t="str">
            <v>Brigham Secured SubDebt</v>
          </cell>
          <cell r="G318" t="str">
            <v xml:space="preserve"> </v>
          </cell>
          <cell r="H318" t="str">
            <v>Energy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12500000</v>
          </cell>
          <cell r="Q318">
            <v>12500000</v>
          </cell>
          <cell r="R318">
            <v>0</v>
          </cell>
          <cell r="S318" t="str">
            <v>1527-2428</v>
          </cell>
          <cell r="V318">
            <v>12500000</v>
          </cell>
          <cell r="W318" t="str">
            <v>001:Enron-NA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12500000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-12109234.889999997</v>
          </cell>
          <cell r="AJ318">
            <v>0</v>
          </cell>
          <cell r="AK318">
            <v>0</v>
          </cell>
          <cell r="AL318">
            <v>-12109234.889999997</v>
          </cell>
          <cell r="AM318">
            <v>1.5285574947483838E-2</v>
          </cell>
          <cell r="AN318">
            <v>26224900.119999997</v>
          </cell>
          <cell r="AP318">
            <v>0</v>
          </cell>
          <cell r="AQ318">
            <v>12500000</v>
          </cell>
          <cell r="AR318">
            <v>1</v>
          </cell>
          <cell r="AS318">
            <v>0</v>
          </cell>
          <cell r="AT318">
            <v>12500000</v>
          </cell>
          <cell r="AU318">
            <v>-12109234.889999997</v>
          </cell>
          <cell r="AV318">
            <v>0</v>
          </cell>
          <cell r="AW318">
            <v>0</v>
          </cell>
          <cell r="AX318">
            <v>-12109234.889999997</v>
          </cell>
          <cell r="AY318">
            <v>-15109236.580010749</v>
          </cell>
          <cell r="AZ318">
            <v>0</v>
          </cell>
          <cell r="BA318">
            <v>5499.9999999995925</v>
          </cell>
          <cell r="BB318">
            <v>-15103736.580010749</v>
          </cell>
          <cell r="BC318" t="str">
            <v xml:space="preserve"> </v>
          </cell>
          <cell r="BD318" t="str">
            <v xml:space="preserve"> </v>
          </cell>
          <cell r="BE318">
            <v>-12109234.889999997</v>
          </cell>
        </row>
        <row r="319">
          <cell r="A319" t="str">
            <v>Hide</v>
          </cell>
          <cell r="B319" t="str">
            <v>Enron Raptor I - US Structured Credit-Book RA</v>
          </cell>
          <cell r="C319" t="str">
            <v>Special Assets - Non-Performing Raptor</v>
          </cell>
          <cell r="D319" t="str">
            <v>Lydecker</v>
          </cell>
          <cell r="E319" t="str">
            <v>713-853-3504</v>
          </cell>
          <cell r="F319" t="str">
            <v>Brigham Secured SubDebt Raptor I</v>
          </cell>
          <cell r="G319" t="str">
            <v xml:space="preserve"> </v>
          </cell>
          <cell r="H319" t="str">
            <v>Special Assets - Non-Performing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1527-2428</v>
          </cell>
          <cell r="V319">
            <v>0</v>
          </cell>
          <cell r="W319" t="str">
            <v>015:Enron Raptor I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1.5285574947483838E-2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Heartland Contingent Construction Loan</v>
          </cell>
          <cell r="G320" t="str">
            <v xml:space="preserve"> </v>
          </cell>
          <cell r="H320" t="str">
            <v>Steel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1304321</v>
          </cell>
          <cell r="Q320">
            <v>1304321</v>
          </cell>
          <cell r="R320">
            <v>0</v>
          </cell>
          <cell r="S320" t="str">
            <v>126-226</v>
          </cell>
          <cell r="V320">
            <v>1304321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1304321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-1139808.72</v>
          </cell>
          <cell r="AJ320">
            <v>0</v>
          </cell>
          <cell r="AK320">
            <v>0</v>
          </cell>
          <cell r="AL320">
            <v>-1139808.72</v>
          </cell>
          <cell r="AM320">
            <v>0</v>
          </cell>
          <cell r="AN320">
            <v>2500000</v>
          </cell>
          <cell r="AP320">
            <v>0</v>
          </cell>
          <cell r="AQ320">
            <v>1304321</v>
          </cell>
          <cell r="AR320">
            <v>1</v>
          </cell>
          <cell r="AS320">
            <v>0</v>
          </cell>
          <cell r="AT320">
            <v>1304321</v>
          </cell>
          <cell r="AU320">
            <v>-1139808.72</v>
          </cell>
          <cell r="AV320">
            <v>0</v>
          </cell>
          <cell r="AW320">
            <v>0</v>
          </cell>
          <cell r="AX320">
            <v>-1139808.72</v>
          </cell>
          <cell r="AY320">
            <v>-1139808.72</v>
          </cell>
          <cell r="AZ320">
            <v>0</v>
          </cell>
          <cell r="BA320">
            <v>0</v>
          </cell>
          <cell r="BB320">
            <v>-1139808.72</v>
          </cell>
          <cell r="BC320" t="str">
            <v xml:space="preserve"> </v>
          </cell>
          <cell r="BD320" t="str">
            <v xml:space="preserve"> </v>
          </cell>
          <cell r="BE320">
            <v>-1139808.72</v>
          </cell>
        </row>
        <row r="321">
          <cell r="A321" t="str">
            <v>Hide</v>
          </cell>
          <cell r="B321" t="str">
            <v>Enron Raptor I - US Structured Credit-Book RA</v>
          </cell>
          <cell r="C321" t="str">
            <v>Special Assets - Non-Performing Raptor</v>
          </cell>
          <cell r="D321" t="str">
            <v>Lydecker</v>
          </cell>
          <cell r="E321" t="str">
            <v>713-853-3504</v>
          </cell>
          <cell r="F321" t="str">
            <v>Heartland Contingent Construction Loan Raptor I</v>
          </cell>
          <cell r="G321" t="str">
            <v xml:space="preserve"> </v>
          </cell>
          <cell r="H321" t="str">
            <v>Special Assets - Non-Performing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126-226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CanFibre Lackawanna Subdebt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181-545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-21305631.469999999</v>
          </cell>
          <cell r="AJ322">
            <v>0</v>
          </cell>
          <cell r="AK322">
            <v>0</v>
          </cell>
          <cell r="AL322">
            <v>-21305631.469999999</v>
          </cell>
          <cell r="AM322">
            <v>0</v>
          </cell>
          <cell r="AN322">
            <v>1100000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-21305631.469999999</v>
          </cell>
          <cell r="AV322">
            <v>0</v>
          </cell>
          <cell r="AW322">
            <v>0</v>
          </cell>
          <cell r="AX322">
            <v>-21305631.469999999</v>
          </cell>
          <cell r="AY322">
            <v>-21305631.469999999</v>
          </cell>
          <cell r="AZ322">
            <v>0</v>
          </cell>
          <cell r="BA322">
            <v>-24328.89</v>
          </cell>
          <cell r="BB322">
            <v>-21329960.359999999</v>
          </cell>
          <cell r="BC322" t="str">
            <v xml:space="preserve"> </v>
          </cell>
          <cell r="BD322" t="str">
            <v xml:space="preserve"> </v>
          </cell>
          <cell r="BE322">
            <v>-21305631.469999999</v>
          </cell>
        </row>
        <row r="323">
          <cell r="A323" t="str">
            <v>Show</v>
          </cell>
          <cell r="B323" t="str">
            <v>US Structured Credit-Book RA</v>
          </cell>
          <cell r="C323" t="str">
            <v>Special Assets - Non-Performing</v>
          </cell>
          <cell r="D323" t="str">
            <v>Lydecker</v>
          </cell>
          <cell r="E323" t="str">
            <v>713-853-3504</v>
          </cell>
          <cell r="F323" t="str">
            <v>Carrizo Pref.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2859375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Credit-MTM</v>
          </cell>
          <cell r="C324" t="str">
            <v>Special Assets - Performing</v>
          </cell>
          <cell r="D324" t="str">
            <v>Lydecker</v>
          </cell>
          <cell r="E324" t="str">
            <v>713-853-3504</v>
          </cell>
          <cell r="F324" t="str">
            <v>Chadwell Loan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17-18</v>
          </cell>
          <cell r="V324">
            <v>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9514.422398788849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-6586.0608620434114</v>
          </cell>
          <cell r="AZ324">
            <v>0</v>
          </cell>
          <cell r="BA324">
            <v>-7486.2564645766306</v>
          </cell>
          <cell r="BB324">
            <v>-14072.317326620043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Dakota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783435.03469756828</v>
          </cell>
          <cell r="Q325">
            <v>782907.81486736471</v>
          </cell>
          <cell r="R325">
            <v>527.21983020356856</v>
          </cell>
          <cell r="S325" t="str">
            <v>2354-8560</v>
          </cell>
          <cell r="V325">
            <v>783435.03469756828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782907.81486736471</v>
          </cell>
          <cell r="AE325">
            <v>527.21983020356856</v>
          </cell>
          <cell r="AF325">
            <v>0</v>
          </cell>
          <cell r="AG325">
            <v>0</v>
          </cell>
          <cell r="AH325">
            <v>527.21983020356856</v>
          </cell>
          <cell r="AI325">
            <v>-8750.5891374754719</v>
          </cell>
          <cell r="AJ325">
            <v>0</v>
          </cell>
          <cell r="AK325">
            <v>0</v>
          </cell>
          <cell r="AL325">
            <v>-8750.5891374754719</v>
          </cell>
          <cell r="AM325">
            <v>0</v>
          </cell>
          <cell r="AN325">
            <v>792185.62383504375</v>
          </cell>
          <cell r="AP325">
            <v>0</v>
          </cell>
          <cell r="AQ325">
            <v>936852.76290676964</v>
          </cell>
          <cell r="AR325">
            <v>1</v>
          </cell>
          <cell r="AS325">
            <v>0</v>
          </cell>
          <cell r="AT325">
            <v>783435.03469756828</v>
          </cell>
          <cell r="AU325">
            <v>3388.415450454806</v>
          </cell>
          <cell r="AV325">
            <v>0</v>
          </cell>
          <cell r="AW325">
            <v>0</v>
          </cell>
          <cell r="AX325">
            <v>3388.415450454806</v>
          </cell>
          <cell r="AY325">
            <v>3280.0346975682769</v>
          </cell>
          <cell r="AZ325">
            <v>0</v>
          </cell>
          <cell r="BA325">
            <v>1958.3259962063275</v>
          </cell>
          <cell r="BB325">
            <v>5238.3606937745753</v>
          </cell>
          <cell r="BC325" t="str">
            <v xml:space="preserve"> </v>
          </cell>
          <cell r="BD325" t="str">
            <v xml:space="preserve"> </v>
          </cell>
          <cell r="BE325">
            <v>2861.1956202512374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Cline Resources - Panther B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3029419.369046622</v>
          </cell>
          <cell r="Q326">
            <v>3027000.1597853671</v>
          </cell>
          <cell r="R326">
            <v>2419.2092612548731</v>
          </cell>
          <cell r="S326" t="str">
            <v>2354-7445</v>
          </cell>
          <cell r="V326">
            <v>3029419.369046622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3027000.1597853671</v>
          </cell>
          <cell r="AE326">
            <v>2419.2092612548731</v>
          </cell>
          <cell r="AF326">
            <v>0</v>
          </cell>
          <cell r="AG326">
            <v>0</v>
          </cell>
          <cell r="AH326">
            <v>2419.2092612548731</v>
          </cell>
          <cell r="AI326">
            <v>68792.135948929936</v>
          </cell>
          <cell r="AJ326">
            <v>0</v>
          </cell>
          <cell r="AK326">
            <v>0</v>
          </cell>
          <cell r="AL326">
            <v>68792.135948929936</v>
          </cell>
          <cell r="AM326">
            <v>0</v>
          </cell>
          <cell r="AN326">
            <v>2682343.2930976921</v>
          </cell>
          <cell r="AP326">
            <v>0</v>
          </cell>
          <cell r="AQ326">
            <v>1015465.0174588084</v>
          </cell>
          <cell r="AR326">
            <v>1</v>
          </cell>
          <cell r="AS326">
            <v>0</v>
          </cell>
          <cell r="AT326">
            <v>3029419.369046622</v>
          </cell>
          <cell r="AU326">
            <v>11463.445155316964</v>
          </cell>
          <cell r="AV326">
            <v>0</v>
          </cell>
          <cell r="AW326">
            <v>0</v>
          </cell>
          <cell r="AX326">
            <v>11463.445155316964</v>
          </cell>
          <cell r="AY326">
            <v>236276.16904662224</v>
          </cell>
          <cell r="AZ326">
            <v>0</v>
          </cell>
          <cell r="BA326">
            <v>6443.9386687127626</v>
          </cell>
          <cell r="BB326">
            <v>242720.10771533498</v>
          </cell>
          <cell r="BC326" t="str">
            <v xml:space="preserve"> </v>
          </cell>
          <cell r="BD326" t="str">
            <v xml:space="preserve"> </v>
          </cell>
          <cell r="BE326">
            <v>9044.2358940620907</v>
          </cell>
        </row>
        <row r="327">
          <cell r="A327" t="str">
            <v>Hide</v>
          </cell>
          <cell r="B327" t="str">
            <v>Enron Global Markets - US Structured Credit-MTM</v>
          </cell>
          <cell r="C327" t="str">
            <v>Coal</v>
          </cell>
          <cell r="D327" t="str">
            <v>Beyer</v>
          </cell>
          <cell r="E327" t="str">
            <v>713-853-9825</v>
          </cell>
          <cell r="F327" t="str">
            <v>Remington Debt EGM</v>
          </cell>
          <cell r="G327" t="str">
            <v xml:space="preserve"> </v>
          </cell>
          <cell r="H327" t="str">
            <v>Coal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788520.14277060656</v>
          </cell>
          <cell r="Q327">
            <v>787997.01141235</v>
          </cell>
          <cell r="R327">
            <v>523.13135825656354</v>
          </cell>
          <cell r="S327" t="str">
            <v>2354-8561</v>
          </cell>
          <cell r="V327">
            <v>788520.14277060656</v>
          </cell>
          <cell r="W327" t="str">
            <v>014:Enron Global Markets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787997.01141235</v>
          </cell>
          <cell r="AE327">
            <v>523.13135825656354</v>
          </cell>
          <cell r="AF327">
            <v>0</v>
          </cell>
          <cell r="AG327">
            <v>0</v>
          </cell>
          <cell r="AH327">
            <v>523.13135825656354</v>
          </cell>
          <cell r="AI327">
            <v>-9453.2727753344225</v>
          </cell>
          <cell r="AJ327">
            <v>0</v>
          </cell>
          <cell r="AK327">
            <v>0</v>
          </cell>
          <cell r="AL327">
            <v>-9453.2727753344225</v>
          </cell>
          <cell r="AM327">
            <v>0</v>
          </cell>
          <cell r="AN327">
            <v>797973.41554594098</v>
          </cell>
          <cell r="AP327">
            <v>0</v>
          </cell>
          <cell r="AQ327">
            <v>937984.25422465301</v>
          </cell>
          <cell r="AR327">
            <v>1</v>
          </cell>
          <cell r="AS327">
            <v>0</v>
          </cell>
          <cell r="AT327">
            <v>788520.14277060656</v>
          </cell>
          <cell r="AU327">
            <v>3275.780906528933</v>
          </cell>
          <cell r="AV327">
            <v>0</v>
          </cell>
          <cell r="AW327">
            <v>0</v>
          </cell>
          <cell r="AX327">
            <v>3275.780906528933</v>
          </cell>
          <cell r="AY327">
            <v>7268.3927706065588</v>
          </cell>
          <cell r="AZ327">
            <v>0</v>
          </cell>
          <cell r="BA327">
            <v>3388.5749475033372</v>
          </cell>
          <cell r="BB327">
            <v>10656.967718109896</v>
          </cell>
          <cell r="BC327" t="str">
            <v xml:space="preserve"> </v>
          </cell>
          <cell r="BD327" t="str">
            <v xml:space="preserve"> </v>
          </cell>
          <cell r="BE327">
            <v>2752.6495482723694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Chewco Loan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23655817.350000001</v>
          </cell>
          <cell r="Q328">
            <v>23655817.350000001</v>
          </cell>
          <cell r="R328">
            <v>0</v>
          </cell>
          <cell r="S328" t="str">
            <v>2893-3827</v>
          </cell>
          <cell r="V328">
            <v>23655817.350000001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23655817.350000001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445140</v>
          </cell>
          <cell r="AL328">
            <v>445140</v>
          </cell>
          <cell r="AM328">
            <v>0</v>
          </cell>
          <cell r="AN328">
            <v>23429645.390000001</v>
          </cell>
          <cell r="AP328">
            <v>0</v>
          </cell>
          <cell r="AQ328">
            <v>23429645.390000001</v>
          </cell>
          <cell r="AR328">
            <v>1</v>
          </cell>
          <cell r="AS328">
            <v>0</v>
          </cell>
          <cell r="AT328">
            <v>23655817.350000001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1282475</v>
          </cell>
          <cell r="BB328">
            <v>1282475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Credit-Book</v>
          </cell>
          <cell r="C329" t="str">
            <v>Portfolio</v>
          </cell>
          <cell r="D329" t="str">
            <v>CTG</v>
          </cell>
          <cell r="E329" t="str">
            <v>Not Available</v>
          </cell>
          <cell r="F329" t="str">
            <v>Merlin CLO Equity Option</v>
          </cell>
          <cell r="G329" t="str">
            <v xml:space="preserve"> </v>
          </cell>
          <cell r="H329" t="str">
            <v>Other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4182-5518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-5491458</v>
          </cell>
          <cell r="AJ329">
            <v>0</v>
          </cell>
          <cell r="AK329">
            <v>0</v>
          </cell>
          <cell r="AL329">
            <v>-5491458</v>
          </cell>
          <cell r="AM329">
            <v>20986405</v>
          </cell>
          <cell r="AN329">
            <v>5491458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-5491458</v>
          </cell>
          <cell r="AV329">
            <v>0</v>
          </cell>
          <cell r="AW329">
            <v>0</v>
          </cell>
          <cell r="AX329">
            <v>-5491458</v>
          </cell>
          <cell r="AY329">
            <v>-20798073</v>
          </cell>
          <cell r="AZ329">
            <v>0</v>
          </cell>
          <cell r="BA329">
            <v>0</v>
          </cell>
          <cell r="BB329">
            <v>-20798073</v>
          </cell>
          <cell r="BC329" t="str">
            <v xml:space="preserve"> </v>
          </cell>
          <cell r="BD329" t="str">
            <v xml:space="preserve"> </v>
          </cell>
          <cell r="BE329">
            <v>-5491458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Portfolio Raptor</v>
          </cell>
          <cell r="D330" t="str">
            <v>CTG</v>
          </cell>
          <cell r="E330" t="str">
            <v>Not Available</v>
          </cell>
          <cell r="F330" t="str">
            <v>Merlin Credit Derivative Raptor I</v>
          </cell>
          <cell r="G330" t="str">
            <v xml:space="preserve"> </v>
          </cell>
          <cell r="H330" t="str">
            <v>Other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4182-5518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</v>
          </cell>
          <cell r="C331" t="str">
            <v>Portfolio</v>
          </cell>
          <cell r="D331" t="str">
            <v>CTG</v>
          </cell>
          <cell r="E331" t="str">
            <v>Not Available</v>
          </cell>
          <cell r="F331" t="str">
            <v>Merlin Put Option</v>
          </cell>
          <cell r="G331" t="str">
            <v xml:space="preserve"> </v>
          </cell>
          <cell r="H331" t="str">
            <v>Other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4182-5518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-10000000</v>
          </cell>
          <cell r="AJ331">
            <v>0</v>
          </cell>
          <cell r="AK331">
            <v>0</v>
          </cell>
          <cell r="AL331">
            <v>-10000000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-10000000</v>
          </cell>
          <cell r="AV331">
            <v>0</v>
          </cell>
          <cell r="AW331">
            <v>0</v>
          </cell>
          <cell r="AX331">
            <v>-10000000</v>
          </cell>
          <cell r="AY331">
            <v>-10000000</v>
          </cell>
          <cell r="AZ331">
            <v>0</v>
          </cell>
          <cell r="BA331">
            <v>0</v>
          </cell>
          <cell r="BB331">
            <v>-10000000</v>
          </cell>
          <cell r="BC331" t="str">
            <v xml:space="preserve"> </v>
          </cell>
          <cell r="BD331" t="str">
            <v xml:space="preserve"> </v>
          </cell>
          <cell r="BE331">
            <v>-10000000</v>
          </cell>
        </row>
        <row r="332">
          <cell r="A332" t="str">
            <v>Hide</v>
          </cell>
          <cell r="B332" t="str">
            <v>Enron Global Markets - US Structured Credit-MTM</v>
          </cell>
          <cell r="C332" t="str">
            <v>Coal</v>
          </cell>
          <cell r="D332" t="str">
            <v>Beyer</v>
          </cell>
          <cell r="E332" t="str">
            <v>713-853-9825</v>
          </cell>
          <cell r="F332" t="str">
            <v>Jupiter Loan EGM</v>
          </cell>
          <cell r="G332" t="str">
            <v xml:space="preserve"> </v>
          </cell>
          <cell r="H332" t="str">
            <v>Coal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756483.44</v>
          </cell>
          <cell r="Q332">
            <v>756483.44</v>
          </cell>
          <cell r="R332">
            <v>0</v>
          </cell>
          <cell r="S332" t="str">
            <v>7022-9199</v>
          </cell>
          <cell r="V332">
            <v>756483.44</v>
          </cell>
          <cell r="W332" t="str">
            <v>014:Enron Global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756483.44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11812.57</v>
          </cell>
          <cell r="AL332">
            <v>11812.57</v>
          </cell>
          <cell r="AM332">
            <v>0</v>
          </cell>
          <cell r="AN332">
            <v>731335.86</v>
          </cell>
          <cell r="AP332">
            <v>0</v>
          </cell>
          <cell r="AQ332">
            <v>731335.86</v>
          </cell>
          <cell r="AR332">
            <v>1</v>
          </cell>
          <cell r="AS332">
            <v>0</v>
          </cell>
          <cell r="AT332">
            <v>756483.44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37848.85</v>
          </cell>
          <cell r="BB332">
            <v>37848.85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US Structured Credit</v>
          </cell>
          <cell r="C333" t="str">
            <v>Upstream</v>
          </cell>
          <cell r="D333" t="str">
            <v>Eubank</v>
          </cell>
          <cell r="E333" t="str">
            <v>713-853-6579</v>
          </cell>
          <cell r="F333" t="str">
            <v>Earl P. Burke Debt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Credit-Book RA</v>
          </cell>
          <cell r="C334" t="str">
            <v>Special Assets - Non-Performing</v>
          </cell>
          <cell r="D334" t="str">
            <v>Lydecker</v>
          </cell>
          <cell r="E334" t="str">
            <v>713-853-3504</v>
          </cell>
          <cell r="F334" t="str">
            <v>Gasco Fixed Loan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45-6218</v>
          </cell>
          <cell r="V334">
            <v>0</v>
          </cell>
          <cell r="W334" t="str">
            <v>001:Enron-NA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3049.7789271452493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-160970.14000000001</v>
          </cell>
          <cell r="AZ334">
            <v>0</v>
          </cell>
          <cell r="BA334">
            <v>0</v>
          </cell>
          <cell r="BB334">
            <v>-160970.14000000001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Gasco Floating Loan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4496.946167295313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-8252.66</v>
          </cell>
          <cell r="AZ335">
            <v>0</v>
          </cell>
          <cell r="BA335">
            <v>0</v>
          </cell>
          <cell r="BB335">
            <v>-8252.66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Credit-Book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Hughes Rawls Loan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429210</v>
          </cell>
          <cell r="Q336">
            <v>429210</v>
          </cell>
          <cell r="R336">
            <v>0</v>
          </cell>
          <cell r="S336" t="str">
            <v>56-1886</v>
          </cell>
          <cell r="V336">
            <v>429210</v>
          </cell>
          <cell r="W336" t="str">
            <v>001:Enron-NA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429210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-286140</v>
          </cell>
          <cell r="AJ336">
            <v>0</v>
          </cell>
          <cell r="AK336">
            <v>0</v>
          </cell>
          <cell r="AL336">
            <v>-286140</v>
          </cell>
          <cell r="AM336">
            <v>0</v>
          </cell>
          <cell r="AN336">
            <v>1215350</v>
          </cell>
          <cell r="AP336">
            <v>0</v>
          </cell>
          <cell r="AQ336">
            <v>429210</v>
          </cell>
          <cell r="AR336">
            <v>1</v>
          </cell>
          <cell r="AS336">
            <v>0</v>
          </cell>
          <cell r="AT336">
            <v>429210</v>
          </cell>
          <cell r="AU336">
            <v>-286140</v>
          </cell>
          <cell r="AV336">
            <v>0</v>
          </cell>
          <cell r="AW336">
            <v>0</v>
          </cell>
          <cell r="AX336">
            <v>-286140</v>
          </cell>
          <cell r="AY336">
            <v>-5873610</v>
          </cell>
          <cell r="AZ336">
            <v>0</v>
          </cell>
          <cell r="BA336">
            <v>191226</v>
          </cell>
          <cell r="BB336">
            <v>-5682384</v>
          </cell>
          <cell r="BC336" t="str">
            <v xml:space="preserve"> </v>
          </cell>
          <cell r="BD336" t="str">
            <v xml:space="preserve"> </v>
          </cell>
          <cell r="BE336">
            <v>-286140</v>
          </cell>
        </row>
        <row r="337">
          <cell r="A337" t="str">
            <v>Hide</v>
          </cell>
          <cell r="B337" t="str">
            <v>Enron Raptor I - US Structured Credit-Book RA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Hughes Rawls Loan Raptor 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56-1886</v>
          </cell>
          <cell r="V337">
            <v>0</v>
          </cell>
          <cell r="W337" t="str">
            <v>015:Enron Raptor 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Credit-Book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Hughes Rawls Note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470790</v>
          </cell>
          <cell r="Q338">
            <v>470790</v>
          </cell>
          <cell r="R338">
            <v>0</v>
          </cell>
          <cell r="S338" t="str">
            <v>56-5447</v>
          </cell>
          <cell r="V338">
            <v>470790</v>
          </cell>
          <cell r="W338" t="str">
            <v>001:Enron-NA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470790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-313860</v>
          </cell>
          <cell r="AJ338">
            <v>0</v>
          </cell>
          <cell r="AK338">
            <v>0</v>
          </cell>
          <cell r="AL338">
            <v>-313860</v>
          </cell>
          <cell r="AM338">
            <v>8100.0104928369692</v>
          </cell>
          <cell r="AN338">
            <v>784650</v>
          </cell>
          <cell r="AP338">
            <v>0</v>
          </cell>
          <cell r="AQ338">
            <v>470790</v>
          </cell>
          <cell r="AR338">
            <v>1</v>
          </cell>
          <cell r="AS338">
            <v>0</v>
          </cell>
          <cell r="AT338">
            <v>470790</v>
          </cell>
          <cell r="AU338">
            <v>-313860</v>
          </cell>
          <cell r="AV338">
            <v>0</v>
          </cell>
          <cell r="AW338">
            <v>0</v>
          </cell>
          <cell r="AX338">
            <v>-313860</v>
          </cell>
          <cell r="AY338">
            <v>-313860</v>
          </cell>
          <cell r="AZ338">
            <v>0</v>
          </cell>
          <cell r="BA338">
            <v>34724</v>
          </cell>
          <cell r="BB338">
            <v>-279136</v>
          </cell>
          <cell r="BC338" t="str">
            <v xml:space="preserve"> </v>
          </cell>
          <cell r="BD338" t="str">
            <v xml:space="preserve"> </v>
          </cell>
          <cell r="BE338">
            <v>-313860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Non-Performing Raptor</v>
          </cell>
          <cell r="D339" t="str">
            <v>Lydecker</v>
          </cell>
          <cell r="E339" t="str">
            <v>713-853-3504</v>
          </cell>
          <cell r="F339" t="str">
            <v>Hughes Rawls Note Raptor I</v>
          </cell>
          <cell r="G339" t="str">
            <v xml:space="preserve"> </v>
          </cell>
          <cell r="H339" t="str">
            <v>Special Assets - Non-Performing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56-5447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Credit-Book RA</v>
          </cell>
          <cell r="C340" t="str">
            <v>Special Assets - Non-Performing</v>
          </cell>
          <cell r="D340" t="str">
            <v>Lydecker</v>
          </cell>
          <cell r="E340" t="str">
            <v>713-853-3504</v>
          </cell>
          <cell r="F340" t="str">
            <v>Industrial Holdings</v>
          </cell>
          <cell r="G340" t="str">
            <v xml:space="preserve"> </v>
          </cell>
          <cell r="H340" t="str">
            <v>OSX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7121810</v>
          </cell>
          <cell r="Q340">
            <v>7121810</v>
          </cell>
          <cell r="R340">
            <v>0</v>
          </cell>
          <cell r="S340" t="str">
            <v>1314-1547</v>
          </cell>
          <cell r="V340">
            <v>7121810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7121810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-34679.254906467235</v>
          </cell>
          <cell r="AN340">
            <v>7121810</v>
          </cell>
          <cell r="AP340">
            <v>0</v>
          </cell>
          <cell r="AQ340">
            <v>7121810</v>
          </cell>
          <cell r="AR340">
            <v>1</v>
          </cell>
          <cell r="AS340">
            <v>0</v>
          </cell>
          <cell r="AT340">
            <v>7121810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 Raptor I - US Structured Credit-Book RA</v>
          </cell>
          <cell r="C341" t="str">
            <v>Special Assets - Non-Performing Raptor</v>
          </cell>
          <cell r="D341" t="str">
            <v>Lydecker</v>
          </cell>
          <cell r="E341" t="str">
            <v>713-853-3504</v>
          </cell>
          <cell r="F341" t="str">
            <v>Industrial Holdings Raptor I</v>
          </cell>
          <cell r="G341" t="str">
            <v xml:space="preserve"> </v>
          </cell>
          <cell r="H341" t="str">
            <v>Special Assets - Non-Performing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1314-1547</v>
          </cell>
          <cell r="V341">
            <v>0</v>
          </cell>
          <cell r="W341" t="str">
            <v>015:Enron Raptor I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US Structured Credit-MTM</v>
          </cell>
          <cell r="C342" t="str">
            <v>Portfolio</v>
          </cell>
          <cell r="D342" t="str">
            <v>Melendrez</v>
          </cell>
          <cell r="E342" t="str">
            <v>713-345-8670</v>
          </cell>
          <cell r="F342" t="str">
            <v>Mariner Combined Debt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115543378.15373637</v>
          </cell>
          <cell r="Q342">
            <v>115117947.23505892</v>
          </cell>
          <cell r="R342">
            <v>425430.91867744923</v>
          </cell>
          <cell r="S342" t="str">
            <v>66-0</v>
          </cell>
          <cell r="V342">
            <v>115543378.15373637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115117947.23505892</v>
          </cell>
          <cell r="AE342">
            <v>425430.91867744923</v>
          </cell>
          <cell r="AF342">
            <v>0</v>
          </cell>
          <cell r="AG342">
            <v>0</v>
          </cell>
          <cell r="AH342">
            <v>425430.91867744923</v>
          </cell>
          <cell r="AI342">
            <v>-2031329.5911835879</v>
          </cell>
          <cell r="AJ342">
            <v>0</v>
          </cell>
          <cell r="AK342">
            <v>0</v>
          </cell>
          <cell r="AL342">
            <v>-2031329.5911835879</v>
          </cell>
          <cell r="AM342">
            <v>0</v>
          </cell>
          <cell r="AN342">
            <v>117574707.74491996</v>
          </cell>
          <cell r="AP342">
            <v>0</v>
          </cell>
          <cell r="AQ342">
            <v>30885800</v>
          </cell>
          <cell r="AR342">
            <v>1</v>
          </cell>
          <cell r="AS342">
            <v>0</v>
          </cell>
          <cell r="AT342">
            <v>115543378.15373637</v>
          </cell>
          <cell r="AU342">
            <v>1059707.4846055657</v>
          </cell>
          <cell r="AV342">
            <v>0</v>
          </cell>
          <cell r="AW342">
            <v>0</v>
          </cell>
          <cell r="AX342">
            <v>1059707.4846055657</v>
          </cell>
          <cell r="AY342">
            <v>3543378.1537363678</v>
          </cell>
          <cell r="AZ342">
            <v>0</v>
          </cell>
          <cell r="BA342">
            <v>952701.92</v>
          </cell>
          <cell r="BB342">
            <v>4496080.0737363677</v>
          </cell>
          <cell r="BC342" t="str">
            <v xml:space="preserve"> </v>
          </cell>
          <cell r="BD342" t="str">
            <v xml:space="preserve"> </v>
          </cell>
          <cell r="BE342">
            <v>634276.56592811644</v>
          </cell>
        </row>
        <row r="343">
          <cell r="A343" t="str">
            <v>Show</v>
          </cell>
          <cell r="B343" t="str">
            <v>US Structured Credit-MTM</v>
          </cell>
          <cell r="C343" t="str">
            <v>Portfolio</v>
          </cell>
          <cell r="D343" t="str">
            <v>Melendrez</v>
          </cell>
          <cell r="E343" t="str">
            <v>713-345-8670</v>
          </cell>
          <cell r="F343" t="str">
            <v>Mariner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668554.73871992354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4.9476511776447296E-10</v>
          </cell>
          <cell r="AZ343">
            <v>0</v>
          </cell>
          <cell r="BA343">
            <v>-1.862645149230957E-9</v>
          </cell>
          <cell r="BB343">
            <v>-1.862645149230957E-9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Total Return Swap</v>
          </cell>
          <cell r="C344" t="str">
            <v>Iguana</v>
          </cell>
          <cell r="D344" t="str">
            <v>Melendrez</v>
          </cell>
          <cell r="E344" t="str">
            <v>713-345-8670</v>
          </cell>
          <cell r="F344" t="str">
            <v>Mariner Sr. Revolver Iguana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66-4929</v>
          </cell>
          <cell r="V344">
            <v>0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1230809</v>
          </cell>
          <cell r="AZ344">
            <v>0</v>
          </cell>
          <cell r="BA344">
            <v>0</v>
          </cell>
          <cell r="BB344">
            <v>1230809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Priv. Equity Partnerships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Enserco Offshore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5350977.12</v>
          </cell>
          <cell r="Q345">
            <v>5350977.12</v>
          </cell>
          <cell r="R345">
            <v>0</v>
          </cell>
          <cell r="S345" t="str">
            <v>4301-5699</v>
          </cell>
          <cell r="V345">
            <v>5350977.12</v>
          </cell>
          <cell r="W345" t="str">
            <v>001:Enron-NA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5350977.12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-136071.20000000001</v>
          </cell>
          <cell r="AL345">
            <v>-136071.20000000001</v>
          </cell>
          <cell r="AM345">
            <v>0</v>
          </cell>
          <cell r="AN345">
            <v>5457647.3200000003</v>
          </cell>
          <cell r="AP345">
            <v>0</v>
          </cell>
          <cell r="AQ345">
            <v>5457647.3200000003</v>
          </cell>
          <cell r="AR345">
            <v>1</v>
          </cell>
          <cell r="AS345">
            <v>0</v>
          </cell>
          <cell r="AT345">
            <v>5350977.12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-356498.35</v>
          </cell>
          <cell r="BB345">
            <v>-356498.35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Credit-MTM RA</v>
          </cell>
          <cell r="C346" t="str">
            <v>Special Assets - Non-Performing</v>
          </cell>
          <cell r="D346" t="str">
            <v>Lydecker</v>
          </cell>
          <cell r="E346" t="str">
            <v>713-853-3504</v>
          </cell>
          <cell r="F346" t="str">
            <v>Queen Sands Sr. Revolver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001:Enron-NA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403936.91749005613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2136334</v>
          </cell>
          <cell r="Q347">
            <v>2136334</v>
          </cell>
          <cell r="R347">
            <v>0</v>
          </cell>
          <cell r="W347" t="str">
            <v>001:Enron-NA</v>
          </cell>
          <cell r="X347">
            <v>0</v>
          </cell>
          <cell r="Y347">
            <v>0</v>
          </cell>
          <cell r="AM347">
            <v>6000</v>
          </cell>
          <cell r="AN347">
            <v>4190713.51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015:Enron Raptor I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Hide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3274000</v>
          </cell>
          <cell r="Q349">
            <v>3274000</v>
          </cell>
          <cell r="R349">
            <v>0</v>
          </cell>
          <cell r="W349" t="str">
            <v>005:Enron-Asia Pacific</v>
          </cell>
          <cell r="X349">
            <v>0</v>
          </cell>
          <cell r="Y349">
            <v>0</v>
          </cell>
          <cell r="AM349">
            <v>0</v>
          </cell>
          <cell r="AN349">
            <v>3274000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006:Enron-CALME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DoNotShow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W352" t="str">
            <v>007:Enron-South America</v>
          </cell>
          <cell r="X352">
            <v>0</v>
          </cell>
          <cell r="Y352">
            <v>0</v>
          </cell>
          <cell r="AM352">
            <v>0</v>
          </cell>
          <cell r="AN352">
            <v>0</v>
          </cell>
        </row>
        <row r="353">
          <cell r="A353" t="str">
            <v>DoNotShow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007:Enron-South America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Public</v>
          </cell>
          <cell r="J354" t="str">
            <v>Futures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0</v>
          </cell>
        </row>
        <row r="355">
          <cell r="A355" t="str">
            <v>Hide</v>
          </cell>
          <cell r="I355" t="str">
            <v>Private</v>
          </cell>
          <cell r="J355" t="str">
            <v>Partnership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2747287</v>
          </cell>
          <cell r="Q355">
            <v>2747287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2673963.6</v>
          </cell>
        </row>
        <row r="356">
          <cell r="A356" t="str">
            <v>Hide</v>
          </cell>
          <cell r="I356" t="str">
            <v>Private</v>
          </cell>
          <cell r="J356" t="str">
            <v>Partnership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015:Enron Raptor I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Partnership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14240801.809920002</v>
          </cell>
          <cell r="Q357">
            <v>14240801.809920002</v>
          </cell>
          <cell r="R357">
            <v>0</v>
          </cell>
          <cell r="W357" t="str">
            <v>004:ECM</v>
          </cell>
          <cell r="X357">
            <v>0</v>
          </cell>
          <cell r="Y357">
            <v>0</v>
          </cell>
          <cell r="AM357">
            <v>0</v>
          </cell>
          <cell r="AN357">
            <v>14104646.290000001</v>
          </cell>
        </row>
        <row r="358">
          <cell r="A358" t="str">
            <v>Hide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0</v>
          </cell>
        </row>
        <row r="359">
          <cell r="A359" t="str">
            <v>Hide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283416</v>
          </cell>
          <cell r="Q359">
            <v>283416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87320.018900482071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Partnership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5000814</v>
          </cell>
        </row>
        <row r="362">
          <cell r="A362" t="str">
            <v>Hide</v>
          </cell>
          <cell r="I362" t="str">
            <v>Private</v>
          </cell>
          <cell r="J362" t="str">
            <v>Partnership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W362" t="str">
            <v>004:ECM</v>
          </cell>
          <cell r="X362">
            <v>0</v>
          </cell>
          <cell r="Y362">
            <v>0</v>
          </cell>
          <cell r="AM362">
            <v>0</v>
          </cell>
          <cell r="AN362">
            <v>0</v>
          </cell>
        </row>
        <row r="363">
          <cell r="A363" t="str">
            <v>Hide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004:ECM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Hide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004:ECM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157900000</v>
          </cell>
          <cell r="Q365">
            <v>157900000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157900000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Show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001:Enron-NA</v>
          </cell>
          <cell r="X367">
            <v>0</v>
          </cell>
          <cell r="Y367">
            <v>0</v>
          </cell>
          <cell r="AM367">
            <v>0</v>
          </cell>
          <cell r="AN367">
            <v>0</v>
          </cell>
        </row>
        <row r="368">
          <cell r="A368" t="str">
            <v>Show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106274461</v>
          </cell>
          <cell r="Q368">
            <v>106274461</v>
          </cell>
          <cell r="R368">
            <v>0</v>
          </cell>
          <cell r="W368" t="str">
            <v>001:Enron-NA</v>
          </cell>
          <cell r="X368">
            <v>0</v>
          </cell>
          <cell r="Y368">
            <v>0</v>
          </cell>
          <cell r="AM368">
            <v>0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Show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001:Enron-NA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W371" t="str">
            <v>004:ECM</v>
          </cell>
          <cell r="X371">
            <v>0</v>
          </cell>
          <cell r="Y371">
            <v>0</v>
          </cell>
          <cell r="AM371">
            <v>15762.356686147799</v>
          </cell>
          <cell r="AN371">
            <v>0</v>
          </cell>
        </row>
        <row r="372">
          <cell r="A372" t="str">
            <v>Hide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6206.1788576116032</v>
          </cell>
          <cell r="AN372">
            <v>0</v>
          </cell>
        </row>
        <row r="373">
          <cell r="A373" t="str">
            <v>Show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W373" t="str">
            <v>001:Enron-NA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2519800</v>
          </cell>
          <cell r="L374">
            <v>2519800</v>
          </cell>
          <cell r="M374">
            <v>0</v>
          </cell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W374" t="str">
            <v>009:Enron-NA Intl</v>
          </cell>
          <cell r="X374">
            <v>0</v>
          </cell>
          <cell r="Y374">
            <v>0</v>
          </cell>
          <cell r="AM374">
            <v>0</v>
          </cell>
          <cell r="AN374">
            <v>0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1064431516</v>
          </cell>
          <cell r="L375">
            <v>1064431516</v>
          </cell>
          <cell r="M375">
            <v>0</v>
          </cell>
          <cell r="N375">
            <v>0</v>
          </cell>
          <cell r="O375">
            <v>1</v>
          </cell>
          <cell r="P375">
            <v>0.14675721044697065</v>
          </cell>
          <cell r="Q375">
            <v>0.14675721044697065</v>
          </cell>
          <cell r="R375">
            <v>0</v>
          </cell>
          <cell r="W375" t="str">
            <v>006:Enron-CALME</v>
          </cell>
          <cell r="X375">
            <v>0</v>
          </cell>
          <cell r="Y375">
            <v>0</v>
          </cell>
          <cell r="AM375">
            <v>0</v>
          </cell>
          <cell r="AN375">
            <v>149958000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0.94301495352283438</v>
          </cell>
          <cell r="Q376">
            <v>0.94301495352283438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-403837.06579125114</v>
          </cell>
          <cell r="AN376">
            <v>2773493.0518151443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2528400</v>
          </cell>
          <cell r="L377">
            <v>2528400</v>
          </cell>
          <cell r="M377">
            <v>0</v>
          </cell>
          <cell r="N377">
            <v>0</v>
          </cell>
          <cell r="O377">
            <v>1</v>
          </cell>
          <cell r="P377">
            <v>1.1332209106239461</v>
          </cell>
          <cell r="Q377">
            <v>1.087103308575287</v>
          </cell>
          <cell r="R377">
            <v>4.6117602048659112E-2</v>
          </cell>
          <cell r="W377" t="str">
            <v>015:Enron Raptor I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1.6839552741479187</v>
          </cell>
          <cell r="Q378">
            <v>1.6839552741479187</v>
          </cell>
          <cell r="R378">
            <v>0</v>
          </cell>
          <cell r="W378" t="str">
            <v>004:ECM</v>
          </cell>
          <cell r="X378">
            <v>0</v>
          </cell>
          <cell r="Y378">
            <v>0</v>
          </cell>
          <cell r="AM378">
            <v>17657.797534207115</v>
          </cell>
          <cell r="AN378">
            <v>1011872.498114833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442470</v>
          </cell>
          <cell r="L379">
            <v>442470</v>
          </cell>
          <cell r="M379">
            <v>0</v>
          </cell>
          <cell r="N379">
            <v>0</v>
          </cell>
          <cell r="O379">
            <v>1</v>
          </cell>
          <cell r="P379">
            <v>1.5649241146711634</v>
          </cell>
          <cell r="Q379">
            <v>1.6880486158001349</v>
          </cell>
          <cell r="R379">
            <v>-0.12312450112897144</v>
          </cell>
          <cell r="W379" t="str">
            <v>015:Enron Raptor I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1995232.0000000002</v>
          </cell>
          <cell r="L380">
            <v>1995232</v>
          </cell>
          <cell r="M380">
            <v>0</v>
          </cell>
          <cell r="N380">
            <v>0</v>
          </cell>
          <cell r="O380">
            <v>1</v>
          </cell>
          <cell r="P380">
            <v>31.9375</v>
          </cell>
          <cell r="Q380">
            <v>32.9375</v>
          </cell>
          <cell r="R380">
            <v>-1</v>
          </cell>
          <cell r="W380" t="str">
            <v>004:ECM</v>
          </cell>
          <cell r="X380">
            <v>0</v>
          </cell>
          <cell r="Y380">
            <v>0</v>
          </cell>
          <cell r="AM380">
            <v>5923345</v>
          </cell>
          <cell r="AN380">
            <v>75818816.000000015</v>
          </cell>
        </row>
        <row r="381">
          <cell r="A381" t="str">
            <v>Hide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0.06</v>
          </cell>
          <cell r="Q381">
            <v>5.5E-2</v>
          </cell>
          <cell r="R381">
            <v>4.9999999999999975E-3</v>
          </cell>
          <cell r="W381" t="str">
            <v>004:ECM</v>
          </cell>
          <cell r="X381">
            <v>0</v>
          </cell>
          <cell r="Y381">
            <v>0</v>
          </cell>
          <cell r="AM381">
            <v>-171246.50566800009</v>
          </cell>
          <cell r="AN381">
            <v>441926.46623999998</v>
          </cell>
        </row>
        <row r="382">
          <cell r="A382" t="str">
            <v>Hide</v>
          </cell>
          <cell r="I382" t="str">
            <v>Public</v>
          </cell>
          <cell r="J382" t="str">
            <v>Common Equity</v>
          </cell>
          <cell r="K382">
            <v>4419264.6623999998</v>
          </cell>
          <cell r="L382">
            <v>4419264.6623999998</v>
          </cell>
          <cell r="M382">
            <v>0</v>
          </cell>
          <cell r="N382">
            <v>0</v>
          </cell>
          <cell r="O382">
            <v>1</v>
          </cell>
          <cell r="P382">
            <v>0.06</v>
          </cell>
          <cell r="Q382">
            <v>5.5E-2</v>
          </cell>
          <cell r="R382">
            <v>4.9999999999999975E-3</v>
          </cell>
          <cell r="W382" t="str">
            <v>015:Enron Raptor I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>Public</v>
          </cell>
          <cell r="J383" t="str">
            <v>Common Equity</v>
          </cell>
          <cell r="K383">
            <v>55703.629932037846</v>
          </cell>
          <cell r="L383">
            <v>55775.869932037836</v>
          </cell>
          <cell r="M383">
            <v>0</v>
          </cell>
          <cell r="N383">
            <v>0</v>
          </cell>
          <cell r="O383">
            <v>1</v>
          </cell>
          <cell r="P383">
            <v>18.875</v>
          </cell>
          <cell r="Q383">
            <v>19</v>
          </cell>
          <cell r="R383">
            <v>-0.125</v>
          </cell>
          <cell r="W383" t="str">
            <v>004:ECM</v>
          </cell>
          <cell r="X383">
            <v>0</v>
          </cell>
          <cell r="Y383">
            <v>0</v>
          </cell>
          <cell r="AM383">
            <v>602989.58084399952</v>
          </cell>
          <cell r="AN383">
            <v>5468730.9450351773</v>
          </cell>
        </row>
        <row r="384">
          <cell r="A384" t="str">
            <v>Hide</v>
          </cell>
          <cell r="I384" t="str">
            <v>Public</v>
          </cell>
          <cell r="J384" t="str">
            <v>Common Equity</v>
          </cell>
          <cell r="K384">
            <v>3636458</v>
          </cell>
          <cell r="L384">
            <v>3661458</v>
          </cell>
          <cell r="M384">
            <v>0</v>
          </cell>
          <cell r="N384">
            <v>0</v>
          </cell>
          <cell r="O384">
            <v>1</v>
          </cell>
          <cell r="P384">
            <v>9.34375</v>
          </cell>
          <cell r="Q384">
            <v>9.25</v>
          </cell>
          <cell r="R384">
            <v>9.375E-2</v>
          </cell>
          <cell r="W384" t="str">
            <v>012:Enron Corp.</v>
          </cell>
          <cell r="X384">
            <v>0</v>
          </cell>
          <cell r="Y384">
            <v>0</v>
          </cell>
          <cell r="AM384">
            <v>0</v>
          </cell>
          <cell r="AN384">
            <v>52269522.375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1986600</v>
          </cell>
          <cell r="L385">
            <v>1986600</v>
          </cell>
          <cell r="M385">
            <v>0</v>
          </cell>
          <cell r="N385">
            <v>0</v>
          </cell>
          <cell r="O385">
            <v>1</v>
          </cell>
          <cell r="P385">
            <v>5.3223500000000001</v>
          </cell>
          <cell r="Q385">
            <v>5.3223500000000001</v>
          </cell>
          <cell r="R385">
            <v>0</v>
          </cell>
          <cell r="W385" t="str">
            <v>004:ECM</v>
          </cell>
          <cell r="X385">
            <v>0</v>
          </cell>
          <cell r="Y385">
            <v>0</v>
          </cell>
          <cell r="AM385">
            <v>0</v>
          </cell>
          <cell r="AN385">
            <v>10573380.51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60199.7592</v>
          </cell>
          <cell r="L386">
            <v>60199.7592</v>
          </cell>
          <cell r="M386">
            <v>0</v>
          </cell>
          <cell r="N386">
            <v>0</v>
          </cell>
          <cell r="O386">
            <v>1</v>
          </cell>
          <cell r="P386">
            <v>0</v>
          </cell>
          <cell r="Q386">
            <v>0</v>
          </cell>
          <cell r="R386">
            <v>0</v>
          </cell>
          <cell r="W386" t="str">
            <v>004:ECM</v>
          </cell>
          <cell r="X386">
            <v>0</v>
          </cell>
          <cell r="Y386">
            <v>0</v>
          </cell>
          <cell r="AM386">
            <v>0</v>
          </cell>
          <cell r="AN386">
            <v>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343140</v>
          </cell>
          <cell r="L387">
            <v>343140</v>
          </cell>
          <cell r="M387">
            <v>0</v>
          </cell>
          <cell r="N387">
            <v>0</v>
          </cell>
          <cell r="O387">
            <v>1</v>
          </cell>
          <cell r="P387">
            <v>279.31157894736845</v>
          </cell>
          <cell r="Q387">
            <v>279.31157894736845</v>
          </cell>
          <cell r="R387">
            <v>0</v>
          </cell>
          <cell r="W387" t="str">
            <v>004:ECM</v>
          </cell>
          <cell r="X387">
            <v>0</v>
          </cell>
          <cell r="Y387">
            <v>0</v>
          </cell>
          <cell r="AM387">
            <v>0</v>
          </cell>
          <cell r="AN387">
            <v>96294134.46800001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1</v>
          </cell>
          <cell r="P388">
            <v>8.25</v>
          </cell>
          <cell r="Q388">
            <v>8.375</v>
          </cell>
          <cell r="R388">
            <v>-0.125</v>
          </cell>
          <cell r="W388" t="str">
            <v>004:ECM</v>
          </cell>
          <cell r="X388">
            <v>0</v>
          </cell>
          <cell r="Y388">
            <v>0</v>
          </cell>
          <cell r="AM388">
            <v>-1089347.1434999998</v>
          </cell>
          <cell r="AN388">
            <v>3449599.2877500001</v>
          </cell>
          <cell r="AS388">
            <v>0</v>
          </cell>
          <cell r="AT388">
            <v>8.25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484154.28600000002</v>
          </cell>
          <cell r="L389">
            <v>484154.28600000002</v>
          </cell>
          <cell r="M389">
            <v>0</v>
          </cell>
          <cell r="N389">
            <v>0</v>
          </cell>
          <cell r="O389">
            <v>1</v>
          </cell>
          <cell r="P389">
            <v>8.25</v>
          </cell>
          <cell r="Q389">
            <v>8.375</v>
          </cell>
          <cell r="R389">
            <v>-0.125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3994272.8595000003</v>
          </cell>
          <cell r="AT389">
            <v>8.25</v>
          </cell>
        </row>
        <row r="390">
          <cell r="A390" t="str">
            <v>Show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2141609.85</v>
          </cell>
          <cell r="Q390">
            <v>2141609.85</v>
          </cell>
          <cell r="R390">
            <v>0</v>
          </cell>
          <cell r="W390" t="str">
            <v>001:Enron-NA</v>
          </cell>
          <cell r="X390">
            <v>0</v>
          </cell>
          <cell r="Y390">
            <v>0</v>
          </cell>
          <cell r="AM390">
            <v>0</v>
          </cell>
          <cell r="AN390">
            <v>3530871.16</v>
          </cell>
          <cell r="AS390">
            <v>0</v>
          </cell>
          <cell r="AT390">
            <v>2141609.85</v>
          </cell>
        </row>
        <row r="391">
          <cell r="A391" t="str">
            <v>DoNotShow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W391" t="str">
            <v>016:Enron Raptor II</v>
          </cell>
          <cell r="X391">
            <v>0</v>
          </cell>
          <cell r="Y391">
            <v>0</v>
          </cell>
          <cell r="AM391">
            <v>0</v>
          </cell>
          <cell r="AN391">
            <v>0</v>
          </cell>
          <cell r="AS391">
            <v>0</v>
          </cell>
          <cell r="AT391">
            <v>0</v>
          </cell>
        </row>
        <row r="392">
          <cell r="A392" t="str">
            <v>Show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2250000</v>
          </cell>
          <cell r="Q392">
            <v>2250000</v>
          </cell>
          <cell r="R392">
            <v>0</v>
          </cell>
          <cell r="W392" t="str">
            <v>001:Enron-NA</v>
          </cell>
          <cell r="X392">
            <v>0</v>
          </cell>
          <cell r="Y392">
            <v>0</v>
          </cell>
          <cell r="AM392">
            <v>0</v>
          </cell>
          <cell r="AN392">
            <v>2498641.8199999998</v>
          </cell>
          <cell r="AS392">
            <v>0</v>
          </cell>
          <cell r="AT392">
            <v>2250000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W393" t="str">
            <v>015:Enron Raptor I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Warrants</v>
          </cell>
          <cell r="J394" t="str">
            <v>Warrants</v>
          </cell>
          <cell r="K394">
            <v>602000</v>
          </cell>
          <cell r="L394">
            <v>602000</v>
          </cell>
          <cell r="M394">
            <v>6.5539704963152553E-9</v>
          </cell>
          <cell r="N394">
            <v>0</v>
          </cell>
          <cell r="O394">
            <v>3.0410511554178559E-9</v>
          </cell>
          <cell r="P394">
            <v>4.6893393459847465E-10</v>
          </cell>
          <cell r="Q394">
            <v>1.5517922420999919E-9</v>
          </cell>
          <cell r="R394">
            <v>-1.0828583075015173E-9</v>
          </cell>
          <cell r="W394" t="str">
            <v>004:ECM</v>
          </cell>
          <cell r="X394">
            <v>0</v>
          </cell>
          <cell r="Y394">
            <v>0</v>
          </cell>
          <cell r="AM394">
            <v>-474.56324908531263</v>
          </cell>
          <cell r="AN394">
            <v>1.3904090951154462</v>
          </cell>
          <cell r="AS394">
            <v>1.7048512908666928E-2</v>
          </cell>
          <cell r="AT394">
            <v>9.3125</v>
          </cell>
        </row>
        <row r="395">
          <cell r="A395" t="str">
            <v>Hide</v>
          </cell>
          <cell r="I395" t="str">
            <v>Warrants</v>
          </cell>
          <cell r="J395" t="str">
            <v>Warrants</v>
          </cell>
          <cell r="K395">
            <v>0</v>
          </cell>
          <cell r="L395">
            <v>0</v>
          </cell>
          <cell r="M395">
            <v>3.3123260283901557E-2</v>
          </cell>
          <cell r="N395">
            <v>0</v>
          </cell>
          <cell r="O395">
            <v>0.4143225190882116</v>
          </cell>
          <cell r="P395">
            <v>2.4342420299739884</v>
          </cell>
          <cell r="Q395">
            <v>2.1901965490408859</v>
          </cell>
          <cell r="R395">
            <v>0.24404548093310252</v>
          </cell>
          <cell r="W395" t="str">
            <v>004:ECM</v>
          </cell>
          <cell r="X395">
            <v>0</v>
          </cell>
          <cell r="Y395">
            <v>0</v>
          </cell>
          <cell r="AM395">
            <v>0</v>
          </cell>
          <cell r="AN395">
            <v>31831.971456832438</v>
          </cell>
          <cell r="AS395">
            <v>0</v>
          </cell>
          <cell r="AT395">
            <v>16</v>
          </cell>
        </row>
        <row r="396">
          <cell r="A396" t="str">
            <v>Hide</v>
          </cell>
          <cell r="I396" t="str">
            <v>Warrants</v>
          </cell>
          <cell r="J396" t="str">
            <v>Warrants</v>
          </cell>
          <cell r="K396">
            <v>46956</v>
          </cell>
          <cell r="L396">
            <v>46956</v>
          </cell>
          <cell r="M396">
            <v>3.3123260283901557E-2</v>
          </cell>
          <cell r="N396">
            <v>0</v>
          </cell>
          <cell r="O396">
            <v>0.4143225190882116</v>
          </cell>
          <cell r="P396">
            <v>2.4342420299739884</v>
          </cell>
          <cell r="Q396">
            <v>2.1901965490408859</v>
          </cell>
          <cell r="R396">
            <v>0.24404548093310252</v>
          </cell>
          <cell r="W396" t="str">
            <v>015:Enron Raptor I</v>
          </cell>
          <cell r="X396">
            <v>0</v>
          </cell>
          <cell r="Y396">
            <v>0</v>
          </cell>
          <cell r="AM396">
            <v>0</v>
          </cell>
          <cell r="AN396">
            <v>0</v>
          </cell>
          <cell r="AS396">
            <v>311278.85130089702</v>
          </cell>
          <cell r="AT396">
            <v>16</v>
          </cell>
        </row>
        <row r="397">
          <cell r="A397" t="str">
            <v>Hide</v>
          </cell>
          <cell r="I397" t="str">
            <v>Warrants</v>
          </cell>
          <cell r="J397" t="str">
            <v>Warrants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004:ECM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Hide</v>
          </cell>
          <cell r="I398" t="str">
            <v>Convertible</v>
          </cell>
          <cell r="J398" t="str">
            <v>Convertible Preferred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004:ECM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0</v>
          </cell>
          <cell r="AS399">
            <v>0</v>
          </cell>
          <cell r="AT399">
            <v>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49034458.000000015</v>
          </cell>
          <cell r="Q400">
            <v>49034458.000000015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51320280.548450015</v>
          </cell>
          <cell r="AS400">
            <v>49034458.000000015</v>
          </cell>
          <cell r="AT400">
            <v>49034458.000000015</v>
          </cell>
        </row>
        <row r="401">
          <cell r="A401" t="str">
            <v>DoNotShow</v>
          </cell>
          <cell r="I401" t="str">
            <v>Public</v>
          </cell>
          <cell r="J401" t="str">
            <v>Bonds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0</v>
          </cell>
          <cell r="AS401">
            <v>0</v>
          </cell>
          <cell r="AT401">
            <v>0</v>
          </cell>
        </row>
        <row r="402">
          <cell r="A402" t="str">
            <v>DoNotShow</v>
          </cell>
          <cell r="I402" t="str">
            <v>Public</v>
          </cell>
          <cell r="J402" t="str">
            <v>Bonds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005:Enron-Asia Pacific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Bonds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4941000</v>
          </cell>
          <cell r="Q403">
            <v>4941000</v>
          </cell>
          <cell r="R403">
            <v>0</v>
          </cell>
          <cell r="W403" t="str">
            <v>005:Enron-Asia Pacific</v>
          </cell>
          <cell r="X403">
            <v>0</v>
          </cell>
          <cell r="Y403">
            <v>0</v>
          </cell>
          <cell r="AM403">
            <v>0</v>
          </cell>
          <cell r="AN403">
            <v>4941000</v>
          </cell>
          <cell r="AS403">
            <v>4941000</v>
          </cell>
          <cell r="AT403">
            <v>4941000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26805000</v>
          </cell>
          <cell r="Q404">
            <v>26805000</v>
          </cell>
          <cell r="R404">
            <v>0</v>
          </cell>
          <cell r="W404" t="str">
            <v>005:Enron-Asia Pacific</v>
          </cell>
          <cell r="X404">
            <v>0</v>
          </cell>
          <cell r="Y404">
            <v>0</v>
          </cell>
          <cell r="AM404">
            <v>0</v>
          </cell>
          <cell r="AN404">
            <v>26805000</v>
          </cell>
          <cell r="AS404">
            <v>26805000</v>
          </cell>
          <cell r="AT404">
            <v>26805000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70370000</v>
          </cell>
          <cell r="Q405">
            <v>70370000</v>
          </cell>
          <cell r="R405">
            <v>0</v>
          </cell>
          <cell r="W405" t="str">
            <v>005:Enron-Asia Pacific</v>
          </cell>
          <cell r="X405">
            <v>0</v>
          </cell>
          <cell r="Y405">
            <v>0</v>
          </cell>
          <cell r="AM405">
            <v>0</v>
          </cell>
          <cell r="AN405">
            <v>70370000</v>
          </cell>
          <cell r="AS405">
            <v>70370000</v>
          </cell>
          <cell r="AT405">
            <v>70370000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W406" t="str">
            <v>009:Enron-NA Intl</v>
          </cell>
          <cell r="X406">
            <v>0</v>
          </cell>
          <cell r="Y406">
            <v>0</v>
          </cell>
          <cell r="AM406">
            <v>0</v>
          </cell>
          <cell r="AN406">
            <v>0</v>
          </cell>
          <cell r="AS406">
            <v>0</v>
          </cell>
          <cell r="AT406">
            <v>0</v>
          </cell>
        </row>
        <row r="407">
          <cell r="A407" t="str">
            <v>Hide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8.75</v>
          </cell>
          <cell r="Q407">
            <v>9.0625</v>
          </cell>
          <cell r="R407">
            <v>-0.3125</v>
          </cell>
          <cell r="W407" t="str">
            <v>008:Enron-India</v>
          </cell>
          <cell r="X407">
            <v>0</v>
          </cell>
          <cell r="Y407">
            <v>0</v>
          </cell>
          <cell r="AM407">
            <v>0</v>
          </cell>
          <cell r="AN407">
            <v>0</v>
          </cell>
          <cell r="AS407">
            <v>0</v>
          </cell>
          <cell r="AT407">
            <v>8.75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33312000</v>
          </cell>
          <cell r="Q408">
            <v>33312000</v>
          </cell>
          <cell r="R408">
            <v>0</v>
          </cell>
          <cell r="W408" t="str">
            <v>006:Enron-CALME</v>
          </cell>
          <cell r="X408">
            <v>0</v>
          </cell>
          <cell r="Y408">
            <v>0</v>
          </cell>
          <cell r="AM408">
            <v>0</v>
          </cell>
          <cell r="AN408">
            <v>33106000</v>
          </cell>
          <cell r="AS408">
            <v>33312000</v>
          </cell>
          <cell r="AT408">
            <v>33312000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0</v>
          </cell>
          <cell r="AS409">
            <v>0</v>
          </cell>
          <cell r="AT409">
            <v>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47213000</v>
          </cell>
          <cell r="Q410">
            <v>47213000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33699000</v>
          </cell>
          <cell r="AS410">
            <v>47213000</v>
          </cell>
          <cell r="AT410">
            <v>47213000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7601000</v>
          </cell>
          <cell r="Q411">
            <v>7601000</v>
          </cell>
          <cell r="R411">
            <v>0</v>
          </cell>
          <cell r="W411" t="str">
            <v>005:Enron-Asia Pacific</v>
          </cell>
          <cell r="X411">
            <v>0</v>
          </cell>
          <cell r="Y411">
            <v>0</v>
          </cell>
          <cell r="AM411">
            <v>0</v>
          </cell>
          <cell r="AN411">
            <v>7601000</v>
          </cell>
          <cell r="AS411">
            <v>7601000</v>
          </cell>
          <cell r="AT411">
            <v>7601000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1200000</v>
          </cell>
          <cell r="Q412">
            <v>1200000</v>
          </cell>
          <cell r="R412">
            <v>0</v>
          </cell>
          <cell r="W412" t="str">
            <v>009:Enron-NA Intl</v>
          </cell>
          <cell r="X412">
            <v>0</v>
          </cell>
          <cell r="Y412">
            <v>0</v>
          </cell>
          <cell r="AM412">
            <v>0</v>
          </cell>
          <cell r="AN412">
            <v>1200000</v>
          </cell>
          <cell r="AS412">
            <v>1200000</v>
          </cell>
          <cell r="AT412">
            <v>1200000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40008000</v>
          </cell>
          <cell r="Q413">
            <v>40008000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39365000</v>
          </cell>
          <cell r="AS413">
            <v>40008000</v>
          </cell>
          <cell r="AT413">
            <v>40008000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10965000</v>
          </cell>
          <cell r="Q414">
            <v>10965000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11038000</v>
          </cell>
          <cell r="AS414">
            <v>10965000</v>
          </cell>
          <cell r="AT414">
            <v>10965000</v>
          </cell>
        </row>
        <row r="415">
          <cell r="A415" t="str">
            <v>DoNotShow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W415" t="str">
            <v>007:Enron-South America</v>
          </cell>
          <cell r="X415">
            <v>0</v>
          </cell>
          <cell r="Y415">
            <v>0</v>
          </cell>
          <cell r="AM415">
            <v>0</v>
          </cell>
          <cell r="AN415">
            <v>0</v>
          </cell>
          <cell r="AS415">
            <v>0</v>
          </cell>
          <cell r="AT415">
            <v>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3896000</v>
          </cell>
          <cell r="Q416">
            <v>3896000</v>
          </cell>
          <cell r="R416">
            <v>0</v>
          </cell>
          <cell r="W416" t="str">
            <v>006:Enron-CALME</v>
          </cell>
          <cell r="X416">
            <v>0</v>
          </cell>
          <cell r="Y416">
            <v>0</v>
          </cell>
          <cell r="AM416">
            <v>0</v>
          </cell>
          <cell r="AN416">
            <v>3865000</v>
          </cell>
          <cell r="AS416">
            <v>3896000</v>
          </cell>
          <cell r="AT416">
            <v>3896000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0</v>
          </cell>
          <cell r="Q417">
            <v>0</v>
          </cell>
          <cell r="R417">
            <v>0</v>
          </cell>
          <cell r="W417" t="str">
            <v>006:Enron-CALME</v>
          </cell>
          <cell r="X417">
            <v>0</v>
          </cell>
          <cell r="Y417">
            <v>0</v>
          </cell>
          <cell r="AM417">
            <v>0</v>
          </cell>
          <cell r="AN417">
            <v>0</v>
          </cell>
          <cell r="AS417">
            <v>0</v>
          </cell>
          <cell r="AT417">
            <v>0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11533000</v>
          </cell>
          <cell r="Q418">
            <v>11533000</v>
          </cell>
          <cell r="R418">
            <v>0</v>
          </cell>
          <cell r="W418" t="str">
            <v>006:Enron-CALME</v>
          </cell>
          <cell r="X418">
            <v>0</v>
          </cell>
          <cell r="Y418">
            <v>0</v>
          </cell>
          <cell r="AM418">
            <v>0</v>
          </cell>
          <cell r="AN418">
            <v>11730000</v>
          </cell>
          <cell r="AS418">
            <v>11533000</v>
          </cell>
          <cell r="AT418">
            <v>11533000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6243000</v>
          </cell>
          <cell r="Q419">
            <v>6243000</v>
          </cell>
          <cell r="R419">
            <v>0</v>
          </cell>
          <cell r="W419" t="str">
            <v>006:Enron-CALME</v>
          </cell>
          <cell r="X419">
            <v>0</v>
          </cell>
          <cell r="Y419">
            <v>0</v>
          </cell>
          <cell r="AM419">
            <v>0</v>
          </cell>
          <cell r="AN419">
            <v>6386000</v>
          </cell>
          <cell r="AS419">
            <v>6243000</v>
          </cell>
          <cell r="AT419">
            <v>6243000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>Public</v>
          </cell>
          <cell r="J425" t="str">
            <v>Common Equity</v>
          </cell>
          <cell r="K425">
            <v>41135500</v>
          </cell>
          <cell r="L425">
            <v>41135500</v>
          </cell>
          <cell r="M425">
            <v>0</v>
          </cell>
          <cell r="N425">
            <v>1</v>
          </cell>
          <cell r="O425">
            <v>1</v>
          </cell>
          <cell r="P425">
            <v>0.42424603292744628</v>
          </cell>
          <cell r="Q425">
            <v>0.42424603292744628</v>
          </cell>
          <cell r="R425">
            <v>0</v>
          </cell>
          <cell r="W425" t="str">
            <v>010:Enron Europe</v>
          </cell>
          <cell r="X425">
            <v>17451572.687486965</v>
          </cell>
          <cell r="Y425">
            <v>0</v>
          </cell>
          <cell r="AM425">
            <v>6075489.4857432162</v>
          </cell>
          <cell r="AN425">
            <v>15844048.787855903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0.4205245764982582</v>
          </cell>
          <cell r="Q427">
            <v>0.42424603292744628</v>
          </cell>
          <cell r="R427">
            <v>-3.7214564291880858E-3</v>
          </cell>
          <cell r="W427" t="str">
            <v>010:Enron Europe</v>
          </cell>
          <cell r="X427">
            <v>17298488.716544099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36782</v>
          </cell>
          <cell r="C2">
            <v>36781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1484.91</v>
          </cell>
          <cell r="C3">
            <v>1481.99</v>
          </cell>
          <cell r="D3">
            <v>2.9200000000000728</v>
          </cell>
          <cell r="E3">
            <v>30.310000000000173</v>
          </cell>
          <cell r="F3">
            <v>1.9703236863946941E-3</v>
          </cell>
          <cell r="G3">
            <v>2.0837343599615133E-2</v>
          </cell>
          <cell r="H3">
            <v>1.0658499234303271E-2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138.47999999999999</v>
          </cell>
          <cell r="C24">
            <v>142.24</v>
          </cell>
          <cell r="D24">
            <v>-3.7600000000000193</v>
          </cell>
          <cell r="E24">
            <v>18.189999999999984</v>
          </cell>
          <cell r="F24">
            <v>-2.6434195725534442E-2</v>
          </cell>
          <cell r="G24">
            <v>0.15121789009892744</v>
          </cell>
          <cell r="H24">
            <v>0.6109818520241973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5">
          <cell r="C15">
            <v>0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5">
          <cell r="C15">
            <v>0</v>
          </cell>
          <cell r="D15">
            <v>0</v>
          </cell>
          <cell r="G15">
            <v>0.8</v>
          </cell>
          <cell r="H15">
            <v>0</v>
          </cell>
          <cell r="I15">
            <v>0</v>
          </cell>
          <cell r="L15">
            <v>0</v>
          </cell>
          <cell r="M15">
            <v>98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Mgmt Summary"/>
      <sheetName val="GM-WklyChnge"/>
      <sheetName val="GrossMargin"/>
      <sheetName val="Expenses"/>
      <sheetName val="Expense Weekly Change"/>
      <sheetName val="CapChrg-AllocExp"/>
      <sheetName val="final 0830 DPR"/>
      <sheetName val="Headcount"/>
    </sheetNames>
    <sheetDataSet>
      <sheetData sheetId="0"/>
      <sheetData sheetId="1"/>
      <sheetData sheetId="2"/>
      <sheetData sheetId="3"/>
      <sheetData sheetId="4">
        <row r="9">
          <cell r="D9">
            <v>8800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1768.5129999999999</v>
          </cell>
          <cell r="E14">
            <v>1554.7</v>
          </cell>
        </row>
        <row r="15">
          <cell r="D15">
            <v>101.93600000000001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9"/>
  <sheetViews>
    <sheetView zoomScaleNormal="100" workbookViewId="0">
      <selection activeCell="L34" sqref="L3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6.5">
      <c r="A2" s="265" t="s">
        <v>100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5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f>+'[3]Mgmt Summary'!C9+'[4]Mgmt Summary'!C9+'Mgmt Summary'!C9</f>
        <v>70000</v>
      </c>
      <c r="D9" s="36">
        <f>+'[3]Mgmt Summary'!D9+'[4]Mgmt Summary'!D9+'Mgmt Summary'!D9</f>
        <v>42184</v>
      </c>
      <c r="E9" s="139">
        <f t="shared" ref="E9:E17" si="0">C9-D9</f>
        <v>27816</v>
      </c>
      <c r="F9" s="36"/>
      <c r="G9" s="137">
        <f>+'[3]Mgmt Summary'!G9+'[4]Mgmt Summary'!G9+'Mgmt Summary'!G9</f>
        <v>58760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40">
        <f t="shared" ref="J9:J17" si="1">SUM(G9:I9)</f>
        <v>58760</v>
      </c>
      <c r="K9" s="141"/>
      <c r="L9" s="143">
        <f>+'[3]Mgmt Summary'!L9+'[4]Mgmt Summary'!L9+'Mgmt Summary'!L9</f>
        <v>0</v>
      </c>
      <c r="M9" s="144">
        <f>+'[3]Mgmt Summary'!M9+'[4]Mgmt Summary'!M9+'Mgmt Summary'!M9</f>
        <v>25327.130468399006</v>
      </c>
      <c r="N9" s="144">
        <f>+'[3]Mgmt Summary'!N9+'[4]Mgmt Summary'!N9+'Mgmt Summary'!N9</f>
        <v>15278.612888789401</v>
      </c>
      <c r="O9" s="140">
        <f t="shared" ref="O9:O17" si="2">J9-K9-M9-N9-L9</f>
        <v>18154.256642811597</v>
      </c>
      <c r="P9" s="37"/>
      <c r="Q9" s="137">
        <f t="shared" ref="Q9:Q17" si="3">+J9-C9</f>
        <v>-11240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9">
        <f t="shared" ref="V9:V17" si="4">ROUND(SUM(Q9:U9),0)</f>
        <v>-11240</v>
      </c>
      <c r="W9" s="32"/>
      <c r="X9" s="170"/>
    </row>
    <row r="10" spans="1:24" ht="13.5" customHeight="1">
      <c r="A10" s="110" t="s">
        <v>1</v>
      </c>
      <c r="B10" s="35"/>
      <c r="C10" s="137">
        <f>+'[3]Mgmt Summary'!C10+'[4]Mgmt Summary'!C10+'Mgmt Summary'!C10</f>
        <v>38241.4</v>
      </c>
      <c r="D10" s="36">
        <f>+'[3]Mgmt Summary'!D10+'[4]Mgmt Summary'!D10+'Mgmt Summary'!D10</f>
        <v>14402.400000000001</v>
      </c>
      <c r="E10" s="139">
        <f t="shared" si="0"/>
        <v>23839</v>
      </c>
      <c r="F10" s="36"/>
      <c r="G10" s="137">
        <f>+'[3]Mgmt Summary'!G10+'[4]Mgmt Summary'!G10+'Mgmt Summary'!G10</f>
        <v>452.81500000000051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40">
        <f t="shared" si="1"/>
        <v>452.81500000000051</v>
      </c>
      <c r="K10" s="141"/>
      <c r="L10" s="137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40">
        <f t="shared" si="2"/>
        <v>-17889.277000000002</v>
      </c>
      <c r="P10" s="37"/>
      <c r="Q10" s="137">
        <f t="shared" si="3"/>
        <v>-37788.584999999999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9">
        <f t="shared" si="4"/>
        <v>-39539</v>
      </c>
      <c r="W10" s="32"/>
    </row>
    <row r="11" spans="1:24" ht="13.5" customHeight="1">
      <c r="A11" s="110" t="s">
        <v>44</v>
      </c>
      <c r="B11" s="35"/>
      <c r="C11" s="137">
        <f>+'[3]Mgmt Summary'!C11+'[4]Mgmt Summary'!C11+'Mgmt Summary'!C11</f>
        <v>2250</v>
      </c>
      <c r="D11" s="36">
        <f>+'[3]Mgmt Summary'!D11+'[4]Mgmt Summary'!D11+'Mgmt Summary'!D11</f>
        <v>1019.9000000000001</v>
      </c>
      <c r="E11" s="139">
        <f t="shared" si="0"/>
        <v>1230.0999999999999</v>
      </c>
      <c r="F11" s="36"/>
      <c r="G11" s="137">
        <f>+'[3]Mgmt Summary'!G11+'[4]Mgmt Summary'!G11+'Mgmt Summary'!G11</f>
        <v>-864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40">
        <f t="shared" si="1"/>
        <v>-864</v>
      </c>
      <c r="K11" s="141"/>
      <c r="L11" s="137">
        <f>+'[3]Mgmt Summary'!L11+'[4]Mgmt Summary'!L11+'Mgmt Summary'!L11</f>
        <v>0</v>
      </c>
      <c r="M11" s="36">
        <f>+'[3]Mgmt Summary'!M11+'[4]Mgmt Summary'!M11+'Mgmt Summary'!M11</f>
        <v>340.61</v>
      </c>
      <c r="N11" s="36">
        <f>+'[3]Mgmt Summary'!N11+'[4]Mgmt Summary'!N11+'Mgmt Summary'!N11</f>
        <v>653</v>
      </c>
      <c r="O11" s="140">
        <f t="shared" si="2"/>
        <v>-1857.6100000000001</v>
      </c>
      <c r="P11" s="37"/>
      <c r="Q11" s="137">
        <f t="shared" si="3"/>
        <v>-3114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9">
        <f t="shared" si="4"/>
        <v>-3189</v>
      </c>
      <c r="W11" s="32"/>
    </row>
    <row r="12" spans="1:24" ht="13.5" customHeight="1">
      <c r="A12" s="110" t="s">
        <v>66</v>
      </c>
      <c r="B12" s="35"/>
      <c r="C12" s="137">
        <f>+'[3]Mgmt Summary'!C12+'[4]Mgmt Summary'!C12+'Mgmt Summary'!C12</f>
        <v>9644.6</v>
      </c>
      <c r="D12" s="36">
        <f>+'[3]Mgmt Summary'!D12+'[4]Mgmt Summary'!D12+'Mgmt Summary'!D12</f>
        <v>5038.3999999999996</v>
      </c>
      <c r="E12" s="139">
        <f t="shared" si="0"/>
        <v>4606.2000000000007</v>
      </c>
      <c r="F12" s="36"/>
      <c r="G12" s="137">
        <f>+'[3]Mgmt Summary'!G12+'[4]Mgmt Summary'!G12+'Mgmt Summary'!G12</f>
        <v>13181.8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40">
        <f t="shared" si="1"/>
        <v>13181.8</v>
      </c>
      <c r="K12" s="141"/>
      <c r="L12" s="137">
        <f>+'[3]Mgmt Summary'!L12+'[4]Mgmt Summary'!L12+'Mgmt Summary'!L12</f>
        <v>0</v>
      </c>
      <c r="M12" s="36">
        <f>+'[3]Mgmt Summary'!M12+'[4]Mgmt Summary'!M12+'Mgmt Summary'!M12</f>
        <v>3498</v>
      </c>
      <c r="N12" s="36">
        <f>+'[3]Mgmt Summary'!N12+'[4]Mgmt Summary'!N12+'Mgmt Summary'!N12</f>
        <v>2164.5</v>
      </c>
      <c r="O12" s="140">
        <f t="shared" si="2"/>
        <v>7519.2999999999993</v>
      </c>
      <c r="P12" s="37"/>
      <c r="Q12" s="137">
        <f t="shared" si="3"/>
        <v>3537.1999999999989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9">
        <f t="shared" si="4"/>
        <v>3537</v>
      </c>
      <c r="W12" s="32"/>
    </row>
    <row r="13" spans="1:24" ht="13.5" customHeight="1">
      <c r="A13" s="110" t="s">
        <v>79</v>
      </c>
      <c r="B13" s="35"/>
      <c r="C13" s="137">
        <f>+'[3]Mgmt Summary'!C13+'[4]Mgmt Summary'!C13+'Mgmt Summary'!C13</f>
        <v>23136.6</v>
      </c>
      <c r="D13" s="36">
        <f>+'[3]Mgmt Summary'!D13+'[4]Mgmt Summary'!D13+'Mgmt Summary'!D13</f>
        <v>4169.6000000000004</v>
      </c>
      <c r="E13" s="139">
        <f t="shared" si="0"/>
        <v>18967</v>
      </c>
      <c r="F13" s="36"/>
      <c r="G13" s="137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40">
        <f t="shared" si="1"/>
        <v>1220</v>
      </c>
      <c r="K13" s="141"/>
      <c r="L13" s="137">
        <f>+'[3]Mgmt Summary'!L13+'[4]Mgmt Summary'!L13+'Mgmt Summary'!L13</f>
        <v>0</v>
      </c>
      <c r="M13" s="36">
        <f>+'[3]Mgmt Summary'!M13+'[4]Mgmt Summary'!M13+'Mgmt Summary'!M13</f>
        <v>3978.5</v>
      </c>
      <c r="N13" s="36">
        <f>+'[3]Mgmt Summary'!N13+'[4]Mgmt Summary'!N13+'Mgmt Summary'!N13</f>
        <v>1346.6</v>
      </c>
      <c r="O13" s="140">
        <f t="shared" si="2"/>
        <v>-4105.1000000000004</v>
      </c>
      <c r="P13" s="37"/>
      <c r="Q13" s="137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9">
        <f t="shared" si="4"/>
        <v>-22327</v>
      </c>
      <c r="W13" s="32"/>
    </row>
    <row r="14" spans="1:24" s="64" customFormat="1" ht="13.5" customHeight="1">
      <c r="A14" s="171" t="s">
        <v>50</v>
      </c>
      <c r="B14" s="184"/>
      <c r="C14" s="143">
        <f>+'[3]Mgmt Summary'!C14+'[4]Mgmt Summary'!C14+'Mgmt Summary'!C14</f>
        <v>26840.799999999999</v>
      </c>
      <c r="D14" s="144">
        <f>+'[3]Mgmt Summary'!D14+'[4]Mgmt Summary'!D14+'Mgmt Summary'!D14</f>
        <v>10169.6</v>
      </c>
      <c r="E14" s="168">
        <f t="shared" si="0"/>
        <v>16671.199999999997</v>
      </c>
      <c r="F14" s="144"/>
      <c r="G14" s="143">
        <f>+'[3]Mgmt Summary'!G14+'[4]Mgmt Summary'!G14+'Mgmt Summary'!G14</f>
        <v>59963.118999999999</v>
      </c>
      <c r="H14" s="144">
        <f>+'[3]Mgmt Summary'!H14+'[4]Mgmt Summary'!H14+'Mgmt Summary'!H14</f>
        <v>0</v>
      </c>
      <c r="I14" s="144">
        <f>+'[3]Mgmt Summary'!I14+'[4]Mgmt Summary'!I14+'Mgmt Summary'!I14</f>
        <v>0</v>
      </c>
      <c r="J14" s="185">
        <f t="shared" si="1"/>
        <v>59963.118999999999</v>
      </c>
      <c r="K14" s="186"/>
      <c r="L14" s="143">
        <f>+'[3]Mgmt Summary'!L14+'[4]Mgmt Summary'!L14+'Mgmt Summary'!L14</f>
        <v>0</v>
      </c>
      <c r="M14" s="36">
        <f>+'[3]Mgmt Summary'!M14+'[4]Mgmt Summary'!M14+'Mgmt Summary'!M14</f>
        <v>4725.3130000000001</v>
      </c>
      <c r="N14" s="144">
        <f>+'[3]Mgmt Summary'!N14+'[4]Mgmt Summary'!N14+'Mgmt Summary'!N14</f>
        <v>5184.5940000000001</v>
      </c>
      <c r="O14" s="185">
        <f t="shared" si="2"/>
        <v>50053.212</v>
      </c>
      <c r="P14" s="187"/>
      <c r="Q14" s="143">
        <f t="shared" si="3"/>
        <v>33122.319000000003</v>
      </c>
      <c r="R14" s="144"/>
      <c r="S14" s="144">
        <f>+'CapChrg-AllocExp'!F15</f>
        <v>0</v>
      </c>
      <c r="T14" s="36">
        <f>Expenses!F14</f>
        <v>-213.81299999999987</v>
      </c>
      <c r="U14" s="144">
        <f>+'CapChrg-AllocExp'!M15</f>
        <v>0</v>
      </c>
      <c r="V14" s="168">
        <f t="shared" si="4"/>
        <v>32909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f>+'[3]Mgmt Summary'!C15+'[4]Mgmt Summary'!C15+'Mgmt Summary'!C15</f>
        <v>0</v>
      </c>
      <c r="D15" s="144">
        <f>+'[3]Mgmt Summary'!D15+'[4]Mgmt Summary'!D15+'Mgmt Summary'!D15</f>
        <v>0</v>
      </c>
      <c r="E15" s="168">
        <f t="shared" si="0"/>
        <v>0</v>
      </c>
      <c r="F15" s="144"/>
      <c r="G15" s="143">
        <f>+'[3]Mgmt Summary'!G15+'[4]Mgmt Summary'!G15+'Mgmt Summary'!G15</f>
        <v>-46.914000000000001</v>
      </c>
      <c r="H15" s="144">
        <f>+'[3]Mgmt Summary'!H15+'[4]Mgmt Summary'!H15+'Mgmt Summary'!H15</f>
        <v>0</v>
      </c>
      <c r="I15" s="144">
        <f>+'[3]Mgmt Summary'!I15+'[4]Mgmt Summary'!I15+'Mgmt Summary'!I15</f>
        <v>0</v>
      </c>
      <c r="J15" s="185">
        <f t="shared" si="1"/>
        <v>-46.914000000000001</v>
      </c>
      <c r="K15" s="186"/>
      <c r="L15" s="143">
        <f>+'[3]Mgmt Summary'!L15+'[4]Mgmt Summary'!L15+'Mgmt Summary'!L15</f>
        <v>0</v>
      </c>
      <c r="M15" s="36">
        <f>+'[3]Mgmt Summary'!M15+'[4]Mgmt Summary'!M15+'Mgmt Summary'!M15</f>
        <v>199.93600000000001</v>
      </c>
      <c r="N15" s="144">
        <f>+'[3]Mgmt Summary'!N15+'[4]Mgmt Summary'!N15+'Mgmt Summary'!N15</f>
        <v>0</v>
      </c>
      <c r="O15" s="185">
        <f t="shared" si="2"/>
        <v>-246.85000000000002</v>
      </c>
      <c r="P15" s="187"/>
      <c r="Q15" s="143">
        <f t="shared" si="3"/>
        <v>-46.914000000000001</v>
      </c>
      <c r="R15" s="144"/>
      <c r="S15" s="144">
        <f>+'CapChrg-AllocExp'!F16</f>
        <v>0</v>
      </c>
      <c r="T15" s="36">
        <f>Expenses!F15</f>
        <v>-101.93600000000001</v>
      </c>
      <c r="U15" s="144">
        <f>+'CapChrg-AllocExp'!M16</f>
        <v>0</v>
      </c>
      <c r="V15" s="168">
        <f t="shared" si="4"/>
        <v>-149</v>
      </c>
      <c r="W15" s="63"/>
    </row>
    <row r="16" spans="1:24" ht="13.5" customHeight="1">
      <c r="A16" s="110" t="s">
        <v>11</v>
      </c>
      <c r="B16" s="35"/>
      <c r="C16" s="137">
        <f>+'[3]Mgmt Summary'!C16+'[4]Mgmt Summary'!C16+'Mgmt Summary'!C16</f>
        <v>6786</v>
      </c>
      <c r="D16" s="36">
        <f>+'[3]Mgmt Summary'!D16+'[4]Mgmt Summary'!D16+'Mgmt Summary'!D16</f>
        <v>0</v>
      </c>
      <c r="E16" s="139">
        <f t="shared" si="0"/>
        <v>6786</v>
      </c>
      <c r="F16" s="36"/>
      <c r="G16" s="137">
        <f>+'[3]Mgmt Summary'!G16+'[4]Mgmt Summary'!G16+'Mgmt Summary'!G16</f>
        <v>0</v>
      </c>
      <c r="H16" s="36">
        <f>+'[3]Mgmt Summary'!H16+'[4]Mgmt Summary'!H16+'Mgmt Summary'!H16</f>
        <v>0</v>
      </c>
      <c r="I16" s="36">
        <f>+'[3]Mgmt Summary'!I16+'[4]Mgmt Summary'!I16+'Mgmt Summary'!I16</f>
        <v>0</v>
      </c>
      <c r="J16" s="140">
        <f t="shared" si="1"/>
        <v>0</v>
      </c>
      <c r="K16" s="141"/>
      <c r="L16" s="137">
        <f>+'[3]Mgmt Summary'!L16+'[4]Mgmt Summary'!L16+'Mgmt Summary'!L16</f>
        <v>0</v>
      </c>
      <c r="M16" s="36">
        <f>+'[3]Mgmt Summary'!M16+'[4]Mgmt Summary'!M16+'Mgmt Summary'!M16</f>
        <v>0</v>
      </c>
      <c r="N16" s="36">
        <f>+'[3]Mgmt Summary'!N16+'[4]Mgmt Summary'!N16+'Mgmt Summary'!N16</f>
        <v>0</v>
      </c>
      <c r="O16" s="140">
        <f t="shared" si="2"/>
        <v>0</v>
      </c>
      <c r="P16" s="37"/>
      <c r="Q16" s="137">
        <f t="shared" si="3"/>
        <v>-6786</v>
      </c>
      <c r="R16" s="36"/>
      <c r="S16" s="36">
        <v>0</v>
      </c>
      <c r="T16" s="36">
        <v>0</v>
      </c>
      <c r="U16" s="36">
        <v>0</v>
      </c>
      <c r="V16" s="139">
        <f t="shared" si="4"/>
        <v>-6786</v>
      </c>
      <c r="W16" s="32"/>
    </row>
    <row r="17" spans="1:23" ht="13.5" customHeight="1">
      <c r="A17" s="110" t="s">
        <v>2</v>
      </c>
      <c r="B17" s="35"/>
      <c r="C17" s="137">
        <f>+'[3]Mgmt Summary'!C17+'[4]Mgmt Summary'!C17+'Mgmt Summary'!C17</f>
        <v>0</v>
      </c>
      <c r="D17" s="36">
        <f>+'[3]Mgmt Summary'!D17+'[4]Mgmt Summary'!D17+'Mgmt Summary'!D17</f>
        <v>0</v>
      </c>
      <c r="E17" s="139">
        <f t="shared" si="0"/>
        <v>0</v>
      </c>
      <c r="F17" s="36"/>
      <c r="G17" s="137">
        <f>+'[3]Mgmt Summary'!G17+'[4]Mgmt Summary'!G17+'Mgmt Summary'!G17</f>
        <v>0</v>
      </c>
      <c r="H17" s="36">
        <f>+'[3]Mgmt Summary'!H17+'[4]Mgmt Summary'!H17+'Mgmt Summary'!H17</f>
        <v>0</v>
      </c>
      <c r="I17" s="36">
        <f>+'[3]Mgmt Summary'!I17+'[4]Mgmt Summary'!I17+'Mgmt Summary'!I17</f>
        <v>0</v>
      </c>
      <c r="J17" s="140">
        <f t="shared" si="1"/>
        <v>0</v>
      </c>
      <c r="K17" s="141"/>
      <c r="L17" s="137">
        <f>+'[3]Mgmt Summary'!L17+'[4]Mgmt Summary'!L17+'Mgmt Summary'!L17</f>
        <v>0</v>
      </c>
      <c r="M17" s="36">
        <f>+'[3]Mgmt Summary'!M17+'[4]Mgmt Summary'!M17+'Mgmt Summary'!M17</f>
        <v>350</v>
      </c>
      <c r="N17" s="36">
        <f>+'[3]Mgmt Summary'!N17+'[4]Mgmt Summary'!N17+'Mgmt Summary'!N17</f>
        <v>0</v>
      </c>
      <c r="O17" s="140">
        <f t="shared" si="2"/>
        <v>-350</v>
      </c>
      <c r="P17" s="37"/>
      <c r="Q17" s="137">
        <f t="shared" si="3"/>
        <v>0</v>
      </c>
      <c r="R17" s="36"/>
      <c r="S17" s="36">
        <f>'CapChrg-AllocExp'!F17</f>
        <v>0</v>
      </c>
      <c r="T17" s="36">
        <f>Expenses!F16</f>
        <v>-350</v>
      </c>
      <c r="U17" s="36">
        <f>'CapChrg-AllocExp'!M17</f>
        <v>0</v>
      </c>
      <c r="V17" s="139">
        <f t="shared" si="4"/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f>SUM(C9:C18)</f>
        <v>176899.4</v>
      </c>
      <c r="D19" s="44">
        <f>SUM(D9:D18)</f>
        <v>76983.900000000009</v>
      </c>
      <c r="E19" s="45">
        <f>+C19-D19</f>
        <v>99915.499999999985</v>
      </c>
      <c r="F19" s="36"/>
      <c r="G19" s="43">
        <f>SUM(G9:G18)</f>
        <v>132666.82</v>
      </c>
      <c r="H19" s="44">
        <f>SUM(H9:H17)</f>
        <v>0</v>
      </c>
      <c r="I19" s="45">
        <f>SUM(I16:I18)</f>
        <v>0</v>
      </c>
      <c r="J19" s="46">
        <f>SUM(J9:J18)</f>
        <v>132666.82</v>
      </c>
      <c r="K19" s="44">
        <f>SUM(K16:K17)</f>
        <v>0</v>
      </c>
      <c r="L19" s="43">
        <f>SUM(L9:L18)</f>
        <v>1925.5</v>
      </c>
      <c r="M19" s="44">
        <f>SUM(M9:M18)</f>
        <v>49132.681468399009</v>
      </c>
      <c r="N19" s="44">
        <f>SUM(N9:N18)</f>
        <v>30330.706888789402</v>
      </c>
      <c r="O19" s="46">
        <f>SUM(O9:O18)</f>
        <v>51277.931642811593</v>
      </c>
      <c r="P19" s="44">
        <f>SUM(P16:P17)</f>
        <v>0</v>
      </c>
      <c r="Q19" s="43">
        <f>SUM(Q9:Q18)</f>
        <v>-44232.579999999994</v>
      </c>
      <c r="R19" s="44">
        <f>SUM(R16:R18)</f>
        <v>0</v>
      </c>
      <c r="S19" s="44">
        <f>SUM(S9:S18)</f>
        <v>118</v>
      </c>
      <c r="T19" s="44">
        <f>SUM(T9:T18)</f>
        <v>-1774.7509999999995</v>
      </c>
      <c r="U19" s="44">
        <f>SUM(U9:U18)</f>
        <v>-1244</v>
      </c>
      <c r="V19" s="45">
        <f>SUM(V9:V18)</f>
        <v>-47134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f>+'[3]Mgmt Summary'!C21+'[4]Mgmt Summary'!C21+'Mgmt Summary'!C21</f>
        <v>0</v>
      </c>
      <c r="D21" s="36">
        <f>+'[3]Mgmt Summary'!D21+'[4]Mgmt Summary'!D21+'Mgmt Summary'!D21</f>
        <v>0</v>
      </c>
      <c r="E21" s="139">
        <f>C21-D21</f>
        <v>0</v>
      </c>
      <c r="F21" s="36"/>
      <c r="G21" s="137">
        <f>+'[3]Mgmt Summary'!G21+'[4]Mgmt Summary'!G21+'Mgmt Summary'!G21</f>
        <v>0</v>
      </c>
      <c r="H21" s="36">
        <f>+'[3]Mgmt Summary'!H21+'[4]Mgmt Summary'!H21+'Mgmt Summary'!H21</f>
        <v>0</v>
      </c>
      <c r="I21" s="36">
        <f>+'[3]Mgmt Summary'!I21+'[4]Mgmt Summary'!I21+'Mgmt Summary'!I21</f>
        <v>0</v>
      </c>
      <c r="J21" s="140">
        <f>SUM(G21:I21)</f>
        <v>0</v>
      </c>
      <c r="K21" s="141"/>
      <c r="L21" s="137">
        <f>+'[3]Mgmt Summary'!L21+'[4]Mgmt Summary'!L21+'Mgmt Summary'!L21</f>
        <v>0</v>
      </c>
      <c r="M21" s="36">
        <f>+'[3]Mgmt Summary'!M21+'[4]Mgmt Summary'!M21+'Mgmt Summary'!M21</f>
        <v>30330.706888789402</v>
      </c>
      <c r="N21" s="36">
        <f>+'[3]Mgmt Summary'!N21+'[4]Mgmt Summary'!N21+'Mgmt Summary'!N21</f>
        <v>-30330.706888789402</v>
      </c>
      <c r="O21" s="140">
        <f>J21-K21-M21-N21-L21</f>
        <v>0</v>
      </c>
      <c r="P21" s="37"/>
      <c r="Q21" s="137">
        <f>+J21-C21</f>
        <v>0</v>
      </c>
      <c r="R21" s="36"/>
      <c r="S21" s="36">
        <v>0</v>
      </c>
      <c r="T21" s="36">
        <f>Expenses!F20</f>
        <v>0</v>
      </c>
      <c r="U21" s="36">
        <v>0</v>
      </c>
      <c r="V21" s="139">
        <f>ROUND(SUM(Q21:U21),0)</f>
        <v>0</v>
      </c>
      <c r="W21" s="32"/>
    </row>
    <row r="22" spans="1:23" ht="13.5" customHeight="1">
      <c r="A22" s="110" t="s">
        <v>10</v>
      </c>
      <c r="B22" s="35"/>
      <c r="C22" s="137">
        <f>+'[3]Mgmt Summary'!C22+'[4]Mgmt Summary'!C22+'Mgmt Summary'!C22</f>
        <v>-1746.2460000000001</v>
      </c>
      <c r="D22" s="36">
        <f>+'[3]Mgmt Summary'!D22+'[4]Mgmt Summary'!D22+'Mgmt Summary'!D22</f>
        <v>0</v>
      </c>
      <c r="E22" s="139">
        <f>C22-D22</f>
        <v>-1746.2460000000001</v>
      </c>
      <c r="F22" s="141"/>
      <c r="G22" s="137">
        <f>+'[3]Mgmt Summary'!G22+'[4]Mgmt Summary'!G22+'Mgmt Summary'!G22</f>
        <v>-1746.2460000000001</v>
      </c>
      <c r="H22" s="36">
        <f>+'[3]Mgmt Summary'!H22+'[4]Mgmt Summary'!H22+'Mgmt Summary'!H22</f>
        <v>0</v>
      </c>
      <c r="I22" s="36">
        <f>+'[3]Mgmt Summary'!I22+'[4]Mgmt Summary'!I22+'Mgmt Summary'!I22</f>
        <v>0</v>
      </c>
      <c r="J22" s="140">
        <f>SUM(G22:I22)</f>
        <v>-1746.2460000000001</v>
      </c>
      <c r="K22" s="141"/>
      <c r="L22" s="137">
        <f>+'[3]Mgmt Summary'!L22+'[4]Mgmt Summary'!L22+'Mgmt Summary'!L22</f>
        <v>0</v>
      </c>
      <c r="M22" s="36">
        <f>+'[3]Mgmt Summary'!M22+'[4]Mgmt Summary'!M22+'Mgmt Summary'!M22</f>
        <v>0</v>
      </c>
      <c r="N22" s="36">
        <f>+'[3]Mgmt Summary'!N22+'[4]Mgmt Summary'!N22+'Mgmt Summary'!N22</f>
        <v>0</v>
      </c>
      <c r="O22" s="140">
        <f>J22-K22-M22-N22-L22</f>
        <v>-1746.2460000000001</v>
      </c>
      <c r="P22" s="37"/>
      <c r="Q22" s="137">
        <f>+J22-C22</f>
        <v>0</v>
      </c>
      <c r="R22" s="36"/>
      <c r="S22" s="36">
        <v>0</v>
      </c>
      <c r="T22" s="36">
        <f>Expenses!F21</f>
        <v>0</v>
      </c>
      <c r="U22" s="36">
        <v>0</v>
      </c>
      <c r="V22" s="139">
        <f>ROUND(SUM(Q22:U22),0)</f>
        <v>0</v>
      </c>
      <c r="W22" s="32"/>
    </row>
    <row r="23" spans="1:23" ht="13.5" customHeight="1">
      <c r="A23" s="110" t="s">
        <v>35</v>
      </c>
      <c r="B23" s="35"/>
      <c r="C23" s="137">
        <f>+'[3]Mgmt Summary'!C23+'[4]Mgmt Summary'!C23+'Mgmt Summary'!C23</f>
        <v>0</v>
      </c>
      <c r="D23" s="36">
        <f>+'[3]Mgmt Summary'!D23+'[4]Mgmt Summary'!D23+'Mgmt Summary'!D23</f>
        <v>-2153</v>
      </c>
      <c r="E23" s="139">
        <f>C23-D23</f>
        <v>2153</v>
      </c>
      <c r="F23" s="36"/>
      <c r="G23" s="137">
        <f>+'[3]Mgmt Summary'!G23+'[4]Mgmt Summary'!G23+'Mgmt Summary'!G23</f>
        <v>0</v>
      </c>
      <c r="H23" s="36">
        <f>+'[3]Mgmt Summary'!H23+'[4]Mgmt Summary'!H23+'Mgmt Summary'!H23</f>
        <v>0</v>
      </c>
      <c r="I23" s="36">
        <f>+'[3]Mgmt Summary'!I23+'[4]Mgmt Summary'!I23+'Mgmt Summary'!I23</f>
        <v>0</v>
      </c>
      <c r="J23" s="140">
        <f>SUM(G23:I23)</f>
        <v>0</v>
      </c>
      <c r="K23" s="141"/>
      <c r="L23" s="137">
        <f>+'[3]Mgmt Summary'!L23+'[4]Mgmt Summary'!L23+'Mgmt Summary'!L23</f>
        <v>-1925.5</v>
      </c>
      <c r="M23" s="36">
        <f>+'[3]Mgmt Summary'!M23+'[4]Mgmt Summary'!M23+'Mgmt Summary'!M23</f>
        <v>0</v>
      </c>
      <c r="N23" s="36">
        <f>+'[3]Mgmt Summary'!N23+'[4]Mgmt Summary'!N23+'Mgmt Summary'!N23</f>
        <v>0</v>
      </c>
      <c r="O23" s="140">
        <f>J23-K23-M23-N23-L23</f>
        <v>1925.5</v>
      </c>
      <c r="P23" s="37"/>
      <c r="Q23" s="137">
        <f>+J23-C23</f>
        <v>0</v>
      </c>
      <c r="R23" s="36"/>
      <c r="S23" s="36">
        <f>'CapChrg-AllocExp'!F21</f>
        <v>-118</v>
      </c>
      <c r="T23" s="36">
        <v>0</v>
      </c>
      <c r="U23" s="36">
        <v>0</v>
      </c>
      <c r="V23" s="139">
        <f>ROUND(SUM(Q23:U23),0)</f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f>ROUND(SUM(Q24:U24),0)</f>
        <v>0</v>
      </c>
      <c r="W24" s="32"/>
    </row>
    <row r="25" spans="1:23" s="34" customFormat="1" ht="12" customHeight="1">
      <c r="A25" s="38" t="s">
        <v>83</v>
      </c>
      <c r="B25" s="35"/>
      <c r="C25" s="43">
        <f>SUM(C19:C24)</f>
        <v>175153.15399999998</v>
      </c>
      <c r="D25" s="44">
        <f>SUM(D19:D24)</f>
        <v>74830.900000000009</v>
      </c>
      <c r="E25" s="45">
        <f>SUM(E19:E24)</f>
        <v>100322.25399999999</v>
      </c>
      <c r="F25" s="36"/>
      <c r="G25" s="43">
        <f t="shared" ref="G25:N25" si="5">SUM(G19:G24)</f>
        <v>130920.57400000001</v>
      </c>
      <c r="H25" s="44">
        <f t="shared" si="5"/>
        <v>0</v>
      </c>
      <c r="I25" s="44">
        <f t="shared" si="5"/>
        <v>0</v>
      </c>
      <c r="J25" s="46">
        <f t="shared" si="5"/>
        <v>130920.57400000001</v>
      </c>
      <c r="K25" s="44">
        <f t="shared" si="5"/>
        <v>0</v>
      </c>
      <c r="L25" s="43">
        <f t="shared" si="5"/>
        <v>0</v>
      </c>
      <c r="M25" s="44">
        <f t="shared" si="5"/>
        <v>79463.388357188407</v>
      </c>
      <c r="N25" s="44">
        <f t="shared" si="5"/>
        <v>0</v>
      </c>
      <c r="O25" s="46">
        <f>J25-K25-M25-N25-L25</f>
        <v>51457.185642811601</v>
      </c>
      <c r="P25" s="37"/>
      <c r="Q25" s="43">
        <f t="shared" ref="Q25:V25" si="6">SUM(Q19:Q24)</f>
        <v>-44232.579999999994</v>
      </c>
      <c r="R25" s="44">
        <f t="shared" si="6"/>
        <v>0</v>
      </c>
      <c r="S25" s="44">
        <f t="shared" si="6"/>
        <v>0</v>
      </c>
      <c r="T25" s="44">
        <f t="shared" si="6"/>
        <v>-1774.7509999999995</v>
      </c>
      <c r="U25" s="44">
        <f t="shared" si="6"/>
        <v>-1244</v>
      </c>
      <c r="V25" s="45">
        <f t="shared" si="6"/>
        <v>-47252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f>+'[3]Mgmt Summary'!C27+'[4]Mgmt Summary'!C27+'Mgmt Summary'!C27</f>
        <v>0</v>
      </c>
      <c r="D27" s="36">
        <f>+'[3]Mgmt Summary'!D27+'[4]Mgmt Summary'!D27+'Mgmt Summary'!D27</f>
        <v>-4748</v>
      </c>
      <c r="E27" s="139">
        <f>C27-D27</f>
        <v>4748</v>
      </c>
      <c r="F27" s="36"/>
      <c r="G27" s="137">
        <f>+'[3]Mgmt Summary'!G27+'[4]Mgmt Summary'!G27+'Mgmt Summary'!G27</f>
        <v>0</v>
      </c>
      <c r="H27" s="36">
        <f>+'[3]Mgmt Summary'!H27+'[4]Mgmt Summary'!H27+'Mgmt Summary'!H27</f>
        <v>0</v>
      </c>
      <c r="I27" s="36">
        <f>+'[3]Mgmt Summary'!I27+'[4]Mgmt Summary'!I27+'Mgmt Summary'!I27</f>
        <v>0</v>
      </c>
      <c r="J27" s="140">
        <f>SUM(G27:I27)</f>
        <v>0</v>
      </c>
      <c r="K27" s="141"/>
      <c r="L27" s="138">
        <f>+'[3]Mgmt Summary'!L27+'[4]Mgmt Summary'!L27+'Mgmt Summary'!L27</f>
        <v>0</v>
      </c>
      <c r="M27" s="36">
        <f>+'[3]Mgmt Summary'!M27+'[4]Mgmt Summary'!M27+'Mgmt Summary'!M27</f>
        <v>-4748</v>
      </c>
      <c r="N27" s="36">
        <f>+'[3]Mgmt Summary'!N27+'[4]Mgmt Summary'!N27+'Mgmt Summary'!N27</f>
        <v>0</v>
      </c>
      <c r="O27" s="140">
        <f>J27-K27-M27-N27-L27</f>
        <v>4748</v>
      </c>
      <c r="P27" s="37"/>
      <c r="Q27" s="137">
        <f>+J27-C27</f>
        <v>0</v>
      </c>
      <c r="R27" s="36"/>
      <c r="S27" s="36">
        <v>0</v>
      </c>
      <c r="T27" s="36">
        <f>D27-M27</f>
        <v>0</v>
      </c>
      <c r="U27" s="36">
        <v>0</v>
      </c>
      <c r="V27" s="139">
        <f>ROUND(SUM(Q27:U27),0)</f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f>SUM(C25:C27)</f>
        <v>175153.15399999998</v>
      </c>
      <c r="D29" s="40">
        <f>SUM(D25:D27)</f>
        <v>70082.900000000009</v>
      </c>
      <c r="E29" s="41">
        <f>SUM(E25:E27)</f>
        <v>105070.25399999999</v>
      </c>
      <c r="F29" s="36"/>
      <c r="G29" s="39">
        <f t="shared" ref="G29:N29" si="7">SUM(G25:G27)</f>
        <v>130920.57400000001</v>
      </c>
      <c r="H29" s="40">
        <f t="shared" si="7"/>
        <v>0</v>
      </c>
      <c r="I29" s="40">
        <f t="shared" si="7"/>
        <v>0</v>
      </c>
      <c r="J29" s="42">
        <f t="shared" si="7"/>
        <v>130920.57400000001</v>
      </c>
      <c r="K29" s="40">
        <f t="shared" si="7"/>
        <v>0</v>
      </c>
      <c r="L29" s="39">
        <f t="shared" si="7"/>
        <v>0</v>
      </c>
      <c r="M29" s="40">
        <f t="shared" si="7"/>
        <v>74715.388357188407</v>
      </c>
      <c r="N29" s="40">
        <f t="shared" si="7"/>
        <v>0</v>
      </c>
      <c r="O29" s="42">
        <f>J29-K29-M29-N29-L29</f>
        <v>56205.185642811601</v>
      </c>
      <c r="P29" s="37"/>
      <c r="Q29" s="39">
        <f t="shared" ref="Q29:V29" si="8">SUM(Q25:Q27)</f>
        <v>-44232.579999999994</v>
      </c>
      <c r="R29" s="40">
        <f t="shared" si="8"/>
        <v>0</v>
      </c>
      <c r="S29" s="40">
        <f t="shared" si="8"/>
        <v>0</v>
      </c>
      <c r="T29" s="40">
        <f t="shared" si="8"/>
        <v>-1774.7509999999995</v>
      </c>
      <c r="U29" s="40">
        <f t="shared" si="8"/>
        <v>-1244</v>
      </c>
      <c r="V29" s="41">
        <f t="shared" si="8"/>
        <v>-47252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5" hidden="1">
      <c r="A31" s="66"/>
      <c r="C31" s="67"/>
      <c r="D31" s="23"/>
      <c r="E31" s="66" t="s">
        <v>53</v>
      </c>
      <c r="F31" s="23"/>
      <c r="G31" s="68">
        <f>+'GM-WklyChnge'!C37</f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0"/>
  <sheetViews>
    <sheetView tabSelected="1" zoomScale="95" workbookViewId="0">
      <selection activeCell="A3" sqref="A3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20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208"/>
    </row>
    <row r="2" spans="1:22" s="213" customFormat="1" ht="29.25" customHeight="1">
      <c r="A2" s="210" t="s">
        <v>107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2" t="s">
        <v>108</v>
      </c>
      <c r="N2" s="211"/>
      <c r="O2" s="211"/>
      <c r="P2" s="211"/>
      <c r="Q2" s="211"/>
      <c r="R2" s="211"/>
      <c r="S2" s="211"/>
      <c r="T2" s="211"/>
      <c r="V2" s="214"/>
    </row>
    <row r="3" spans="1:22" s="20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15" t="s">
        <v>106</v>
      </c>
      <c r="N3"/>
      <c r="O3"/>
      <c r="P3"/>
      <c r="Q3"/>
      <c r="R3"/>
      <c r="S3"/>
      <c r="T3"/>
      <c r="V3" s="214"/>
    </row>
    <row r="4" spans="1:22" s="209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16"/>
    </row>
    <row r="5" spans="1:22" s="221" customFormat="1" ht="18" customHeight="1">
      <c r="A5" s="217"/>
      <c r="B5" s="218"/>
      <c r="C5" s="248" t="s">
        <v>13</v>
      </c>
      <c r="D5" s="249"/>
      <c r="E5" s="250"/>
      <c r="F5" s="219"/>
      <c r="G5" s="248" t="s">
        <v>111</v>
      </c>
      <c r="H5" s="249"/>
      <c r="I5" s="250"/>
      <c r="J5" s="220"/>
      <c r="K5" s="267" t="s">
        <v>109</v>
      </c>
      <c r="L5" s="268"/>
      <c r="M5" s="269"/>
    </row>
    <row r="6" spans="1:22" ht="18.75" customHeight="1" thickBot="1">
      <c r="A6" s="222" t="s">
        <v>9</v>
      </c>
      <c r="B6" s="223"/>
      <c r="C6" s="224" t="s">
        <v>40</v>
      </c>
      <c r="D6" s="225" t="s">
        <v>8</v>
      </c>
      <c r="E6" s="226" t="s">
        <v>12</v>
      </c>
      <c r="F6" s="227"/>
      <c r="G6" s="224" t="s">
        <v>6</v>
      </c>
      <c r="H6" s="225" t="s">
        <v>8</v>
      </c>
      <c r="I6" s="226" t="s">
        <v>12</v>
      </c>
      <c r="J6" s="227"/>
      <c r="K6" s="224" t="s">
        <v>6</v>
      </c>
      <c r="L6" s="225" t="s">
        <v>8</v>
      </c>
      <c r="M6" s="226" t="s">
        <v>12</v>
      </c>
    </row>
    <row r="7" spans="1:22" ht="12" customHeight="1">
      <c r="A7" s="228"/>
      <c r="B7" s="223"/>
      <c r="C7" s="229"/>
      <c r="D7" s="18"/>
      <c r="E7" s="230"/>
      <c r="F7" s="231"/>
      <c r="G7" s="229"/>
      <c r="H7" s="18"/>
      <c r="I7" s="230"/>
      <c r="J7" s="231"/>
      <c r="K7" s="229"/>
      <c r="L7" s="18"/>
      <c r="M7" s="230"/>
    </row>
    <row r="8" spans="1:22" s="32" customFormat="1" ht="13.5" customHeight="1">
      <c r="A8" s="240" t="s">
        <v>90</v>
      </c>
      <c r="B8" s="241"/>
      <c r="C8" s="242">
        <v>14561</v>
      </c>
      <c r="D8" s="243">
        <v>20000</v>
      </c>
      <c r="E8" s="244">
        <v>-5439</v>
      </c>
      <c r="F8" s="245"/>
      <c r="G8" s="242">
        <v>14096</v>
      </c>
      <c r="H8" s="243">
        <v>14096</v>
      </c>
      <c r="I8" s="244">
        <v>0</v>
      </c>
      <c r="J8" s="245"/>
      <c r="K8" s="242">
        <v>465</v>
      </c>
      <c r="L8" s="243">
        <v>5904</v>
      </c>
      <c r="M8" s="244">
        <v>-5439</v>
      </c>
    </row>
    <row r="9" spans="1:22" s="32" customFormat="1" ht="13.5" customHeight="1">
      <c r="A9" s="240" t="s">
        <v>1</v>
      </c>
      <c r="B9" s="241"/>
      <c r="C9" s="242">
        <v>-5915.1849999999995</v>
      </c>
      <c r="D9" s="243">
        <v>12747</v>
      </c>
      <c r="E9" s="244">
        <v>-18662.184999999998</v>
      </c>
      <c r="F9" s="245"/>
      <c r="G9" s="242">
        <v>6632.2919999999995</v>
      </c>
      <c r="H9" s="243">
        <v>4881.7</v>
      </c>
      <c r="I9" s="244">
        <v>-1750.5919999999987</v>
      </c>
      <c r="J9" s="245"/>
      <c r="K9" s="242">
        <v>-12547.476999999999</v>
      </c>
      <c r="L9" s="243">
        <v>7865.3</v>
      </c>
      <c r="M9" s="244">
        <v>-20412.776999999998</v>
      </c>
    </row>
    <row r="10" spans="1:22" s="32" customFormat="1" ht="13.5" customHeight="1">
      <c r="A10" s="240" t="s">
        <v>44</v>
      </c>
      <c r="B10" s="241"/>
      <c r="C10" s="242">
        <v>2380</v>
      </c>
      <c r="D10" s="243">
        <v>750</v>
      </c>
      <c r="E10" s="244">
        <v>1630</v>
      </c>
      <c r="F10" s="245"/>
      <c r="G10" s="242">
        <v>415.01</v>
      </c>
      <c r="H10" s="243">
        <v>340.5</v>
      </c>
      <c r="I10" s="244">
        <v>-74.510000000000005</v>
      </c>
      <c r="J10" s="245"/>
      <c r="K10" s="242">
        <v>1964.99</v>
      </c>
      <c r="L10" s="243">
        <v>409.5</v>
      </c>
      <c r="M10" s="244">
        <v>1555.49</v>
      </c>
    </row>
    <row r="11" spans="1:22" s="32" customFormat="1" ht="13.5" customHeight="1">
      <c r="A11" s="240" t="s">
        <v>66</v>
      </c>
      <c r="B11" s="241"/>
      <c r="C11" s="242">
        <v>3721.8</v>
      </c>
      <c r="D11" s="243">
        <v>3215</v>
      </c>
      <c r="E11" s="244">
        <v>506.8</v>
      </c>
      <c r="F11" s="245"/>
      <c r="G11" s="242">
        <v>1655.8</v>
      </c>
      <c r="H11" s="243">
        <v>1655.8</v>
      </c>
      <c r="I11" s="244">
        <v>0</v>
      </c>
      <c r="J11" s="245"/>
      <c r="K11" s="242">
        <v>2066</v>
      </c>
      <c r="L11" s="243">
        <v>1559.2</v>
      </c>
      <c r="M11" s="244">
        <v>506.8</v>
      </c>
    </row>
    <row r="12" spans="1:22" s="32" customFormat="1" ht="13.5" customHeight="1">
      <c r="A12" s="240" t="s">
        <v>79</v>
      </c>
      <c r="B12" s="241"/>
      <c r="C12" s="242">
        <v>0</v>
      </c>
      <c r="D12" s="243">
        <v>7712</v>
      </c>
      <c r="E12" s="244">
        <v>-7712</v>
      </c>
      <c r="F12" s="245"/>
      <c r="G12" s="242">
        <v>2028.2</v>
      </c>
      <c r="H12" s="243">
        <v>1618.2</v>
      </c>
      <c r="I12" s="244">
        <v>-410</v>
      </c>
      <c r="J12" s="245"/>
      <c r="K12" s="242">
        <v>-2028.2</v>
      </c>
      <c r="L12" s="243">
        <v>6093.8</v>
      </c>
      <c r="M12" s="244">
        <v>-8122</v>
      </c>
    </row>
    <row r="13" spans="1:22" s="32" customFormat="1" ht="13.5" customHeight="1">
      <c r="A13" s="240" t="s">
        <v>50</v>
      </c>
      <c r="B13" s="241"/>
      <c r="C13" s="242">
        <v>13848.419</v>
      </c>
      <c r="D13" s="243">
        <v>8947</v>
      </c>
      <c r="E13" s="244">
        <v>4901.4189999999999</v>
      </c>
      <c r="F13" s="245"/>
      <c r="G13" s="242">
        <v>3591.107</v>
      </c>
      <c r="H13" s="243">
        <v>3377.4</v>
      </c>
      <c r="I13" s="244">
        <v>-213.70699999999988</v>
      </c>
      <c r="J13" s="245"/>
      <c r="K13" s="242">
        <v>10257.312</v>
      </c>
      <c r="L13" s="243">
        <v>5569.6</v>
      </c>
      <c r="M13" s="244">
        <v>4687.7119999999995</v>
      </c>
    </row>
    <row r="14" spans="1:22" s="32" customFormat="1" ht="13.5" customHeight="1">
      <c r="A14" s="240" t="s">
        <v>101</v>
      </c>
      <c r="B14" s="241"/>
      <c r="C14" s="242">
        <v>-47.713999999999999</v>
      </c>
      <c r="D14" s="243">
        <v>0</v>
      </c>
      <c r="E14" s="244">
        <v>-47.713999999999999</v>
      </c>
      <c r="F14" s="245"/>
      <c r="G14" s="242">
        <v>101.93600000000001</v>
      </c>
      <c r="H14" s="243">
        <v>0</v>
      </c>
      <c r="I14" s="244">
        <v>-101.93600000000001</v>
      </c>
      <c r="J14" s="245"/>
      <c r="K14" s="242">
        <v>-149.65</v>
      </c>
      <c r="L14" s="243">
        <v>0</v>
      </c>
      <c r="M14" s="244">
        <v>-149.65</v>
      </c>
    </row>
    <row r="15" spans="1:22" s="32" customFormat="1" ht="13.5" customHeight="1">
      <c r="A15" s="240" t="s">
        <v>11</v>
      </c>
      <c r="B15" s="241"/>
      <c r="C15" s="242">
        <v>0</v>
      </c>
      <c r="D15" s="243">
        <v>6786</v>
      </c>
      <c r="E15" s="244">
        <v>-6786</v>
      </c>
      <c r="F15" s="245"/>
      <c r="G15" s="242">
        <v>0</v>
      </c>
      <c r="H15" s="243">
        <v>0</v>
      </c>
      <c r="I15" s="244">
        <v>0</v>
      </c>
      <c r="J15" s="245"/>
      <c r="K15" s="242">
        <v>0</v>
      </c>
      <c r="L15" s="243">
        <v>6786</v>
      </c>
      <c r="M15" s="244">
        <v>-6786</v>
      </c>
    </row>
    <row r="16" spans="1:22" s="32" customFormat="1" ht="13.5" customHeight="1">
      <c r="A16" s="240" t="s">
        <v>2</v>
      </c>
      <c r="B16" s="241"/>
      <c r="C16" s="242">
        <v>0</v>
      </c>
      <c r="D16" s="243">
        <v>0</v>
      </c>
      <c r="E16" s="244">
        <v>0</v>
      </c>
      <c r="F16" s="245"/>
      <c r="G16" s="242">
        <v>350</v>
      </c>
      <c r="H16" s="243">
        <v>0</v>
      </c>
      <c r="I16" s="244">
        <v>-350</v>
      </c>
      <c r="J16" s="245"/>
      <c r="K16" s="242">
        <v>-350</v>
      </c>
      <c r="L16" s="243">
        <v>0</v>
      </c>
      <c r="M16" s="244">
        <v>-350</v>
      </c>
    </row>
    <row r="17" spans="1:13" ht="4.5" customHeight="1">
      <c r="A17" s="228"/>
      <c r="B17" s="223"/>
      <c r="C17" s="232"/>
      <c r="D17" s="233"/>
      <c r="E17" s="234"/>
      <c r="F17" s="235"/>
      <c r="G17" s="238"/>
      <c r="H17" s="233"/>
      <c r="I17" s="234"/>
      <c r="J17" s="235"/>
      <c r="K17" s="232"/>
      <c r="L17" s="233"/>
      <c r="M17" s="234"/>
    </row>
    <row r="18" spans="1:13" s="237" customFormat="1" ht="16.5">
      <c r="A18" s="246" t="s">
        <v>3</v>
      </c>
      <c r="B18" s="236"/>
      <c r="C18" s="251">
        <v>28548.32</v>
      </c>
      <c r="D18" s="252">
        <v>60157</v>
      </c>
      <c r="E18" s="253">
        <v>-31608.68</v>
      </c>
      <c r="F18" s="254">
        <v>0</v>
      </c>
      <c r="G18" s="251">
        <v>28870.345000000001</v>
      </c>
      <c r="H18" s="252">
        <v>25969.599999999999</v>
      </c>
      <c r="I18" s="253">
        <v>-2900.744999999999</v>
      </c>
      <c r="J18" s="254"/>
      <c r="K18" s="251">
        <v>-322.02499999999998</v>
      </c>
      <c r="L18" s="252">
        <v>34187.4</v>
      </c>
      <c r="M18" s="253">
        <v>-34509.425000000003</v>
      </c>
    </row>
    <row r="19" spans="1:13" ht="4.5" customHeight="1">
      <c r="A19" s="228"/>
      <c r="B19" s="223"/>
      <c r="C19" s="232"/>
      <c r="D19" s="233"/>
      <c r="E19" s="234"/>
      <c r="F19" s="235"/>
      <c r="G19" s="238"/>
      <c r="H19" s="233"/>
      <c r="I19" s="234"/>
      <c r="J19" s="235"/>
      <c r="K19" s="232"/>
      <c r="L19" s="233"/>
      <c r="M19" s="234"/>
    </row>
    <row r="20" spans="1:13" s="32" customFormat="1" ht="13.5" customHeight="1">
      <c r="A20" s="240" t="s">
        <v>10</v>
      </c>
      <c r="B20" s="241"/>
      <c r="C20" s="242">
        <v>-538.41899999999998</v>
      </c>
      <c r="D20" s="243">
        <v>-538.41899999999998</v>
      </c>
      <c r="E20" s="244">
        <v>0</v>
      </c>
      <c r="F20" s="245"/>
      <c r="G20" s="242">
        <v>0</v>
      </c>
      <c r="H20" s="243">
        <v>0</v>
      </c>
      <c r="I20" s="244">
        <v>0</v>
      </c>
      <c r="J20" s="245"/>
      <c r="K20" s="242">
        <v>-538.41899999999998</v>
      </c>
      <c r="L20" s="243">
        <v>-538.41899999999998</v>
      </c>
      <c r="M20" s="244">
        <v>0</v>
      </c>
    </row>
    <row r="21" spans="1:13" s="32" customFormat="1" ht="13.5" customHeight="1">
      <c r="A21" s="240" t="s">
        <v>35</v>
      </c>
      <c r="B21" s="241"/>
      <c r="C21" s="242">
        <v>0</v>
      </c>
      <c r="D21" s="243">
        <v>0</v>
      </c>
      <c r="E21" s="244">
        <v>0</v>
      </c>
      <c r="F21" s="245"/>
      <c r="G21" s="242">
        <v>-665</v>
      </c>
      <c r="H21" s="243">
        <v>-783</v>
      </c>
      <c r="I21" s="244">
        <v>-118</v>
      </c>
      <c r="J21" s="245"/>
      <c r="K21" s="242">
        <v>665</v>
      </c>
      <c r="L21" s="243">
        <v>783</v>
      </c>
      <c r="M21" s="244">
        <v>-118</v>
      </c>
    </row>
    <row r="22" spans="1:13" ht="4.5" customHeight="1">
      <c r="A22" s="228"/>
      <c r="B22" s="223"/>
      <c r="C22" s="232"/>
      <c r="D22" s="233"/>
      <c r="E22" s="234"/>
      <c r="F22" s="235"/>
      <c r="G22" s="238"/>
      <c r="H22" s="233"/>
      <c r="I22" s="234"/>
      <c r="J22" s="235"/>
      <c r="K22" s="232"/>
      <c r="L22" s="233"/>
      <c r="M22" s="234"/>
    </row>
    <row r="23" spans="1:13" s="237" customFormat="1" ht="16.5">
      <c r="A23" s="246" t="s">
        <v>83</v>
      </c>
      <c r="B23" s="236"/>
      <c r="C23" s="251">
        <v>28009.900999999998</v>
      </c>
      <c r="D23" s="252">
        <v>59618.580999999998</v>
      </c>
      <c r="E23" s="255">
        <v>-31608.68</v>
      </c>
      <c r="F23" s="254"/>
      <c r="G23" s="251">
        <v>28205.345000000001</v>
      </c>
      <c r="H23" s="252">
        <v>25186.6</v>
      </c>
      <c r="I23" s="255">
        <v>-3018.744999999999</v>
      </c>
      <c r="J23" s="254"/>
      <c r="K23" s="251">
        <v>-195.44399999999996</v>
      </c>
      <c r="L23" s="252">
        <v>34431.981</v>
      </c>
      <c r="M23" s="255">
        <v>-34627.425000000003</v>
      </c>
    </row>
    <row r="24" spans="1:13" ht="4.5" customHeight="1">
      <c r="A24" s="228"/>
      <c r="B24" s="223"/>
      <c r="C24" s="242"/>
      <c r="D24" s="243"/>
      <c r="E24" s="244"/>
      <c r="F24" s="245"/>
      <c r="G24" s="256"/>
      <c r="H24" s="243"/>
      <c r="I24" s="244"/>
      <c r="J24" s="245"/>
      <c r="K24" s="242"/>
      <c r="L24" s="243"/>
      <c r="M24" s="244"/>
    </row>
    <row r="25" spans="1:13" s="32" customFormat="1" ht="13.5" customHeight="1">
      <c r="A25" s="240" t="s">
        <v>59</v>
      </c>
      <c r="B25" s="241"/>
      <c r="C25" s="242">
        <v>0</v>
      </c>
      <c r="D25" s="243">
        <v>0</v>
      </c>
      <c r="E25" s="244">
        <v>0</v>
      </c>
      <c r="F25" s="245"/>
      <c r="G25" s="242">
        <v>-1336</v>
      </c>
      <c r="H25" s="243">
        <v>-1336</v>
      </c>
      <c r="I25" s="244">
        <v>0</v>
      </c>
      <c r="J25" s="245"/>
      <c r="K25" s="242">
        <v>1336</v>
      </c>
      <c r="L25" s="243">
        <v>1336</v>
      </c>
      <c r="M25" s="244">
        <v>0</v>
      </c>
    </row>
    <row r="26" spans="1:13" ht="4.5" customHeight="1" thickBot="1">
      <c r="A26" s="228"/>
      <c r="B26" s="223"/>
      <c r="C26" s="242"/>
      <c r="D26" s="243"/>
      <c r="E26" s="244"/>
      <c r="F26" s="245"/>
      <c r="G26" s="256"/>
      <c r="H26" s="243"/>
      <c r="I26" s="244"/>
      <c r="J26" s="245"/>
      <c r="K26" s="242"/>
      <c r="L26" s="243"/>
      <c r="M26" s="244"/>
    </row>
    <row r="27" spans="1:13" s="237" customFormat="1" ht="17.25" thickBot="1">
      <c r="A27" s="247" t="s">
        <v>84</v>
      </c>
      <c r="B27" s="239"/>
      <c r="C27" s="257">
        <v>28009.900999999998</v>
      </c>
      <c r="D27" s="258">
        <v>59618.580999999998</v>
      </c>
      <c r="E27" s="259">
        <v>-31608.68</v>
      </c>
      <c r="F27" s="260"/>
      <c r="G27" s="257">
        <v>26869.345000000001</v>
      </c>
      <c r="H27" s="258">
        <v>23850.6</v>
      </c>
      <c r="I27" s="259">
        <v>-3018.744999999999</v>
      </c>
      <c r="J27" s="260"/>
      <c r="K27" s="257">
        <v>1140.556</v>
      </c>
      <c r="L27" s="258">
        <v>35767.981</v>
      </c>
      <c r="M27" s="259">
        <v>-34627.425000000003</v>
      </c>
    </row>
    <row r="28" spans="1:13" ht="3" customHeight="1">
      <c r="A28" s="66"/>
      <c r="C28" s="67"/>
      <c r="D28" s="22"/>
      <c r="E28" s="66"/>
      <c r="F28" s="23"/>
      <c r="I28" s="66"/>
    </row>
    <row r="29" spans="1:13">
      <c r="A29" s="71" t="s">
        <v>110</v>
      </c>
      <c r="C29" s="23"/>
      <c r="D29" s="22"/>
      <c r="E29" s="23"/>
      <c r="F29" s="23"/>
      <c r="I29" s="23"/>
    </row>
    <row r="30" spans="1:13">
      <c r="M30" s="193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9"/>
  <sheetViews>
    <sheetView topLeftCell="B1"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6.5">
      <c r="A2" s="265" t="s">
        <v>69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5">
      <c r="A3" s="266" t="s">
        <v>106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v>20000</v>
      </c>
      <c r="D9" s="36">
        <v>14096</v>
      </c>
      <c r="E9" s="139">
        <v>5904</v>
      </c>
      <c r="F9" s="36"/>
      <c r="G9" s="137">
        <v>14561</v>
      </c>
      <c r="H9" s="36">
        <v>0</v>
      </c>
      <c r="I9" s="36">
        <v>0</v>
      </c>
      <c r="J9" s="140">
        <v>14561</v>
      </c>
      <c r="K9" s="141"/>
      <c r="L9" s="143">
        <v>0</v>
      </c>
      <c r="M9" s="144">
        <v>8800</v>
      </c>
      <c r="N9" s="144">
        <v>5296</v>
      </c>
      <c r="O9" s="140">
        <v>465</v>
      </c>
      <c r="P9" s="37"/>
      <c r="Q9" s="137">
        <v>-5439</v>
      </c>
      <c r="R9" s="36"/>
      <c r="S9" s="36">
        <v>0</v>
      </c>
      <c r="T9" s="36">
        <v>0</v>
      </c>
      <c r="U9" s="36">
        <v>0</v>
      </c>
      <c r="V9" s="139">
        <v>-5439</v>
      </c>
      <c r="W9" s="32"/>
      <c r="X9" s="170"/>
    </row>
    <row r="10" spans="1:24" ht="13.5" customHeight="1">
      <c r="A10" s="110" t="s">
        <v>1</v>
      </c>
      <c r="B10" s="35"/>
      <c r="C10" s="137">
        <v>12747</v>
      </c>
      <c r="D10" s="36">
        <v>4881.7</v>
      </c>
      <c r="E10" s="139">
        <v>7865.3</v>
      </c>
      <c r="F10" s="36"/>
      <c r="G10" s="137">
        <v>-5915.1849999999995</v>
      </c>
      <c r="H10" s="36">
        <v>0</v>
      </c>
      <c r="I10" s="36">
        <v>0</v>
      </c>
      <c r="J10" s="140">
        <v>-5915.1849999999995</v>
      </c>
      <c r="K10" s="141"/>
      <c r="L10" s="137">
        <v>665</v>
      </c>
      <c r="M10" s="36">
        <v>3491.2919999999999</v>
      </c>
      <c r="N10" s="36">
        <v>2476</v>
      </c>
      <c r="O10" s="140">
        <v>-12547.476999999999</v>
      </c>
      <c r="P10" s="37"/>
      <c r="Q10" s="137">
        <v>-18662.184999999998</v>
      </c>
      <c r="R10" s="36"/>
      <c r="S10" s="36">
        <v>118</v>
      </c>
      <c r="T10" s="36">
        <v>-1034.4919999999997</v>
      </c>
      <c r="U10" s="36">
        <v>-834</v>
      </c>
      <c r="V10" s="139">
        <v>-20413</v>
      </c>
      <c r="W10" s="32"/>
    </row>
    <row r="11" spans="1:24" ht="13.5" customHeight="1">
      <c r="A11" s="110" t="s">
        <v>44</v>
      </c>
      <c r="B11" s="35"/>
      <c r="C11" s="137">
        <v>750</v>
      </c>
      <c r="D11" s="36">
        <v>340.5</v>
      </c>
      <c r="E11" s="139">
        <v>409.5</v>
      </c>
      <c r="F11" s="36"/>
      <c r="G11" s="137">
        <v>2380</v>
      </c>
      <c r="H11" s="36">
        <v>0</v>
      </c>
      <c r="I11" s="36">
        <v>0</v>
      </c>
      <c r="J11" s="140">
        <v>2380</v>
      </c>
      <c r="K11" s="141"/>
      <c r="L11" s="137">
        <v>0</v>
      </c>
      <c r="M11" s="36">
        <v>178.61</v>
      </c>
      <c r="N11" s="36">
        <v>236.4</v>
      </c>
      <c r="O11" s="140">
        <v>1964.99</v>
      </c>
      <c r="P11" s="37"/>
      <c r="Q11" s="137">
        <v>1630</v>
      </c>
      <c r="R11" s="36"/>
      <c r="S11" s="36">
        <v>0</v>
      </c>
      <c r="T11" s="36">
        <v>-74.510000000000005</v>
      </c>
      <c r="U11" s="36">
        <v>0</v>
      </c>
      <c r="V11" s="139">
        <v>1555</v>
      </c>
      <c r="W11" s="32"/>
    </row>
    <row r="12" spans="1:24" ht="13.5" customHeight="1">
      <c r="A12" s="110" t="s">
        <v>66</v>
      </c>
      <c r="B12" s="35"/>
      <c r="C12" s="137">
        <v>3215</v>
      </c>
      <c r="D12" s="36">
        <v>1655.8</v>
      </c>
      <c r="E12" s="139">
        <v>1559.2</v>
      </c>
      <c r="F12" s="36"/>
      <c r="G12" s="137">
        <v>3721.8</v>
      </c>
      <c r="H12" s="36">
        <v>0</v>
      </c>
      <c r="I12" s="36">
        <v>0</v>
      </c>
      <c r="J12" s="140">
        <v>3721.8</v>
      </c>
      <c r="K12" s="141"/>
      <c r="L12" s="137">
        <v>0</v>
      </c>
      <c r="M12" s="36">
        <v>882.6</v>
      </c>
      <c r="N12" s="36">
        <v>773.2</v>
      </c>
      <c r="O12" s="140">
        <v>2066</v>
      </c>
      <c r="P12" s="37"/>
      <c r="Q12" s="137">
        <v>506.8</v>
      </c>
      <c r="R12" s="36"/>
      <c r="S12" s="36">
        <v>0</v>
      </c>
      <c r="T12" s="36">
        <v>0</v>
      </c>
      <c r="U12" s="36">
        <v>0</v>
      </c>
      <c r="V12" s="139">
        <v>507</v>
      </c>
      <c r="W12" s="32"/>
    </row>
    <row r="13" spans="1:24" ht="13.5" customHeight="1">
      <c r="A13" s="110" t="s">
        <v>79</v>
      </c>
      <c r="B13" s="35"/>
      <c r="C13" s="137">
        <v>7712</v>
      </c>
      <c r="D13" s="36">
        <v>1618.2</v>
      </c>
      <c r="E13" s="139">
        <v>6093.8</v>
      </c>
      <c r="F13" s="36"/>
      <c r="G13" s="137">
        <v>0</v>
      </c>
      <c r="H13" s="36">
        <v>0</v>
      </c>
      <c r="I13" s="36">
        <v>0</v>
      </c>
      <c r="J13" s="140">
        <v>0</v>
      </c>
      <c r="K13" s="141"/>
      <c r="L13" s="137">
        <v>0</v>
      </c>
      <c r="M13" s="36">
        <v>1582.2</v>
      </c>
      <c r="N13" s="36">
        <v>446</v>
      </c>
      <c r="O13" s="140">
        <v>-2028.2</v>
      </c>
      <c r="P13" s="37"/>
      <c r="Q13" s="137">
        <v>-7712</v>
      </c>
      <c r="R13" s="36"/>
      <c r="S13" s="36">
        <v>0</v>
      </c>
      <c r="T13" s="36">
        <v>0</v>
      </c>
      <c r="U13" s="36">
        <v>-410</v>
      </c>
      <c r="V13" s="139">
        <v>-8122</v>
      </c>
      <c r="W13" s="32"/>
    </row>
    <row r="14" spans="1:24" s="64" customFormat="1" ht="13.5" customHeight="1">
      <c r="A14" s="171" t="s">
        <v>50</v>
      </c>
      <c r="B14" s="184"/>
      <c r="C14" s="143">
        <v>8947</v>
      </c>
      <c r="D14" s="144">
        <v>3377.4</v>
      </c>
      <c r="E14" s="168">
        <v>5569.6</v>
      </c>
      <c r="F14" s="144"/>
      <c r="G14" s="143">
        <v>13848.419</v>
      </c>
      <c r="H14" s="144">
        <v>0</v>
      </c>
      <c r="I14" s="144">
        <v>0</v>
      </c>
      <c r="J14" s="185">
        <v>13848.419</v>
      </c>
      <c r="K14" s="186"/>
      <c r="L14" s="143">
        <v>0</v>
      </c>
      <c r="M14" s="36">
        <v>1768.5129999999999</v>
      </c>
      <c r="N14" s="144">
        <v>1822.5940000000001</v>
      </c>
      <c r="O14" s="185">
        <v>10257.311999999998</v>
      </c>
      <c r="P14" s="187"/>
      <c r="Q14" s="143">
        <v>4901.4189999999999</v>
      </c>
      <c r="R14" s="144"/>
      <c r="S14" s="144">
        <v>0</v>
      </c>
      <c r="T14" s="36">
        <v>-213.81299999999987</v>
      </c>
      <c r="U14" s="144">
        <v>0</v>
      </c>
      <c r="V14" s="168">
        <v>4688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v>0</v>
      </c>
      <c r="D15" s="144">
        <v>0</v>
      </c>
      <c r="E15" s="168">
        <v>0</v>
      </c>
      <c r="F15" s="144"/>
      <c r="G15" s="143">
        <v>-47.713999999999999</v>
      </c>
      <c r="H15" s="144">
        <v>0</v>
      </c>
      <c r="I15" s="144">
        <v>0</v>
      </c>
      <c r="J15" s="185">
        <v>-47.713999999999999</v>
      </c>
      <c r="K15" s="186"/>
      <c r="L15" s="143">
        <v>0</v>
      </c>
      <c r="M15" s="36">
        <v>101.93600000000001</v>
      </c>
      <c r="N15" s="144">
        <v>0</v>
      </c>
      <c r="O15" s="185">
        <v>-149.65</v>
      </c>
      <c r="P15" s="187"/>
      <c r="Q15" s="143">
        <v>-47.713999999999999</v>
      </c>
      <c r="R15" s="144"/>
      <c r="S15" s="144">
        <v>0</v>
      </c>
      <c r="T15" s="36">
        <v>-101.93600000000001</v>
      </c>
      <c r="U15" s="144">
        <v>0</v>
      </c>
      <c r="V15" s="168">
        <v>-150</v>
      </c>
      <c r="W15" s="63"/>
    </row>
    <row r="16" spans="1:24" ht="13.5" customHeight="1">
      <c r="A16" s="110" t="s">
        <v>11</v>
      </c>
      <c r="B16" s="35"/>
      <c r="C16" s="137">
        <v>6786</v>
      </c>
      <c r="D16" s="36">
        <v>0</v>
      </c>
      <c r="E16" s="139">
        <v>6786</v>
      </c>
      <c r="F16" s="36"/>
      <c r="G16" s="137">
        <v>0</v>
      </c>
      <c r="H16" s="36">
        <v>0</v>
      </c>
      <c r="I16" s="36">
        <v>0</v>
      </c>
      <c r="J16" s="140">
        <v>0</v>
      </c>
      <c r="K16" s="141"/>
      <c r="L16" s="137">
        <v>0</v>
      </c>
      <c r="M16" s="36">
        <v>0</v>
      </c>
      <c r="N16" s="36">
        <v>0</v>
      </c>
      <c r="O16" s="140">
        <v>0</v>
      </c>
      <c r="P16" s="37"/>
      <c r="Q16" s="137">
        <v>-6786</v>
      </c>
      <c r="R16" s="36"/>
      <c r="S16" s="36">
        <v>0</v>
      </c>
      <c r="T16" s="36">
        <v>0</v>
      </c>
      <c r="U16" s="36">
        <v>0</v>
      </c>
      <c r="V16" s="139">
        <v>-6786</v>
      </c>
      <c r="W16" s="32"/>
    </row>
    <row r="17" spans="1:23" ht="13.5" customHeight="1">
      <c r="A17" s="110" t="s">
        <v>2</v>
      </c>
      <c r="B17" s="35"/>
      <c r="C17" s="137">
        <v>0</v>
      </c>
      <c r="D17" s="36">
        <v>0</v>
      </c>
      <c r="E17" s="139">
        <v>0</v>
      </c>
      <c r="F17" s="36"/>
      <c r="G17" s="137">
        <v>0</v>
      </c>
      <c r="H17" s="36">
        <v>0</v>
      </c>
      <c r="I17" s="36">
        <v>0</v>
      </c>
      <c r="J17" s="140">
        <v>0</v>
      </c>
      <c r="K17" s="141"/>
      <c r="L17" s="137">
        <v>0</v>
      </c>
      <c r="M17" s="36">
        <v>350</v>
      </c>
      <c r="N17" s="36">
        <v>0</v>
      </c>
      <c r="O17" s="140">
        <v>-350</v>
      </c>
      <c r="P17" s="37"/>
      <c r="Q17" s="137">
        <v>0</v>
      </c>
      <c r="R17" s="36"/>
      <c r="S17" s="36">
        <v>0</v>
      </c>
      <c r="T17" s="36">
        <v>-350</v>
      </c>
      <c r="U17" s="36">
        <v>0</v>
      </c>
      <c r="V17" s="139"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v>60157</v>
      </c>
      <c r="D19" s="44">
        <v>25969.599999999999</v>
      </c>
      <c r="E19" s="45">
        <v>34187.4</v>
      </c>
      <c r="F19" s="36"/>
      <c r="G19" s="43">
        <v>28548.32</v>
      </c>
      <c r="H19" s="44">
        <v>0</v>
      </c>
      <c r="I19" s="45">
        <v>0</v>
      </c>
      <c r="J19" s="46">
        <v>28548.32</v>
      </c>
      <c r="K19" s="44">
        <v>0</v>
      </c>
      <c r="L19" s="43">
        <v>665</v>
      </c>
      <c r="M19" s="44">
        <v>17155.151000000002</v>
      </c>
      <c r="N19" s="44">
        <v>11050.194</v>
      </c>
      <c r="O19" s="46">
        <v>-322.0250000000018</v>
      </c>
      <c r="P19" s="186">
        <v>0</v>
      </c>
      <c r="Q19" s="43">
        <v>-31608.68</v>
      </c>
      <c r="R19" s="44">
        <v>0</v>
      </c>
      <c r="S19" s="44">
        <v>118</v>
      </c>
      <c r="T19" s="44">
        <v>-1774.7509999999995</v>
      </c>
      <c r="U19" s="44">
        <v>-1244</v>
      </c>
      <c r="V19" s="45">
        <v>-34510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v>0</v>
      </c>
      <c r="D21" s="36">
        <v>0</v>
      </c>
      <c r="E21" s="139">
        <v>0</v>
      </c>
      <c r="F21" s="36"/>
      <c r="G21" s="137">
        <v>0</v>
      </c>
      <c r="H21" s="36">
        <v>0</v>
      </c>
      <c r="I21" s="36">
        <v>0</v>
      </c>
      <c r="J21" s="140">
        <v>0</v>
      </c>
      <c r="K21" s="141"/>
      <c r="L21" s="137">
        <v>0</v>
      </c>
      <c r="M21" s="36">
        <v>11050.194</v>
      </c>
      <c r="N21" s="36">
        <v>-11050.194</v>
      </c>
      <c r="O21" s="140">
        <v>0</v>
      </c>
      <c r="P21" s="37"/>
      <c r="Q21" s="137">
        <v>0</v>
      </c>
      <c r="R21" s="36"/>
      <c r="S21" s="36">
        <v>0</v>
      </c>
      <c r="T21" s="36">
        <v>0</v>
      </c>
      <c r="U21" s="36">
        <v>0</v>
      </c>
      <c r="V21" s="139">
        <v>0</v>
      </c>
      <c r="W21" s="32"/>
    </row>
    <row r="22" spans="1:23" ht="13.5" customHeight="1">
      <c r="A22" s="110" t="s">
        <v>10</v>
      </c>
      <c r="B22" s="35"/>
      <c r="C22" s="137">
        <v>-538.41899999999998</v>
      </c>
      <c r="D22" s="36">
        <v>0</v>
      </c>
      <c r="E22" s="139">
        <v>-538.41899999999998</v>
      </c>
      <c r="F22" s="141"/>
      <c r="G22" s="137">
        <v>-538.41899999999998</v>
      </c>
      <c r="H22" s="36">
        <v>0</v>
      </c>
      <c r="I22" s="36">
        <v>0</v>
      </c>
      <c r="J22" s="140">
        <v>-538.41899999999998</v>
      </c>
      <c r="K22" s="141"/>
      <c r="L22" s="137">
        <v>0</v>
      </c>
      <c r="M22" s="36">
        <v>0</v>
      </c>
      <c r="N22" s="36">
        <v>0</v>
      </c>
      <c r="O22" s="140">
        <v>-538.41899999999998</v>
      </c>
      <c r="P22" s="37"/>
      <c r="Q22" s="137">
        <v>0</v>
      </c>
      <c r="R22" s="36"/>
      <c r="S22" s="36">
        <v>0</v>
      </c>
      <c r="T22" s="36">
        <v>0</v>
      </c>
      <c r="U22" s="36">
        <v>0</v>
      </c>
      <c r="V22" s="139">
        <v>0</v>
      </c>
      <c r="W22" s="32"/>
    </row>
    <row r="23" spans="1:23" ht="13.5" customHeight="1">
      <c r="A23" s="110" t="s">
        <v>35</v>
      </c>
      <c r="B23" s="35"/>
      <c r="C23" s="137">
        <v>0</v>
      </c>
      <c r="D23" s="36">
        <v>-783</v>
      </c>
      <c r="E23" s="139">
        <v>783</v>
      </c>
      <c r="F23" s="36"/>
      <c r="G23" s="137">
        <v>0</v>
      </c>
      <c r="H23" s="36">
        <v>0</v>
      </c>
      <c r="I23" s="36">
        <v>0</v>
      </c>
      <c r="J23" s="140">
        <v>0</v>
      </c>
      <c r="K23" s="141"/>
      <c r="L23" s="137">
        <v>-665</v>
      </c>
      <c r="M23" s="36">
        <v>0</v>
      </c>
      <c r="N23" s="36">
        <v>0</v>
      </c>
      <c r="O23" s="140">
        <v>665</v>
      </c>
      <c r="P23" s="37"/>
      <c r="Q23" s="137">
        <v>0</v>
      </c>
      <c r="R23" s="36"/>
      <c r="S23" s="36">
        <v>-118</v>
      </c>
      <c r="T23" s="36">
        <v>0</v>
      </c>
      <c r="U23" s="36">
        <v>0</v>
      </c>
      <c r="V23" s="139"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v>0</v>
      </c>
      <c r="W24" s="32"/>
    </row>
    <row r="25" spans="1:23" s="34" customFormat="1" ht="12" customHeight="1">
      <c r="A25" s="38" t="s">
        <v>83</v>
      </c>
      <c r="B25" s="35"/>
      <c r="C25" s="43">
        <v>59618.580999999998</v>
      </c>
      <c r="D25" s="44">
        <v>25186.6</v>
      </c>
      <c r="E25" s="45">
        <v>34431.980999999992</v>
      </c>
      <c r="F25" s="36"/>
      <c r="G25" s="43">
        <v>28009.900999999998</v>
      </c>
      <c r="H25" s="44">
        <v>0</v>
      </c>
      <c r="I25" s="44">
        <v>0</v>
      </c>
      <c r="J25" s="46">
        <v>28009.900999999998</v>
      </c>
      <c r="K25" s="44">
        <v>0</v>
      </c>
      <c r="L25" s="43">
        <v>0</v>
      </c>
      <c r="M25" s="44">
        <v>28205.345000000001</v>
      </c>
      <c r="N25" s="44">
        <v>0</v>
      </c>
      <c r="O25" s="46">
        <v>-195.44400000000314</v>
      </c>
      <c r="P25" s="37"/>
      <c r="Q25" s="43">
        <v>-31608.68</v>
      </c>
      <c r="R25" s="44">
        <v>0</v>
      </c>
      <c r="S25" s="44">
        <v>0</v>
      </c>
      <c r="T25" s="44">
        <v>-1774.7509999999995</v>
      </c>
      <c r="U25" s="44">
        <v>-1244</v>
      </c>
      <c r="V25" s="45">
        <v>-34628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v>0</v>
      </c>
      <c r="D27" s="36">
        <v>-1336</v>
      </c>
      <c r="E27" s="139">
        <v>1336</v>
      </c>
      <c r="F27" s="36"/>
      <c r="G27" s="137">
        <v>0</v>
      </c>
      <c r="H27" s="36">
        <v>0</v>
      </c>
      <c r="I27" s="36">
        <v>0</v>
      </c>
      <c r="J27" s="140">
        <v>0</v>
      </c>
      <c r="K27" s="141"/>
      <c r="L27" s="138">
        <v>0</v>
      </c>
      <c r="M27" s="36">
        <v>-1336</v>
      </c>
      <c r="N27" s="36">
        <v>0</v>
      </c>
      <c r="O27" s="140">
        <v>1336</v>
      </c>
      <c r="P27" s="37"/>
      <c r="Q27" s="137">
        <v>0</v>
      </c>
      <c r="R27" s="36"/>
      <c r="S27" s="36">
        <v>0</v>
      </c>
      <c r="T27" s="36">
        <v>0</v>
      </c>
      <c r="U27" s="36">
        <v>0</v>
      </c>
      <c r="V27" s="139"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v>59618.580999999998</v>
      </c>
      <c r="D29" s="40">
        <v>23850.6</v>
      </c>
      <c r="E29" s="41">
        <v>35767.980999999992</v>
      </c>
      <c r="F29" s="36"/>
      <c r="G29" s="39">
        <v>28009.900999999998</v>
      </c>
      <c r="H29" s="40">
        <v>0</v>
      </c>
      <c r="I29" s="40">
        <v>0</v>
      </c>
      <c r="J29" s="42">
        <v>28009.900999999998</v>
      </c>
      <c r="K29" s="40">
        <v>0</v>
      </c>
      <c r="L29" s="39">
        <v>0</v>
      </c>
      <c r="M29" s="40">
        <v>26869.345000000001</v>
      </c>
      <c r="N29" s="40">
        <v>0</v>
      </c>
      <c r="O29" s="42">
        <v>1140.5559999999969</v>
      </c>
      <c r="P29" s="37"/>
      <c r="Q29" s="39">
        <v>-31608.68</v>
      </c>
      <c r="R29" s="40">
        <v>0</v>
      </c>
      <c r="S29" s="40">
        <v>0</v>
      </c>
      <c r="T29" s="40">
        <v>-1774.7509999999995</v>
      </c>
      <c r="U29" s="40">
        <v>-1244</v>
      </c>
      <c r="V29" s="41">
        <v>-34628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5" hidden="1">
      <c r="A31" s="66"/>
      <c r="C31" s="67"/>
      <c r="D31" s="23"/>
      <c r="E31" s="66" t="s">
        <v>53</v>
      </c>
      <c r="F31" s="23"/>
      <c r="G31" s="68"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37"/>
  <sheetViews>
    <sheetView topLeftCell="A3"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3" width="9.7109375" style="14" customWidth="1"/>
    <col min="14" max="16384" width="9.140625" style="14"/>
  </cols>
  <sheetData>
    <row r="1" spans="1:13" ht="15.75">
      <c r="A1" s="190" t="s">
        <v>76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3" ht="16.5">
      <c r="A2" s="191" t="s">
        <v>77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3" ht="13.5">
      <c r="A3" s="192" t="s">
        <v>106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</row>
    <row r="4" spans="1:13" ht="3" customHeight="1">
      <c r="A4" s="19"/>
    </row>
    <row r="5" spans="1:13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3" s="34" customFormat="1" ht="13.5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  <c r="L6" s="124"/>
      <c r="M6" s="124"/>
    </row>
    <row r="7" spans="1:13" s="34" customFormat="1" ht="15.75">
      <c r="A7" s="117" t="s">
        <v>9</v>
      </c>
      <c r="C7" s="114" t="s">
        <v>82</v>
      </c>
      <c r="D7" s="118" t="s">
        <v>56</v>
      </c>
      <c r="E7" s="118" t="s">
        <v>52</v>
      </c>
      <c r="F7" s="125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  <c r="L7" s="124"/>
      <c r="M7" s="124"/>
    </row>
    <row r="8" spans="1:13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3" s="201" customFormat="1" ht="13.5" customHeight="1">
      <c r="A9" s="197" t="s">
        <v>90</v>
      </c>
      <c r="B9" s="198"/>
      <c r="C9" s="138">
        <v>874</v>
      </c>
      <c r="D9" s="141">
        <v>0</v>
      </c>
      <c r="E9" s="141">
        <v>0</v>
      </c>
      <c r="F9" s="141">
        <v>0</v>
      </c>
      <c r="G9" s="139">
        <v>0</v>
      </c>
      <c r="H9" s="138">
        <v>874</v>
      </c>
      <c r="I9" s="138">
        <v>0</v>
      </c>
      <c r="J9" s="141">
        <v>0</v>
      </c>
      <c r="K9" s="139">
        <v>874</v>
      </c>
    </row>
    <row r="10" spans="1:13" s="201" customFormat="1" ht="13.5" customHeight="1">
      <c r="A10" s="197" t="s">
        <v>1</v>
      </c>
      <c r="B10" s="198"/>
      <c r="C10" s="138">
        <v>2131</v>
      </c>
      <c r="D10" s="141">
        <v>-7463.598</v>
      </c>
      <c r="E10" s="141">
        <v>-12.834</v>
      </c>
      <c r="F10" s="141">
        <v>0</v>
      </c>
      <c r="G10" s="139">
        <v>0</v>
      </c>
      <c r="H10" s="138">
        <v>-5345.4319999999998</v>
      </c>
      <c r="I10" s="138">
        <v>0</v>
      </c>
      <c r="J10" s="141">
        <v>7000</v>
      </c>
      <c r="K10" s="139">
        <v>1654.5680000000002</v>
      </c>
    </row>
    <row r="11" spans="1:13" s="201" customFormat="1" ht="13.5" customHeight="1">
      <c r="A11" s="197" t="s">
        <v>44</v>
      </c>
      <c r="B11" s="198"/>
      <c r="C11" s="138">
        <v>735</v>
      </c>
      <c r="D11" s="141">
        <v>0</v>
      </c>
      <c r="E11" s="141">
        <v>0</v>
      </c>
      <c r="F11" s="141">
        <v>0</v>
      </c>
      <c r="G11" s="139">
        <v>0</v>
      </c>
      <c r="H11" s="138">
        <v>735</v>
      </c>
      <c r="I11" s="138">
        <v>0</v>
      </c>
      <c r="J11" s="141">
        <v>0</v>
      </c>
      <c r="K11" s="139">
        <v>735</v>
      </c>
    </row>
    <row r="12" spans="1:13" s="201" customFormat="1" ht="13.5" customHeight="1">
      <c r="A12" s="197" t="s">
        <v>66</v>
      </c>
      <c r="B12" s="198"/>
      <c r="C12" s="138">
        <v>258.8</v>
      </c>
      <c r="D12" s="141">
        <v>0</v>
      </c>
      <c r="E12" s="141">
        <v>0</v>
      </c>
      <c r="F12" s="141">
        <v>0</v>
      </c>
      <c r="G12" s="139">
        <v>0</v>
      </c>
      <c r="H12" s="138">
        <v>258.8</v>
      </c>
      <c r="I12" s="138">
        <v>0</v>
      </c>
      <c r="J12" s="141">
        <v>0</v>
      </c>
      <c r="K12" s="139">
        <v>258.8</v>
      </c>
    </row>
    <row r="13" spans="1:13" s="201" customFormat="1" ht="13.5" customHeight="1">
      <c r="A13" s="197" t="s">
        <v>79</v>
      </c>
      <c r="B13" s="198"/>
      <c r="C13" s="138">
        <v>0</v>
      </c>
      <c r="D13" s="141">
        <v>229.70699999999999</v>
      </c>
      <c r="E13" s="141">
        <v>0</v>
      </c>
      <c r="F13" s="141">
        <v>0</v>
      </c>
      <c r="G13" s="139">
        <v>0</v>
      </c>
      <c r="H13" s="138">
        <v>229.70699999999999</v>
      </c>
      <c r="I13" s="138">
        <v>0</v>
      </c>
      <c r="J13" s="141">
        <v>0</v>
      </c>
      <c r="K13" s="139">
        <v>229.70699999999999</v>
      </c>
    </row>
    <row r="14" spans="1:13" ht="13.5" customHeight="1">
      <c r="A14" s="197"/>
      <c r="B14" s="34"/>
      <c r="C14" s="137"/>
      <c r="D14" s="36"/>
      <c r="E14" s="36"/>
      <c r="F14" s="36"/>
      <c r="G14" s="142"/>
      <c r="H14" s="138"/>
      <c r="I14" s="137"/>
      <c r="J14" s="36"/>
      <c r="K14" s="142"/>
    </row>
    <row r="15" spans="1:13" ht="13.5" customHeight="1">
      <c r="A15" s="110" t="s">
        <v>92</v>
      </c>
      <c r="B15" s="172"/>
      <c r="C15" s="137">
        <v>1409.5390000000007</v>
      </c>
      <c r="D15" s="36">
        <v>0</v>
      </c>
      <c r="E15" s="36">
        <v>0</v>
      </c>
      <c r="F15" s="36">
        <v>0</v>
      </c>
      <c r="G15" s="142">
        <v>0</v>
      </c>
      <c r="H15" s="138">
        <v>1409.5390000000007</v>
      </c>
      <c r="I15" s="137">
        <v>0</v>
      </c>
      <c r="J15" s="36">
        <v>0</v>
      </c>
      <c r="K15" s="139">
        <v>1409.5390000000007</v>
      </c>
    </row>
    <row r="16" spans="1:13" ht="13.5" customHeight="1">
      <c r="A16" s="110" t="s">
        <v>95</v>
      </c>
      <c r="B16" s="172"/>
      <c r="C16" s="137">
        <v>276</v>
      </c>
      <c r="D16" s="36">
        <v>0</v>
      </c>
      <c r="E16" s="36">
        <v>0</v>
      </c>
      <c r="F16" s="36">
        <v>0</v>
      </c>
      <c r="G16" s="142">
        <v>0</v>
      </c>
      <c r="H16" s="138">
        <v>276</v>
      </c>
      <c r="I16" s="137">
        <v>0</v>
      </c>
      <c r="J16" s="36">
        <v>0</v>
      </c>
      <c r="K16" s="139">
        <v>276</v>
      </c>
    </row>
    <row r="17" spans="1:11" ht="13.5" customHeight="1">
      <c r="A17" s="197" t="s">
        <v>104</v>
      </c>
      <c r="B17" s="172"/>
      <c r="C17" s="194">
        <v>1685.5390000000007</v>
      </c>
      <c r="D17" s="200">
        <v>0</v>
      </c>
      <c r="E17" s="200">
        <v>0</v>
      </c>
      <c r="F17" s="200">
        <v>0</v>
      </c>
      <c r="G17" s="195">
        <v>0</v>
      </c>
      <c r="H17" s="199">
        <v>1685.5390000000007</v>
      </c>
      <c r="I17" s="194">
        <v>0</v>
      </c>
      <c r="J17" s="200">
        <v>0</v>
      </c>
      <c r="K17" s="207">
        <v>1685.5390000000007</v>
      </c>
    </row>
    <row r="18" spans="1:11" ht="13.5" customHeight="1">
      <c r="A18" s="110"/>
      <c r="B18" s="172"/>
      <c r="C18" s="137"/>
      <c r="D18" s="36"/>
      <c r="E18" s="36"/>
      <c r="F18" s="36"/>
      <c r="G18" s="142"/>
      <c r="H18" s="173"/>
      <c r="I18" s="137"/>
      <c r="J18" s="36"/>
      <c r="K18" s="174"/>
    </row>
    <row r="19" spans="1:11" ht="13.5" customHeight="1">
      <c r="A19" s="110" t="s">
        <v>93</v>
      </c>
      <c r="B19" s="172"/>
      <c r="C19" s="137">
        <v>-4.6900000000000004</v>
      </c>
      <c r="D19" s="36">
        <v>0</v>
      </c>
      <c r="E19" s="36">
        <v>0</v>
      </c>
      <c r="F19" s="36">
        <v>0</v>
      </c>
      <c r="G19" s="142">
        <v>0</v>
      </c>
      <c r="H19" s="138">
        <v>-4.6900000000000004</v>
      </c>
      <c r="I19" s="137">
        <v>0</v>
      </c>
      <c r="J19" s="36">
        <v>0</v>
      </c>
      <c r="K19" s="139">
        <v>-4.6900000000000004</v>
      </c>
    </row>
    <row r="20" spans="1:11" ht="13.5" customHeight="1">
      <c r="A20" s="110" t="s">
        <v>94</v>
      </c>
      <c r="B20" s="172"/>
      <c r="C20" s="137">
        <v>26.332999999999991</v>
      </c>
      <c r="D20" s="36">
        <v>0</v>
      </c>
      <c r="E20" s="36">
        <v>0</v>
      </c>
      <c r="F20" s="36">
        <v>0</v>
      </c>
      <c r="G20" s="142">
        <v>0</v>
      </c>
      <c r="H20" s="138">
        <v>26.332999999999991</v>
      </c>
      <c r="I20" s="137">
        <v>0</v>
      </c>
      <c r="J20" s="36">
        <v>0</v>
      </c>
      <c r="K20" s="139">
        <v>26.332999999999991</v>
      </c>
    </row>
    <row r="21" spans="1:11" ht="13.5" customHeight="1">
      <c r="A21" s="110" t="s">
        <v>97</v>
      </c>
      <c r="B21" s="172"/>
      <c r="C21" s="137">
        <v>-0.35099999999999998</v>
      </c>
      <c r="D21" s="36">
        <v>0</v>
      </c>
      <c r="E21" s="36">
        <v>0</v>
      </c>
      <c r="F21" s="36">
        <v>0</v>
      </c>
      <c r="G21" s="142">
        <v>0</v>
      </c>
      <c r="H21" s="138">
        <v>-0.35099999999999998</v>
      </c>
      <c r="I21" s="137">
        <v>0</v>
      </c>
      <c r="J21" s="36">
        <v>0</v>
      </c>
      <c r="K21" s="139">
        <v>-0.35099999999999998</v>
      </c>
    </row>
    <row r="22" spans="1:11" ht="13.5" customHeight="1">
      <c r="A22" s="197" t="s">
        <v>105</v>
      </c>
      <c r="B22" s="172"/>
      <c r="C22" s="194">
        <v>21.291999999999991</v>
      </c>
      <c r="D22" s="200">
        <v>0</v>
      </c>
      <c r="E22" s="200">
        <v>0</v>
      </c>
      <c r="F22" s="200">
        <v>0</v>
      </c>
      <c r="G22" s="195">
        <v>0</v>
      </c>
      <c r="H22" s="199">
        <v>21.291999999999991</v>
      </c>
      <c r="I22" s="194">
        <v>0</v>
      </c>
      <c r="J22" s="200">
        <v>0</v>
      </c>
      <c r="K22" s="207">
        <v>21.291999999999991</v>
      </c>
    </row>
    <row r="23" spans="1:11" ht="13.5" customHeight="1">
      <c r="A23" s="110"/>
      <c r="B23" s="172"/>
      <c r="C23" s="137"/>
      <c r="D23" s="36"/>
      <c r="E23" s="36"/>
      <c r="F23" s="36"/>
      <c r="G23" s="142"/>
      <c r="H23" s="173"/>
      <c r="I23" s="137"/>
      <c r="J23" s="36"/>
      <c r="K23" s="174"/>
    </row>
    <row r="24" spans="1:11" ht="13.5" customHeight="1">
      <c r="A24" s="110" t="s">
        <v>2</v>
      </c>
      <c r="B24" s="172"/>
      <c r="C24" s="138">
        <v>0</v>
      </c>
      <c r="D24" s="141">
        <v>0</v>
      </c>
      <c r="E24" s="141">
        <v>0</v>
      </c>
      <c r="F24" s="141">
        <v>0</v>
      </c>
      <c r="G24" s="139">
        <v>0</v>
      </c>
      <c r="H24" s="138">
        <v>0</v>
      </c>
      <c r="I24" s="138">
        <v>0</v>
      </c>
      <c r="J24" s="141">
        <v>0</v>
      </c>
      <c r="K24" s="139">
        <v>0</v>
      </c>
    </row>
    <row r="25" spans="1:11" ht="13.5" customHeight="1">
      <c r="A25" s="110" t="s">
        <v>11</v>
      </c>
      <c r="B25" s="172"/>
      <c r="C25" s="138">
        <v>0</v>
      </c>
      <c r="D25" s="141">
        <v>0</v>
      </c>
      <c r="E25" s="141">
        <v>0</v>
      </c>
      <c r="F25" s="141">
        <v>0</v>
      </c>
      <c r="G25" s="139">
        <v>0</v>
      </c>
      <c r="H25" s="138">
        <v>0</v>
      </c>
      <c r="I25" s="138">
        <v>0</v>
      </c>
      <c r="J25" s="141">
        <v>0</v>
      </c>
      <c r="K25" s="139">
        <v>0</v>
      </c>
    </row>
    <row r="26" spans="1:11" ht="3" customHeight="1">
      <c r="A26" s="110"/>
      <c r="B26" s="34"/>
      <c r="C26" s="137"/>
      <c r="D26" s="36"/>
      <c r="E26" s="36"/>
      <c r="F26" s="36"/>
      <c r="G26" s="142"/>
      <c r="H26" s="138"/>
      <c r="I26" s="137"/>
      <c r="J26" s="36"/>
      <c r="K26" s="142"/>
    </row>
    <row r="27" spans="1:11" ht="13.5" customHeight="1">
      <c r="A27" s="38" t="s">
        <v>3</v>
      </c>
      <c r="B27" s="34"/>
      <c r="C27" s="43">
        <v>5705.6310000000012</v>
      </c>
      <c r="D27" s="44">
        <v>-7233.8909999999996</v>
      </c>
      <c r="E27" s="44">
        <v>-12.834</v>
      </c>
      <c r="F27" s="44">
        <v>0</v>
      </c>
      <c r="G27" s="45">
        <v>0</v>
      </c>
      <c r="H27" s="45">
        <v>-1541.0939999999991</v>
      </c>
      <c r="I27" s="44">
        <v>0</v>
      </c>
      <c r="J27" s="44">
        <v>7000</v>
      </c>
      <c r="K27" s="45">
        <v>5458.9060000000018</v>
      </c>
    </row>
    <row r="28" spans="1:11" ht="3" customHeight="1">
      <c r="A28" s="110"/>
      <c r="B28" s="34"/>
      <c r="C28" s="137"/>
      <c r="D28" s="36"/>
      <c r="E28" s="36"/>
      <c r="F28" s="36"/>
      <c r="G28" s="142"/>
      <c r="H28" s="138"/>
      <c r="I28" s="137"/>
      <c r="J28" s="36"/>
      <c r="K28" s="142"/>
    </row>
    <row r="29" spans="1:11" ht="13.5" customHeight="1">
      <c r="A29" s="110" t="s">
        <v>10</v>
      </c>
      <c r="B29" s="34"/>
      <c r="C29" s="137">
        <v>0</v>
      </c>
      <c r="D29" s="36">
        <v>0</v>
      </c>
      <c r="E29" s="36">
        <v>0</v>
      </c>
      <c r="F29" s="36">
        <v>0</v>
      </c>
      <c r="G29" s="142">
        <v>0</v>
      </c>
      <c r="H29" s="138">
        <v>0</v>
      </c>
      <c r="I29" s="137">
        <v>0</v>
      </c>
      <c r="J29" s="36">
        <v>0</v>
      </c>
      <c r="K29" s="142">
        <v>0</v>
      </c>
    </row>
    <row r="30" spans="1:11" ht="3" customHeight="1">
      <c r="A30" s="110"/>
      <c r="B30" s="34"/>
      <c r="C30" s="137"/>
      <c r="D30" s="36"/>
      <c r="E30" s="36"/>
      <c r="F30" s="36"/>
      <c r="G30" s="142"/>
      <c r="H30" s="138"/>
      <c r="I30" s="137"/>
      <c r="J30" s="36"/>
      <c r="K30" s="142"/>
    </row>
    <row r="31" spans="1:11" ht="13.5" customHeight="1">
      <c r="A31" s="38" t="s">
        <v>84</v>
      </c>
      <c r="B31" s="34"/>
      <c r="C31" s="39">
        <v>5705.6310000000012</v>
      </c>
      <c r="D31" s="40">
        <v>-7233.8909999999996</v>
      </c>
      <c r="E31" s="40">
        <v>-12.834</v>
      </c>
      <c r="F31" s="40">
        <v>0</v>
      </c>
      <c r="G31" s="41">
        <v>0</v>
      </c>
      <c r="H31" s="39">
        <v>-1541.0939999999985</v>
      </c>
      <c r="I31" s="39">
        <v>0</v>
      </c>
      <c r="J31" s="40">
        <v>7000</v>
      </c>
      <c r="K31" s="41">
        <v>5458.9060000000018</v>
      </c>
    </row>
    <row r="32" spans="1:11" ht="3" customHeight="1">
      <c r="A32" s="106"/>
      <c r="B32" s="32"/>
      <c r="C32" s="107"/>
      <c r="D32" s="108"/>
      <c r="E32" s="108"/>
      <c r="F32" s="108"/>
      <c r="G32" s="188"/>
      <c r="H32" s="107"/>
      <c r="I32" s="107"/>
      <c r="J32" s="108"/>
      <c r="K32" s="188"/>
    </row>
    <row r="33" spans="1:11" ht="13.5">
      <c r="A33" s="167" t="s">
        <v>62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93"/>
    </row>
    <row r="37" spans="1:11" ht="15.75">
      <c r="D37" s="169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S59"/>
  <sheetViews>
    <sheetView topLeftCell="A3" zoomScaleNormal="100" workbookViewId="0">
      <selection activeCell="A2" sqref="A2:V2"/>
    </sheetView>
  </sheetViews>
  <sheetFormatPr defaultRowHeight="12.75"/>
  <cols>
    <col min="1" max="1" width="16.85546875" style="12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20" width="9.7109375" style="14" customWidth="1"/>
    <col min="21" max="16384" width="9.140625" style="14"/>
  </cols>
  <sheetData>
    <row r="1" spans="1:19" ht="12.75" customHeight="1">
      <c r="A1" s="12" t="s">
        <v>43</v>
      </c>
    </row>
    <row r="2" spans="1:19" ht="15.75">
      <c r="A2" s="12" t="s">
        <v>25</v>
      </c>
      <c r="B2" s="190" t="s">
        <v>76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Q2" s="14" t="s">
        <v>61</v>
      </c>
    </row>
    <row r="3" spans="1:19" ht="16.5">
      <c r="A3" s="13">
        <v>36770</v>
      </c>
      <c r="B3" s="191" t="s">
        <v>70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9" ht="13.5">
      <c r="A4" s="12" t="s">
        <v>22</v>
      </c>
      <c r="B4" s="192" t="s">
        <v>106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3" t="s">
        <v>55</v>
      </c>
      <c r="R6" s="274"/>
      <c r="S6" s="275"/>
    </row>
    <row r="7" spans="1:19" s="32" customFormat="1" ht="13.5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70" t="s">
        <v>54</v>
      </c>
      <c r="R7" s="271"/>
      <c r="S7" s="272"/>
    </row>
    <row r="8" spans="1:19" s="32" customFormat="1" ht="15.75">
      <c r="B8" s="117" t="s">
        <v>9</v>
      </c>
      <c r="C8" s="34"/>
      <c r="D8" s="126" t="s">
        <v>82</v>
      </c>
      <c r="E8" s="122" t="s">
        <v>56</v>
      </c>
      <c r="F8" s="122" t="s">
        <v>52</v>
      </c>
      <c r="G8" s="127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201" customFormat="1" ht="13.5" customHeight="1">
      <c r="A10" s="196"/>
      <c r="B10" s="197" t="s">
        <v>90</v>
      </c>
      <c r="C10" s="198"/>
      <c r="D10" s="173">
        <v>14561</v>
      </c>
      <c r="E10" s="186">
        <v>0</v>
      </c>
      <c r="F10" s="186">
        <v>0</v>
      </c>
      <c r="G10" s="141">
        <v>0</v>
      </c>
      <c r="H10" s="139">
        <v>0</v>
      </c>
      <c r="I10" s="140">
        <v>14561</v>
      </c>
      <c r="J10" s="141"/>
      <c r="K10" s="141">
        <v>0</v>
      </c>
      <c r="L10" s="141">
        <v>14561</v>
      </c>
      <c r="M10" s="139">
        <v>20000</v>
      </c>
      <c r="N10" s="139">
        <v>-5439</v>
      </c>
    </row>
    <row r="11" spans="1:19" s="201" customFormat="1" ht="13.5" customHeight="1">
      <c r="A11" s="12" t="s">
        <v>18</v>
      </c>
      <c r="B11" s="197" t="s">
        <v>1</v>
      </c>
      <c r="C11" s="198"/>
      <c r="D11" s="173">
        <v>1439</v>
      </c>
      <c r="E11" s="186">
        <v>-7366.0749999999998</v>
      </c>
      <c r="F11" s="186">
        <v>11.89</v>
      </c>
      <c r="G11" s="141">
        <v>0</v>
      </c>
      <c r="H11" s="139">
        <v>0</v>
      </c>
      <c r="I11" s="140">
        <v>-5915.1849999999995</v>
      </c>
      <c r="J11" s="141"/>
      <c r="K11" s="141">
        <v>0</v>
      </c>
      <c r="L11" s="141">
        <v>-5915.1849999999995</v>
      </c>
      <c r="M11" s="139">
        <v>12747</v>
      </c>
      <c r="N11" s="139">
        <v>-18662.184999999998</v>
      </c>
      <c r="Q11" s="202">
        <v>9507.2000000000007</v>
      </c>
      <c r="R11" s="202">
        <v>-10071.476999999999</v>
      </c>
      <c r="S11" s="202">
        <v>19578.677</v>
      </c>
    </row>
    <row r="12" spans="1:19" s="201" customFormat="1" ht="13.5" customHeight="1">
      <c r="A12" s="12" t="s">
        <v>0</v>
      </c>
      <c r="B12" s="197" t="s">
        <v>44</v>
      </c>
      <c r="C12" s="198"/>
      <c r="D12" s="173">
        <v>2380</v>
      </c>
      <c r="E12" s="186">
        <v>0</v>
      </c>
      <c r="F12" s="186">
        <v>0</v>
      </c>
      <c r="G12" s="141">
        <v>0</v>
      </c>
      <c r="H12" s="139">
        <v>0</v>
      </c>
      <c r="I12" s="140">
        <v>2380</v>
      </c>
      <c r="J12" s="141"/>
      <c r="K12" s="141">
        <v>0</v>
      </c>
      <c r="L12" s="141">
        <v>2380</v>
      </c>
      <c r="M12" s="139">
        <v>750</v>
      </c>
      <c r="N12" s="139">
        <v>1630</v>
      </c>
      <c r="Q12" s="202">
        <v>645.9</v>
      </c>
      <c r="R12" s="202">
        <v>2201.39</v>
      </c>
      <c r="S12" s="202">
        <v>-1555.49</v>
      </c>
    </row>
    <row r="13" spans="1:19" s="201" customFormat="1" ht="13.5" customHeight="1">
      <c r="A13" s="12" t="s">
        <v>20</v>
      </c>
      <c r="B13" s="197" t="s">
        <v>66</v>
      </c>
      <c r="C13" s="198"/>
      <c r="D13" s="173">
        <v>3721.8</v>
      </c>
      <c r="E13" s="186">
        <v>0</v>
      </c>
      <c r="F13" s="186">
        <v>0</v>
      </c>
      <c r="G13" s="141">
        <v>0</v>
      </c>
      <c r="H13" s="139">
        <v>0</v>
      </c>
      <c r="I13" s="140">
        <v>3721.8</v>
      </c>
      <c r="J13" s="141"/>
      <c r="K13" s="141">
        <v>0</v>
      </c>
      <c r="L13" s="141">
        <v>3721.8</v>
      </c>
      <c r="M13" s="139">
        <v>3215</v>
      </c>
      <c r="N13" s="139">
        <v>506.8</v>
      </c>
      <c r="Q13" s="202">
        <v>2332.4</v>
      </c>
      <c r="R13" s="202">
        <v>2839.2</v>
      </c>
      <c r="S13" s="202">
        <v>-506.8</v>
      </c>
    </row>
    <row r="14" spans="1:19" s="201" customFormat="1" ht="13.5" customHeight="1">
      <c r="A14" s="12" t="s">
        <v>42</v>
      </c>
      <c r="B14" s="197" t="s">
        <v>79</v>
      </c>
      <c r="C14" s="198"/>
      <c r="D14" s="173">
        <v>0</v>
      </c>
      <c r="E14" s="186">
        <v>0</v>
      </c>
      <c r="F14" s="186">
        <v>0</v>
      </c>
      <c r="G14" s="141">
        <v>0</v>
      </c>
      <c r="H14" s="139">
        <v>0</v>
      </c>
      <c r="I14" s="140">
        <v>0</v>
      </c>
      <c r="J14" s="141"/>
      <c r="K14" s="141">
        <v>0</v>
      </c>
      <c r="L14" s="141">
        <v>0</v>
      </c>
      <c r="M14" s="139">
        <v>7712</v>
      </c>
      <c r="N14" s="139">
        <v>-7712</v>
      </c>
      <c r="Q14" s="202" t="e">
        <v>#REF!</v>
      </c>
      <c r="R14" s="202" t="e">
        <v>#REF!</v>
      </c>
      <c r="S14" s="202" t="e">
        <v>#REF!</v>
      </c>
    </row>
    <row r="15" spans="1:19" ht="13.5" customHeight="1">
      <c r="B15" s="110"/>
      <c r="C15" s="34"/>
      <c r="D15" s="143"/>
      <c r="E15" s="144"/>
      <c r="F15" s="144"/>
      <c r="G15" s="36"/>
      <c r="H15" s="142"/>
      <c r="I15" s="140"/>
      <c r="J15" s="36"/>
      <c r="K15" s="36"/>
      <c r="L15" s="36"/>
      <c r="M15" s="142"/>
      <c r="N15" s="139"/>
      <c r="Q15" s="23"/>
      <c r="R15" s="23"/>
      <c r="S15" s="23"/>
    </row>
    <row r="16" spans="1:19" ht="13.5" customHeight="1">
      <c r="A16" s="12" t="s">
        <v>51</v>
      </c>
      <c r="B16" s="110" t="s">
        <v>92</v>
      </c>
      <c r="C16" s="34"/>
      <c r="D16" s="143">
        <v>12282.419</v>
      </c>
      <c r="E16" s="144">
        <v>0</v>
      </c>
      <c r="F16" s="144">
        <v>0</v>
      </c>
      <c r="G16" s="36">
        <v>0</v>
      </c>
      <c r="H16" s="142">
        <v>0</v>
      </c>
      <c r="I16" s="140">
        <v>12282.419</v>
      </c>
      <c r="J16" s="36"/>
      <c r="K16" s="36">
        <v>0</v>
      </c>
      <c r="L16" s="36">
        <v>12282.419</v>
      </c>
      <c r="M16" s="142">
        <v>8947</v>
      </c>
      <c r="N16" s="139">
        <v>3335.4189999999999</v>
      </c>
      <c r="Q16" s="23"/>
      <c r="R16" s="23"/>
      <c r="S16" s="23"/>
    </row>
    <row r="17" spans="1:19" ht="13.5" customHeight="1">
      <c r="B17" s="110" t="s">
        <v>95</v>
      </c>
      <c r="C17" s="34"/>
      <c r="D17" s="143">
        <v>1566</v>
      </c>
      <c r="E17" s="144">
        <v>0</v>
      </c>
      <c r="F17" s="144">
        <v>0</v>
      </c>
      <c r="G17" s="36">
        <v>0</v>
      </c>
      <c r="H17" s="142">
        <v>0</v>
      </c>
      <c r="I17" s="140">
        <v>1566</v>
      </c>
      <c r="J17" s="36"/>
      <c r="K17" s="36">
        <v>0</v>
      </c>
      <c r="L17" s="36">
        <v>1566</v>
      </c>
      <c r="M17" s="142">
        <v>0</v>
      </c>
      <c r="N17" s="139">
        <v>1566</v>
      </c>
      <c r="Q17" s="23">
        <v>0</v>
      </c>
      <c r="R17" s="23">
        <v>1464.0640000000001</v>
      </c>
      <c r="S17" s="23">
        <v>-1464.0640000000001</v>
      </c>
    </row>
    <row r="18" spans="1:19" s="201" customFormat="1" ht="13.5" customHeight="1">
      <c r="A18" s="196"/>
      <c r="B18" s="197" t="s">
        <v>104</v>
      </c>
      <c r="C18" s="198"/>
      <c r="D18" s="199">
        <v>13848.419</v>
      </c>
      <c r="E18" s="200">
        <v>0</v>
      </c>
      <c r="F18" s="200">
        <v>0</v>
      </c>
      <c r="G18" s="200">
        <v>0</v>
      </c>
      <c r="H18" s="195">
        <v>0</v>
      </c>
      <c r="I18" s="203">
        <v>13848.419</v>
      </c>
      <c r="J18" s="200"/>
      <c r="K18" s="200">
        <v>0</v>
      </c>
      <c r="L18" s="200">
        <v>13848.419</v>
      </c>
      <c r="M18" s="200">
        <v>8947</v>
      </c>
      <c r="N18" s="203">
        <v>4901.4189999999999</v>
      </c>
      <c r="Q18" s="202"/>
      <c r="R18" s="202"/>
      <c r="S18" s="202"/>
    </row>
    <row r="19" spans="1:19" ht="13.5" customHeight="1">
      <c r="B19" s="110"/>
      <c r="C19" s="34"/>
      <c r="D19" s="143"/>
      <c r="E19" s="36"/>
      <c r="F19" s="36"/>
      <c r="G19" s="36"/>
      <c r="H19" s="142"/>
      <c r="I19" s="140"/>
      <c r="J19" s="36"/>
      <c r="K19" s="36"/>
      <c r="L19" s="36"/>
      <c r="M19" s="142"/>
      <c r="N19" s="139"/>
      <c r="Q19" s="23"/>
      <c r="R19" s="23"/>
      <c r="S19" s="23"/>
    </row>
    <row r="20" spans="1:19" ht="13.5" customHeight="1">
      <c r="B20" s="110" t="s">
        <v>93</v>
      </c>
      <c r="C20" s="34"/>
      <c r="D20" s="137">
        <v>-7.5490000000000004</v>
      </c>
      <c r="E20" s="144">
        <v>0</v>
      </c>
      <c r="F20" s="144">
        <v>0</v>
      </c>
      <c r="G20" s="36">
        <v>0</v>
      </c>
      <c r="H20" s="142">
        <v>0</v>
      </c>
      <c r="I20" s="140">
        <v>-7.5490000000000004</v>
      </c>
      <c r="J20" s="36"/>
      <c r="K20" s="36">
        <v>0</v>
      </c>
      <c r="L20" s="36">
        <v>-7.5490000000000004</v>
      </c>
      <c r="M20" s="142">
        <v>0</v>
      </c>
      <c r="N20" s="139">
        <v>-7.5490000000000004</v>
      </c>
      <c r="O20" s="170"/>
      <c r="Q20" s="23"/>
      <c r="R20" s="23"/>
      <c r="S20" s="23"/>
    </row>
    <row r="21" spans="1:19" ht="13.5" customHeight="1">
      <c r="B21" s="110" t="s">
        <v>94</v>
      </c>
      <c r="C21" s="34"/>
      <c r="D21" s="137">
        <v>-38.737000000000002</v>
      </c>
      <c r="E21" s="144">
        <v>0</v>
      </c>
      <c r="F21" s="144">
        <v>0</v>
      </c>
      <c r="G21" s="36">
        <v>0</v>
      </c>
      <c r="H21" s="142">
        <v>0</v>
      </c>
      <c r="I21" s="140">
        <v>-38.737000000000002</v>
      </c>
      <c r="J21" s="36"/>
      <c r="K21" s="36">
        <v>0</v>
      </c>
      <c r="L21" s="36">
        <v>-38.737000000000002</v>
      </c>
      <c r="M21" s="142">
        <v>0</v>
      </c>
      <c r="N21" s="139">
        <v>-38.737000000000002</v>
      </c>
      <c r="Q21" s="23"/>
      <c r="R21" s="23"/>
      <c r="S21" s="23"/>
    </row>
    <row r="22" spans="1:19" ht="13.5" customHeight="1">
      <c r="B22" s="110" t="s">
        <v>97</v>
      </c>
      <c r="C22" s="34"/>
      <c r="D22" s="137">
        <v>-1.4279999999999999</v>
      </c>
      <c r="E22" s="144">
        <v>0</v>
      </c>
      <c r="F22" s="144">
        <v>0</v>
      </c>
      <c r="G22" s="36">
        <v>0</v>
      </c>
      <c r="H22" s="142">
        <v>0</v>
      </c>
      <c r="I22" s="140">
        <v>-1.4279999999999999</v>
      </c>
      <c r="J22" s="36"/>
      <c r="K22" s="36">
        <v>0</v>
      </c>
      <c r="L22" s="36">
        <v>-1.4279999999999999</v>
      </c>
      <c r="M22" s="142">
        <v>0</v>
      </c>
      <c r="N22" s="139">
        <v>-1.4279999999999999</v>
      </c>
      <c r="Q22" s="23"/>
      <c r="R22" s="23"/>
      <c r="S22" s="23"/>
    </row>
    <row r="23" spans="1:19" s="201" customFormat="1" ht="13.5" customHeight="1">
      <c r="A23" s="196"/>
      <c r="B23" s="197" t="s">
        <v>105</v>
      </c>
      <c r="C23" s="198"/>
      <c r="D23" s="199">
        <v>-47.713999999999999</v>
      </c>
      <c r="E23" s="200">
        <v>0</v>
      </c>
      <c r="F23" s="200">
        <v>0</v>
      </c>
      <c r="G23" s="200">
        <v>0</v>
      </c>
      <c r="H23" s="195">
        <v>0</v>
      </c>
      <c r="I23" s="203">
        <v>-47.713999999999999</v>
      </c>
      <c r="J23" s="200"/>
      <c r="K23" s="200">
        <v>0</v>
      </c>
      <c r="L23" s="200">
        <v>-47.713999999999999</v>
      </c>
      <c r="M23" s="200">
        <v>0</v>
      </c>
      <c r="N23" s="203">
        <v>-47.713999999999999</v>
      </c>
      <c r="Q23" s="202"/>
      <c r="R23" s="202"/>
      <c r="S23" s="202"/>
    </row>
    <row r="24" spans="1:19" ht="13.5" customHeight="1">
      <c r="B24" s="110"/>
      <c r="C24" s="34"/>
      <c r="D24" s="137"/>
      <c r="E24" s="144"/>
      <c r="F24" s="144"/>
      <c r="G24" s="36"/>
      <c r="H24" s="142"/>
      <c r="I24" s="140"/>
      <c r="J24" s="36"/>
      <c r="K24" s="204"/>
      <c r="L24" s="205"/>
      <c r="M24" s="206"/>
      <c r="N24" s="139"/>
      <c r="Q24" s="23"/>
      <c r="R24" s="23"/>
      <c r="S24" s="23"/>
    </row>
    <row r="25" spans="1:19" s="201" customFormat="1" ht="12" customHeight="1">
      <c r="A25" s="196"/>
      <c r="B25" s="197" t="s">
        <v>2</v>
      </c>
      <c r="C25" s="198"/>
      <c r="D25" s="138">
        <v>0</v>
      </c>
      <c r="E25" s="141">
        <v>0</v>
      </c>
      <c r="F25" s="141">
        <v>0</v>
      </c>
      <c r="G25" s="141">
        <v>0</v>
      </c>
      <c r="H25" s="139">
        <v>0</v>
      </c>
      <c r="I25" s="140">
        <v>0</v>
      </c>
      <c r="J25" s="141"/>
      <c r="K25" s="138">
        <v>0</v>
      </c>
      <c r="L25" s="141">
        <v>0</v>
      </c>
      <c r="M25" s="139">
        <v>0</v>
      </c>
      <c r="N25" s="139">
        <v>0</v>
      </c>
      <c r="Q25" s="202"/>
      <c r="R25" s="202"/>
      <c r="S25" s="202"/>
    </row>
    <row r="26" spans="1:19" s="201" customFormat="1" ht="12" customHeight="1">
      <c r="A26" s="196"/>
      <c r="B26" s="197" t="s">
        <v>11</v>
      </c>
      <c r="C26" s="198"/>
      <c r="D26" s="138">
        <v>0</v>
      </c>
      <c r="E26" s="141">
        <v>0</v>
      </c>
      <c r="F26" s="141">
        <v>0</v>
      </c>
      <c r="G26" s="141">
        <v>0</v>
      </c>
      <c r="H26" s="139">
        <v>0</v>
      </c>
      <c r="I26" s="140">
        <v>0</v>
      </c>
      <c r="J26" s="141"/>
      <c r="K26" s="138">
        <v>0</v>
      </c>
      <c r="L26" s="141">
        <v>0</v>
      </c>
      <c r="M26" s="139">
        <v>6786</v>
      </c>
      <c r="N26" s="139">
        <v>-6786</v>
      </c>
      <c r="S26" s="202"/>
    </row>
    <row r="27" spans="1:19" ht="3" customHeight="1">
      <c r="B27" s="110"/>
      <c r="C27" s="34"/>
      <c r="D27" s="137"/>
      <c r="E27" s="36"/>
      <c r="F27" s="36"/>
      <c r="G27" s="36"/>
      <c r="H27" s="142"/>
      <c r="I27" s="140"/>
      <c r="J27" s="36"/>
      <c r="K27" s="137"/>
      <c r="L27" s="36"/>
      <c r="M27" s="142"/>
      <c r="N27" s="139"/>
    </row>
    <row r="28" spans="1:19" ht="12" customHeight="1">
      <c r="B28" s="38" t="s">
        <v>87</v>
      </c>
      <c r="C28" s="35"/>
      <c r="D28" s="43">
        <v>35902.504999999997</v>
      </c>
      <c r="E28" s="44">
        <v>-7366.0749999999998</v>
      </c>
      <c r="F28" s="44">
        <v>11.89</v>
      </c>
      <c r="G28" s="44">
        <v>0</v>
      </c>
      <c r="H28" s="45">
        <v>0</v>
      </c>
      <c r="I28" s="46">
        <v>28548.32</v>
      </c>
      <c r="J28" s="44">
        <v>0</v>
      </c>
      <c r="K28" s="43">
        <v>0</v>
      </c>
      <c r="L28" s="44">
        <v>28548.32</v>
      </c>
      <c r="M28" s="45">
        <v>60157</v>
      </c>
      <c r="N28" s="45">
        <v>-31608.68</v>
      </c>
      <c r="Q28" s="44" t="e">
        <v>#REF!</v>
      </c>
      <c r="R28" s="44" t="e">
        <v>#REF!</v>
      </c>
      <c r="S28" s="44" t="e">
        <v>#REF!</v>
      </c>
    </row>
    <row r="29" spans="1:19" ht="3" customHeight="1">
      <c r="B29" s="110"/>
      <c r="C29" s="34"/>
      <c r="D29" s="137"/>
      <c r="E29" s="36"/>
      <c r="F29" s="36"/>
      <c r="G29" s="36"/>
      <c r="H29" s="142"/>
      <c r="I29" s="140"/>
      <c r="J29" s="36"/>
      <c r="K29" s="137"/>
      <c r="L29" s="36"/>
      <c r="M29" s="142"/>
      <c r="N29" s="139"/>
    </row>
    <row r="30" spans="1:19" ht="13.5" customHeight="1">
      <c r="B30" s="110" t="s">
        <v>10</v>
      </c>
      <c r="C30" s="34"/>
      <c r="D30" s="137">
        <v>0</v>
      </c>
      <c r="E30" s="144">
        <v>0</v>
      </c>
      <c r="F30" s="144">
        <v>0</v>
      </c>
      <c r="G30" s="144">
        <v>-538.41899999999998</v>
      </c>
      <c r="H30" s="142">
        <v>0</v>
      </c>
      <c r="I30" s="140">
        <v>-538.41899999999998</v>
      </c>
      <c r="J30" s="36"/>
      <c r="K30" s="137">
        <v>0</v>
      </c>
      <c r="L30" s="36">
        <v>-538.41899999999998</v>
      </c>
      <c r="M30" s="142">
        <v>-538.41899999999998</v>
      </c>
      <c r="N30" s="139">
        <v>0</v>
      </c>
      <c r="Q30" s="23"/>
      <c r="R30" s="23"/>
      <c r="S30" s="23"/>
    </row>
    <row r="31" spans="1:19" ht="3" customHeight="1">
      <c r="B31" s="110"/>
      <c r="C31" s="34"/>
      <c r="D31" s="137"/>
      <c r="E31" s="36"/>
      <c r="F31" s="36"/>
      <c r="G31" s="36"/>
      <c r="H31" s="142"/>
      <c r="I31" s="140"/>
      <c r="J31" s="36"/>
      <c r="K31" s="137"/>
      <c r="L31" s="36"/>
      <c r="M31" s="142"/>
      <c r="N31" s="139"/>
    </row>
    <row r="32" spans="1:19" ht="12" customHeight="1">
      <c r="B32" s="38" t="s">
        <v>88</v>
      </c>
      <c r="C32" s="34"/>
      <c r="D32" s="39">
        <v>35902.504999999997</v>
      </c>
      <c r="E32" s="40">
        <v>-7366.0749999999998</v>
      </c>
      <c r="F32" s="40">
        <v>11.89</v>
      </c>
      <c r="G32" s="40">
        <v>-538.41899999999998</v>
      </c>
      <c r="H32" s="41">
        <v>0</v>
      </c>
      <c r="I32" s="42">
        <v>28009.900999999998</v>
      </c>
      <c r="J32" s="40">
        <v>0</v>
      </c>
      <c r="K32" s="39">
        <v>0</v>
      </c>
      <c r="L32" s="40">
        <v>28009.900999999998</v>
      </c>
      <c r="M32" s="41">
        <v>59618.580999999998</v>
      </c>
      <c r="N32" s="41">
        <v>-31608.68</v>
      </c>
    </row>
    <row r="33" spans="2:14" ht="3" customHeight="1">
      <c r="B33" s="24"/>
      <c r="D33" s="25"/>
      <c r="E33" s="26"/>
      <c r="F33" s="26"/>
      <c r="G33" s="26"/>
      <c r="H33" s="27"/>
      <c r="I33" s="176"/>
      <c r="J33" s="26"/>
      <c r="K33" s="25"/>
      <c r="L33" s="26"/>
      <c r="M33" s="27"/>
      <c r="N33" s="27"/>
    </row>
    <row r="34" spans="2:14">
      <c r="B34" s="167" t="s">
        <v>62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65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6"/>
  <sheetViews>
    <sheetView topLeftCell="A2" zoomScaleNormal="100" workbookViewId="0">
      <selection activeCell="A2" sqref="A2:V2"/>
    </sheetView>
  </sheetViews>
  <sheetFormatPr defaultRowHeight="12.75"/>
  <cols>
    <col min="1" max="1" width="13" style="10" bestFit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Q2" t="s">
        <v>61</v>
      </c>
    </row>
    <row r="3" spans="1:37" ht="15">
      <c r="A3" s="11">
        <v>36770</v>
      </c>
      <c r="B3" s="286" t="s">
        <v>71</v>
      </c>
      <c r="C3" s="286"/>
      <c r="D3" s="286"/>
      <c r="E3" s="286"/>
      <c r="F3" s="286"/>
      <c r="G3" s="286"/>
      <c r="H3" s="286"/>
      <c r="I3" s="286"/>
      <c r="J3" s="286"/>
      <c r="K3" s="286"/>
    </row>
    <row r="4" spans="1:37">
      <c r="A4" s="10" t="s">
        <v>22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</row>
    <row r="5" spans="1:37" ht="3" customHeight="1"/>
    <row r="6" spans="1:37" s="50" customFormat="1" ht="12">
      <c r="A6" s="10" t="s">
        <v>47</v>
      </c>
      <c r="B6" s="128"/>
      <c r="D6" s="279" t="s">
        <v>26</v>
      </c>
      <c r="E6" s="280"/>
      <c r="F6" s="281"/>
      <c r="H6" s="129"/>
      <c r="I6" s="130"/>
      <c r="J6" s="130"/>
      <c r="K6" s="131"/>
    </row>
    <row r="7" spans="1:37" s="50" customFormat="1" ht="12">
      <c r="B7" s="132" t="s">
        <v>9</v>
      </c>
      <c r="D7" s="86" t="s">
        <v>6</v>
      </c>
      <c r="E7" s="87" t="s">
        <v>8</v>
      </c>
      <c r="F7" s="74" t="s">
        <v>12</v>
      </c>
      <c r="H7" s="282" t="s">
        <v>39</v>
      </c>
      <c r="I7" s="283"/>
      <c r="J7" s="283"/>
      <c r="K7" s="28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7" t="s">
        <v>90</v>
      </c>
      <c r="C9" s="178"/>
      <c r="D9" s="163">
        <v>8800</v>
      </c>
      <c r="E9" s="179">
        <v>8800</v>
      </c>
      <c r="F9" s="183">
        <v>0</v>
      </c>
      <c r="G9" s="52"/>
      <c r="H9" s="148"/>
      <c r="I9" s="149"/>
      <c r="J9" s="149"/>
      <c r="K9" s="150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3" t="s">
        <v>1</v>
      </c>
      <c r="C10" s="50"/>
      <c r="D10" s="145">
        <v>3491.2919999999999</v>
      </c>
      <c r="E10" s="146">
        <v>2456.8000000000002</v>
      </c>
      <c r="F10" s="147">
        <v>-1034.4919999999997</v>
      </c>
      <c r="G10" s="52"/>
      <c r="H10" s="148" t="s">
        <v>102</v>
      </c>
      <c r="I10" s="149"/>
      <c r="J10" s="149"/>
      <c r="K10" s="150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3" t="s">
        <v>44</v>
      </c>
      <c r="C11" s="50"/>
      <c r="D11" s="145">
        <v>178.61</v>
      </c>
      <c r="E11" s="146">
        <v>104.1</v>
      </c>
      <c r="F11" s="147">
        <v>-74.510000000000005</v>
      </c>
      <c r="G11" s="52"/>
      <c r="H11" s="148" t="s">
        <v>98</v>
      </c>
      <c r="I11" s="149"/>
      <c r="J11" s="149"/>
      <c r="K11" s="150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3" t="s">
        <v>66</v>
      </c>
      <c r="C12" s="50"/>
      <c r="D12" s="145">
        <v>882.6</v>
      </c>
      <c r="E12" s="146">
        <v>882.6</v>
      </c>
      <c r="F12" s="147">
        <v>0</v>
      </c>
      <c r="G12" s="52"/>
      <c r="H12" s="148"/>
      <c r="I12" s="149"/>
      <c r="J12" s="149"/>
      <c r="K12" s="150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3" t="s">
        <v>79</v>
      </c>
      <c r="C13" s="50"/>
      <c r="D13" s="145">
        <v>1582.2</v>
      </c>
      <c r="E13" s="146">
        <v>1582.2</v>
      </c>
      <c r="F13" s="147">
        <v>0</v>
      </c>
      <c r="G13" s="52"/>
      <c r="H13" s="148"/>
      <c r="I13" s="149"/>
      <c r="J13" s="149"/>
      <c r="K13" s="150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7" t="s">
        <v>50</v>
      </c>
      <c r="C14" s="178"/>
      <c r="D14" s="163">
        <v>1768.5129999999999</v>
      </c>
      <c r="E14" s="179">
        <v>1554.7</v>
      </c>
      <c r="F14" s="183">
        <v>-213.81299999999987</v>
      </c>
      <c r="G14" s="52"/>
      <c r="H14" s="148" t="s">
        <v>103</v>
      </c>
      <c r="I14" s="149"/>
      <c r="J14" s="149"/>
      <c r="K14" s="150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7" t="s">
        <v>101</v>
      </c>
      <c r="C15" s="178"/>
      <c r="D15" s="163">
        <v>101.93600000000001</v>
      </c>
      <c r="E15" s="146">
        <v>0</v>
      </c>
      <c r="F15" s="183">
        <v>-101.93600000000001</v>
      </c>
      <c r="G15" s="52"/>
      <c r="H15" s="148" t="s">
        <v>99</v>
      </c>
      <c r="I15" s="149"/>
      <c r="J15" s="149"/>
      <c r="K15" s="150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33" t="s">
        <v>2</v>
      </c>
      <c r="C16" s="50"/>
      <c r="D16" s="145">
        <v>350</v>
      </c>
      <c r="E16" s="146">
        <v>0</v>
      </c>
      <c r="F16" s="147">
        <v>-350</v>
      </c>
      <c r="G16" s="52"/>
      <c r="H16" s="148"/>
      <c r="I16" s="149"/>
      <c r="J16" s="149"/>
      <c r="K16" s="150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3" customHeight="1">
      <c r="B17" s="133"/>
      <c r="C17" s="50"/>
      <c r="D17" s="145"/>
      <c r="E17" s="146"/>
      <c r="F17" s="147"/>
      <c r="G17" s="52"/>
      <c r="H17" s="148"/>
      <c r="I17" s="149"/>
      <c r="J17" s="149"/>
      <c r="K17" s="150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>
      <c r="B18" s="51" t="s">
        <v>86</v>
      </c>
      <c r="C18" s="50"/>
      <c r="D18" s="56">
        <v>17155.151000000002</v>
      </c>
      <c r="E18" s="57">
        <v>15380.4</v>
      </c>
      <c r="F18" s="189">
        <v>-1774.7509999999995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>
      <c r="B19" s="133"/>
      <c r="C19" s="50"/>
      <c r="D19" s="145"/>
      <c r="E19" s="146"/>
      <c r="F19" s="147"/>
      <c r="G19" s="52"/>
      <c r="H19" s="148"/>
      <c r="I19" s="149"/>
      <c r="J19" s="149"/>
      <c r="K19" s="150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3" t="s">
        <v>23</v>
      </c>
      <c r="C20" s="50"/>
      <c r="D20" s="145">
        <v>0</v>
      </c>
      <c r="E20" s="146">
        <v>0</v>
      </c>
      <c r="F20" s="147">
        <v>0</v>
      </c>
      <c r="G20" s="52"/>
      <c r="H20" s="148"/>
      <c r="I20" s="149"/>
      <c r="J20" s="149"/>
      <c r="K20" s="150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33" t="s">
        <v>10</v>
      </c>
      <c r="C21" s="50"/>
      <c r="D21" s="145">
        <v>0</v>
      </c>
      <c r="E21" s="146">
        <v>0</v>
      </c>
      <c r="F21" s="147">
        <v>0</v>
      </c>
      <c r="G21" s="52"/>
      <c r="H21" s="148"/>
      <c r="I21" s="149"/>
      <c r="J21" s="149"/>
      <c r="K21" s="150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33"/>
      <c r="C22" s="50"/>
      <c r="D22" s="145"/>
      <c r="E22" s="146"/>
      <c r="F22" s="147"/>
      <c r="G22" s="52"/>
      <c r="H22" s="148"/>
      <c r="I22" s="149"/>
      <c r="J22" s="149"/>
      <c r="K22" s="150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50" customFormat="1" ht="13.5" customHeight="1">
      <c r="B23" s="51" t="s">
        <v>85</v>
      </c>
      <c r="D23" s="47">
        <v>17155.151000000002</v>
      </c>
      <c r="E23" s="48">
        <v>15380.4</v>
      </c>
      <c r="F23" s="49">
        <v>-1774.7509999999995</v>
      </c>
      <c r="G23" s="52"/>
      <c r="H23" s="53"/>
      <c r="I23" s="54"/>
      <c r="J23" s="54"/>
      <c r="K23" s="55"/>
      <c r="L23" s="31"/>
    </row>
    <row r="24" spans="1:37" ht="3" customHeight="1">
      <c r="B24" s="151"/>
      <c r="C24" s="50"/>
      <c r="D24" s="152"/>
      <c r="E24" s="153"/>
      <c r="F24" s="154"/>
      <c r="G24" s="50"/>
      <c r="H24" s="152"/>
      <c r="I24" s="153"/>
      <c r="J24" s="153"/>
      <c r="K24" s="154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33" customFormat="1" ht="3" customHeight="1">
      <c r="A25" s="65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idden="1">
      <c r="B26" s="85"/>
      <c r="C26" s="31"/>
      <c r="D26" s="288" t="s">
        <v>49</v>
      </c>
      <c r="E26" s="289"/>
      <c r="F26" s="290"/>
      <c r="G26" s="31"/>
      <c r="H26" s="91"/>
      <c r="I26" s="92"/>
      <c r="J26" s="92"/>
      <c r="K26" s="93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idden="1">
      <c r="B27" s="94" t="s">
        <v>9</v>
      </c>
      <c r="C27" s="31"/>
      <c r="D27" s="88" t="s">
        <v>6</v>
      </c>
      <c r="E27" s="89" t="s">
        <v>8</v>
      </c>
      <c r="F27" s="90" t="s">
        <v>12</v>
      </c>
      <c r="G27" s="31"/>
      <c r="H27" s="276" t="s">
        <v>39</v>
      </c>
      <c r="I27" s="277"/>
      <c r="J27" s="277"/>
      <c r="K27" s="278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hidden="1">
      <c r="B28" s="128"/>
      <c r="D28" s="155">
        <v>0</v>
      </c>
      <c r="E28" s="156">
        <v>0</v>
      </c>
      <c r="F28" s="157">
        <v>0</v>
      </c>
      <c r="H28" s="129"/>
      <c r="I28" s="130"/>
      <c r="J28" s="130"/>
      <c r="K28" s="131"/>
    </row>
    <row r="29" spans="1:37" s="50" customFormat="1" ht="12" hidden="1">
      <c r="B29" s="133"/>
      <c r="D29" s="145">
        <v>0</v>
      </c>
      <c r="E29" s="146">
        <v>0</v>
      </c>
      <c r="F29" s="147">
        <v>0</v>
      </c>
      <c r="H29" s="148"/>
      <c r="I29" s="149"/>
      <c r="J29" s="149"/>
      <c r="K29" s="150"/>
    </row>
    <row r="30" spans="1:37" s="50" customFormat="1" ht="12" hidden="1">
      <c r="B30" s="151"/>
      <c r="D30" s="158">
        <v>0</v>
      </c>
      <c r="E30" s="159">
        <v>0</v>
      </c>
      <c r="F30" s="160">
        <v>0</v>
      </c>
      <c r="H30" s="152"/>
      <c r="I30" s="153"/>
      <c r="J30" s="153"/>
      <c r="K30" s="154"/>
    </row>
    <row r="31" spans="1:37">
      <c r="D31" s="69"/>
      <c r="E31" s="69"/>
      <c r="F31" s="1"/>
      <c r="G31" s="1"/>
      <c r="H31" s="1"/>
      <c r="I31" s="1"/>
      <c r="J31" s="1"/>
      <c r="K31" s="1"/>
      <c r="L31" s="1"/>
      <c r="M31" s="1" t="s">
        <v>65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4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4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4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4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4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4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4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4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4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4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4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4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4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4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4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4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</sheetData>
  <mergeCells count="7">
    <mergeCell ref="H27:K27"/>
    <mergeCell ref="D6:F6"/>
    <mergeCell ref="H7:K7"/>
    <mergeCell ref="B2:K2"/>
    <mergeCell ref="B3:K3"/>
    <mergeCell ref="B4:K4"/>
    <mergeCell ref="D26:F2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6"/>
  <sheetViews>
    <sheetView topLeftCell="A2" zoomScaleNormal="100" workbookViewId="0">
      <selection activeCell="M15" sqref="M1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85" t="s">
        <v>76</v>
      </c>
      <c r="B2" s="285"/>
      <c r="C2" s="285"/>
      <c r="D2" s="285"/>
      <c r="E2" s="285"/>
      <c r="F2" s="285"/>
      <c r="G2" s="285"/>
      <c r="H2" s="285"/>
      <c r="I2" s="285"/>
      <c r="J2" s="285"/>
      <c r="P2" t="s">
        <v>61</v>
      </c>
    </row>
    <row r="3" spans="1:36" ht="15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</row>
    <row r="4" spans="1:36">
      <c r="A4" s="287" t="str">
        <f>+Expenses!B4</f>
        <v>Results based on activity through September 14, 2000</v>
      </c>
      <c r="B4" s="287"/>
      <c r="C4" s="287"/>
      <c r="D4" s="287"/>
      <c r="E4" s="287"/>
      <c r="F4" s="287"/>
      <c r="G4" s="287"/>
      <c r="H4" s="287"/>
      <c r="I4" s="287"/>
      <c r="J4" s="287"/>
    </row>
    <row r="5" spans="1:36" ht="3" customHeight="1"/>
    <row r="6" spans="1:36" s="31" customFormat="1">
      <c r="A6" s="128"/>
      <c r="B6" s="50"/>
      <c r="C6" s="279" t="s">
        <v>26</v>
      </c>
      <c r="D6" s="280"/>
      <c r="E6" s="281"/>
      <c r="F6" s="50"/>
      <c r="G6" s="129"/>
      <c r="H6" s="130"/>
      <c r="I6" s="130"/>
      <c r="J6" s="131"/>
    </row>
    <row r="7" spans="1:36" s="31" customFormat="1">
      <c r="A7" s="132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2" t="s">
        <v>39</v>
      </c>
      <c r="H7" s="283"/>
      <c r="I7" s="283"/>
      <c r="J7" s="28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3" t="s">
        <v>90</v>
      </c>
      <c r="B9" s="50"/>
      <c r="C9" s="145">
        <f>+Expenses!D9-[5]Expenses!D9</f>
        <v>0</v>
      </c>
      <c r="D9" s="146">
        <f>+Expenses!E9-[5]Expenses!E9</f>
        <v>0</v>
      </c>
      <c r="E9" s="147">
        <f t="shared" ref="E9:E21" si="0">D9-C9</f>
        <v>0</v>
      </c>
      <c r="F9" s="52"/>
      <c r="G9" s="148"/>
      <c r="H9" s="149"/>
      <c r="I9" s="149"/>
      <c r="J9" s="15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3" t="s">
        <v>1</v>
      </c>
      <c r="B10" s="50"/>
      <c r="C10" s="145">
        <f>+Expenses!D10-[5]Expenses!D10</f>
        <v>0</v>
      </c>
      <c r="D10" s="146">
        <f>+Expenses!E10-[5]Expenses!E10</f>
        <v>0</v>
      </c>
      <c r="E10" s="147">
        <f t="shared" si="0"/>
        <v>0</v>
      </c>
      <c r="F10" s="52"/>
      <c r="G10" s="148"/>
      <c r="H10" s="149"/>
      <c r="I10" s="149"/>
      <c r="J10" s="15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3" t="s">
        <v>44</v>
      </c>
      <c r="B11" s="50"/>
      <c r="C11" s="145">
        <f>+Expenses!D11-[5]Expenses!D11</f>
        <v>0</v>
      </c>
      <c r="D11" s="146">
        <f>+Expenses!E11-[5]Expenses!E11</f>
        <v>0</v>
      </c>
      <c r="E11" s="147">
        <f t="shared" si="0"/>
        <v>0</v>
      </c>
      <c r="F11" s="52"/>
      <c r="G11" s="148"/>
      <c r="H11" s="149"/>
      <c r="I11" s="149"/>
      <c r="J11" s="15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3" t="s">
        <v>66</v>
      </c>
      <c r="B12" s="50"/>
      <c r="C12" s="145">
        <f>+Expenses!D12-[5]Expenses!D12</f>
        <v>0</v>
      </c>
      <c r="D12" s="146">
        <f>+Expenses!E12-[5]Expenses!E12</f>
        <v>0</v>
      </c>
      <c r="E12" s="147">
        <f t="shared" si="0"/>
        <v>0</v>
      </c>
      <c r="F12" s="52"/>
      <c r="G12" s="148"/>
      <c r="H12" s="149"/>
      <c r="I12" s="149"/>
      <c r="J12" s="15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3" t="s">
        <v>79</v>
      </c>
      <c r="B13" s="50"/>
      <c r="C13" s="145">
        <f>+Expenses!D13-[5]Expenses!D13</f>
        <v>0</v>
      </c>
      <c r="D13" s="146">
        <f>+Expenses!E13-[5]Expenses!E13</f>
        <v>0</v>
      </c>
      <c r="E13" s="147">
        <f t="shared" si="0"/>
        <v>0</v>
      </c>
      <c r="F13" s="52"/>
      <c r="G13" s="148"/>
      <c r="H13" s="149"/>
      <c r="I13" s="149"/>
      <c r="J13" s="15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3" t="s">
        <v>50</v>
      </c>
      <c r="B14" s="50"/>
      <c r="C14" s="145">
        <f>+Expenses!D14-[5]Expenses!D14</f>
        <v>0</v>
      </c>
      <c r="D14" s="146">
        <f>+Expenses!E14-[5]Expenses!E14</f>
        <v>0</v>
      </c>
      <c r="E14" s="147">
        <f t="shared" si="0"/>
        <v>0</v>
      </c>
      <c r="F14" s="52"/>
      <c r="G14" s="148"/>
      <c r="H14" s="149"/>
      <c r="I14" s="149"/>
      <c r="J14" s="15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77" t="s">
        <v>101</v>
      </c>
      <c r="B15" s="50"/>
      <c r="C15" s="145">
        <f>+Expenses!D15-[5]Expenses!D15</f>
        <v>0</v>
      </c>
      <c r="D15" s="146">
        <f>+Expenses!E15-[5]Expenses!E15</f>
        <v>0</v>
      </c>
      <c r="E15" s="147">
        <f>D15-C15</f>
        <v>0</v>
      </c>
      <c r="F15" s="52"/>
      <c r="G15" s="148"/>
      <c r="H15" s="149"/>
      <c r="I15" s="149"/>
      <c r="J15" s="15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3.5" customHeight="1">
      <c r="A16" s="133" t="s">
        <v>2</v>
      </c>
      <c r="B16" s="50"/>
      <c r="C16" s="145">
        <f>+Expenses!D16-[5]Expenses!D16</f>
        <v>0</v>
      </c>
      <c r="D16" s="146">
        <f>+Expenses!E16-[5]Expenses!E16</f>
        <v>0</v>
      </c>
      <c r="E16" s="147">
        <f t="shared" si="0"/>
        <v>0</v>
      </c>
      <c r="F16" s="52"/>
      <c r="G16" s="148"/>
      <c r="H16" s="149"/>
      <c r="I16" s="149"/>
      <c r="J16" s="15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" customHeight="1">
      <c r="A17" s="133"/>
      <c r="B17" s="50"/>
      <c r="C17" s="145"/>
      <c r="D17" s="146"/>
      <c r="E17" s="147"/>
      <c r="F17" s="52"/>
      <c r="G17" s="148"/>
      <c r="H17" s="149"/>
      <c r="I17" s="149"/>
      <c r="J17" s="15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1.25" customHeight="1">
      <c r="A18" s="51" t="s">
        <v>86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8"/>
      <c r="H18" s="149"/>
      <c r="I18" s="149"/>
      <c r="J18" s="15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3" customHeight="1">
      <c r="A19" s="133"/>
      <c r="B19" s="50"/>
      <c r="C19" s="145"/>
      <c r="D19" s="146"/>
      <c r="E19" s="147"/>
      <c r="F19" s="52"/>
      <c r="G19" s="148"/>
      <c r="H19" s="149"/>
      <c r="I19" s="149"/>
      <c r="J19" s="15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3" t="s">
        <v>23</v>
      </c>
      <c r="B20" s="50"/>
      <c r="C20" s="145">
        <f>+Expenses!D20-[5]Expenses!$D$20</f>
        <v>0</v>
      </c>
      <c r="D20" s="146">
        <f>+Expenses!E20-[5]Expenses!$D$20</f>
        <v>0</v>
      </c>
      <c r="E20" s="147">
        <f t="shared" si="0"/>
        <v>0</v>
      </c>
      <c r="F20" s="52"/>
      <c r="G20" s="148"/>
      <c r="H20" s="149"/>
      <c r="I20" s="149"/>
      <c r="J20" s="15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5" customHeight="1">
      <c r="A21" s="133" t="s">
        <v>10</v>
      </c>
      <c r="B21" s="50"/>
      <c r="C21" s="145">
        <f>+Expenses!D21-[5]Expenses!$D$20</f>
        <v>0</v>
      </c>
      <c r="D21" s="146">
        <f>+Expenses!E21-[5]Expenses!$D$20</f>
        <v>0</v>
      </c>
      <c r="E21" s="147">
        <f t="shared" si="0"/>
        <v>0</v>
      </c>
      <c r="F21" s="52"/>
      <c r="G21" s="148"/>
      <c r="H21" s="149"/>
      <c r="I21" s="149"/>
      <c r="J21" s="15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3" customHeight="1">
      <c r="A22" s="133"/>
      <c r="B22" s="50"/>
      <c r="C22" s="145"/>
      <c r="D22" s="146"/>
      <c r="E22" s="147"/>
      <c r="F22" s="52"/>
      <c r="G22" s="148"/>
      <c r="H22" s="149"/>
      <c r="I22" s="149"/>
      <c r="J22" s="15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50" customFormat="1" ht="11.25" customHeight="1">
      <c r="A23" s="51" t="s">
        <v>85</v>
      </c>
      <c r="C23" s="47">
        <f>SUM(C18:C21)</f>
        <v>0</v>
      </c>
      <c r="D23" s="48">
        <f>SUM(D18:D21)</f>
        <v>0</v>
      </c>
      <c r="E23" s="49">
        <f>SUM(E18:E21)</f>
        <v>0</v>
      </c>
      <c r="F23" s="52"/>
      <c r="G23" s="53"/>
      <c r="H23" s="54"/>
      <c r="I23" s="54"/>
      <c r="J23" s="55"/>
    </row>
    <row r="24" spans="1:36" ht="3" customHeight="1">
      <c r="A24" s="83"/>
      <c r="B24" s="31"/>
      <c r="C24" s="84"/>
      <c r="D24" s="81"/>
      <c r="E24" s="82"/>
      <c r="F24" s="31"/>
      <c r="G24" s="84"/>
      <c r="H24" s="81"/>
      <c r="I24" s="81"/>
      <c r="J24" s="8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3" customFormat="1" ht="3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50" customFormat="1" ht="12" hidden="1">
      <c r="A26" s="128"/>
      <c r="C26" s="279" t="s">
        <v>49</v>
      </c>
      <c r="D26" s="280"/>
      <c r="E26" s="281"/>
      <c r="G26" s="129"/>
      <c r="H26" s="130"/>
      <c r="I26" s="130"/>
      <c r="J26" s="131"/>
    </row>
    <row r="27" spans="1:36" s="50" customFormat="1" ht="12" hidden="1">
      <c r="A27" s="161" t="s">
        <v>9</v>
      </c>
      <c r="C27" s="86" t="s">
        <v>6</v>
      </c>
      <c r="D27" s="87" t="s">
        <v>8</v>
      </c>
      <c r="E27" s="74" t="s">
        <v>12</v>
      </c>
      <c r="G27" s="282" t="s">
        <v>39</v>
      </c>
      <c r="H27" s="283"/>
      <c r="I27" s="283"/>
      <c r="J27" s="284"/>
    </row>
    <row r="28" spans="1:36" s="50" customFormat="1" ht="12" hidden="1">
      <c r="A28" s="128"/>
      <c r="C28" s="145">
        <f>Expenses!D28-[1]Expenses!D35</f>
        <v>0</v>
      </c>
      <c r="D28" s="146">
        <f>Expenses!E28-[1]Expenses!E35</f>
        <v>0</v>
      </c>
      <c r="E28" s="147">
        <f>D28-C28</f>
        <v>0</v>
      </c>
      <c r="G28" s="129"/>
      <c r="H28" s="130"/>
      <c r="I28" s="130"/>
      <c r="J28" s="131"/>
    </row>
    <row r="29" spans="1:36" s="50" customFormat="1" ht="12" hidden="1">
      <c r="A29" s="133"/>
      <c r="C29" s="145">
        <f>Expenses!D29-[1]Expenses!D36</f>
        <v>0</v>
      </c>
      <c r="D29" s="146">
        <f>Expenses!E29-[1]Expenses!E36</f>
        <v>0</v>
      </c>
      <c r="E29" s="147">
        <f>D29-C29</f>
        <v>0</v>
      </c>
      <c r="G29" s="148"/>
      <c r="H29" s="149"/>
      <c r="I29" s="149"/>
      <c r="J29" s="150"/>
    </row>
    <row r="30" spans="1:36" s="50" customFormat="1" ht="12" hidden="1">
      <c r="A30" s="151"/>
      <c r="C30" s="158">
        <f>Expenses!D30-[1]Expenses!D37</f>
        <v>0</v>
      </c>
      <c r="D30" s="159">
        <f>Expenses!E30-[1]Expenses!E37</f>
        <v>0</v>
      </c>
      <c r="E30" s="160">
        <f>D30-C30</f>
        <v>0</v>
      </c>
      <c r="G30" s="152"/>
      <c r="H30" s="153"/>
      <c r="I30" s="153"/>
      <c r="J30" s="154"/>
    </row>
    <row r="31" spans="1:36">
      <c r="A31" s="31"/>
      <c r="B31" s="31"/>
      <c r="C31" s="73"/>
      <c r="D31" s="73"/>
      <c r="E31" s="31"/>
      <c r="F31" s="31"/>
      <c r="G31" s="31"/>
      <c r="H31" s="31"/>
      <c r="I31" s="31"/>
      <c r="J31" s="31"/>
      <c r="K31" s="1"/>
      <c r="L31" s="1" t="s">
        <v>65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ht="15.75">
      <c r="C34" s="16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</sheetData>
  <mergeCells count="7">
    <mergeCell ref="C26:E26"/>
    <mergeCell ref="G27:J27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4"/>
  <sheetViews>
    <sheetView topLeftCell="B2" zoomScaleNormal="100" workbookViewId="0">
      <selection activeCell="A2" sqref="A2:V2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t="s">
        <v>61</v>
      </c>
    </row>
    <row r="3" spans="1:20" ht="15">
      <c r="A3" s="10" t="s">
        <v>31</v>
      </c>
      <c r="B3" s="286" t="s">
        <v>72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</row>
    <row r="4" spans="1:20">
      <c r="A4" s="11">
        <v>36770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</row>
    <row r="5" spans="1:20" ht="3" customHeight="1">
      <c r="A5" s="10" t="s">
        <v>22</v>
      </c>
    </row>
    <row r="6" spans="1:20">
      <c r="A6" s="10" t="s">
        <v>47</v>
      </c>
      <c r="B6" s="128"/>
      <c r="C6" s="50"/>
      <c r="D6" s="129"/>
      <c r="E6" s="130"/>
      <c r="F6" s="130"/>
      <c r="G6" s="130"/>
      <c r="H6" s="130"/>
      <c r="I6" s="131"/>
      <c r="J6" s="50"/>
      <c r="K6" s="129"/>
      <c r="L6" s="130"/>
      <c r="M6" s="130"/>
      <c r="N6" s="130"/>
      <c r="O6" s="130"/>
      <c r="P6" s="131"/>
      <c r="Q6" s="50"/>
      <c r="R6" s="1"/>
      <c r="S6" s="1"/>
      <c r="T6" s="1"/>
    </row>
    <row r="7" spans="1:20">
      <c r="B7" s="133"/>
      <c r="C7" s="50"/>
      <c r="D7" s="282" t="s">
        <v>32</v>
      </c>
      <c r="E7" s="283"/>
      <c r="F7" s="283"/>
      <c r="G7" s="283"/>
      <c r="H7" s="283"/>
      <c r="I7" s="284"/>
      <c r="J7" s="50"/>
      <c r="K7" s="282" t="s">
        <v>57</v>
      </c>
      <c r="L7" s="283"/>
      <c r="M7" s="283"/>
      <c r="N7" s="283"/>
      <c r="O7" s="283"/>
      <c r="P7" s="284"/>
      <c r="Q7" s="50"/>
      <c r="R7" s="1"/>
      <c r="S7" s="1"/>
      <c r="T7" s="1"/>
    </row>
    <row r="8" spans="1:20">
      <c r="B8" s="132" t="s">
        <v>9</v>
      </c>
      <c r="C8" s="50"/>
      <c r="D8" s="134" t="s">
        <v>6</v>
      </c>
      <c r="E8" s="135" t="s">
        <v>8</v>
      </c>
      <c r="F8" s="136" t="s">
        <v>12</v>
      </c>
      <c r="G8" s="291" t="s">
        <v>33</v>
      </c>
      <c r="H8" s="292"/>
      <c r="I8" s="293"/>
      <c r="J8" s="50"/>
      <c r="K8" s="86" t="s">
        <v>6</v>
      </c>
      <c r="L8" s="87" t="s">
        <v>8</v>
      </c>
      <c r="M8" s="74" t="s">
        <v>12</v>
      </c>
      <c r="N8" s="279" t="s">
        <v>33</v>
      </c>
      <c r="O8" s="280"/>
      <c r="P8" s="281"/>
      <c r="Q8" s="50"/>
      <c r="R8" s="1"/>
      <c r="S8" s="1"/>
      <c r="T8" s="1"/>
    </row>
    <row r="9" spans="1:20" ht="8.25" customHeight="1">
      <c r="B9" s="128"/>
      <c r="C9" s="50"/>
      <c r="D9" s="129"/>
      <c r="E9" s="130"/>
      <c r="F9" s="130"/>
      <c r="G9" s="130"/>
      <c r="H9" s="130"/>
      <c r="I9" s="131"/>
      <c r="J9" s="50"/>
      <c r="K9" s="129"/>
      <c r="L9" s="130"/>
      <c r="M9" s="130"/>
      <c r="N9" s="130"/>
      <c r="O9" s="130"/>
      <c r="P9" s="131"/>
      <c r="Q9" s="50"/>
      <c r="R9" s="1"/>
      <c r="S9" s="1"/>
      <c r="T9" s="1"/>
    </row>
    <row r="10" spans="1:20" ht="13.5" customHeight="1">
      <c r="B10" s="177" t="s">
        <v>90</v>
      </c>
      <c r="C10" s="178"/>
      <c r="D10" s="163">
        <v>0</v>
      </c>
      <c r="E10" s="179">
        <v>0</v>
      </c>
      <c r="F10" s="180">
        <v>0</v>
      </c>
      <c r="G10" s="181"/>
      <c r="H10" s="181"/>
      <c r="I10" s="182"/>
      <c r="J10" s="178"/>
      <c r="K10" s="163">
        <v>5296</v>
      </c>
      <c r="L10" s="179">
        <v>5296</v>
      </c>
      <c r="M10" s="180">
        <v>0</v>
      </c>
      <c r="N10" s="149"/>
      <c r="O10" s="149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3" t="s">
        <v>1</v>
      </c>
      <c r="C11" s="50"/>
      <c r="D11" s="163">
        <v>665</v>
      </c>
      <c r="E11" s="146">
        <v>783</v>
      </c>
      <c r="F11" s="162">
        <v>118</v>
      </c>
      <c r="G11" s="149"/>
      <c r="H11" s="149"/>
      <c r="I11" s="150"/>
      <c r="J11" s="50"/>
      <c r="K11" s="163">
        <v>2476</v>
      </c>
      <c r="L11" s="146">
        <v>1641.9</v>
      </c>
      <c r="M11" s="162">
        <v>-834</v>
      </c>
      <c r="N11" s="149" t="s">
        <v>96</v>
      </c>
      <c r="O11" s="149"/>
      <c r="P11" s="79"/>
      <c r="Q11" s="1"/>
      <c r="R11" s="1"/>
      <c r="S11" s="1"/>
      <c r="T11" s="1"/>
    </row>
    <row r="12" spans="1:20" ht="13.5" customHeight="1">
      <c r="A12" s="10" t="s">
        <v>0</v>
      </c>
      <c r="B12" s="133" t="s">
        <v>44</v>
      </c>
      <c r="C12" s="50"/>
      <c r="D12" s="145">
        <v>0</v>
      </c>
      <c r="E12" s="146">
        <v>0</v>
      </c>
      <c r="F12" s="162">
        <v>0</v>
      </c>
      <c r="G12" s="149"/>
      <c r="H12" s="149"/>
      <c r="I12" s="150"/>
      <c r="J12" s="50"/>
      <c r="K12" s="163">
        <v>236.4</v>
      </c>
      <c r="L12" s="146">
        <v>236.4</v>
      </c>
      <c r="M12" s="162">
        <v>0</v>
      </c>
      <c r="N12" s="149"/>
      <c r="O12" s="149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3" t="s">
        <v>66</v>
      </c>
      <c r="C13" s="50"/>
      <c r="D13" s="145">
        <v>0</v>
      </c>
      <c r="E13" s="146">
        <v>0</v>
      </c>
      <c r="F13" s="162">
        <v>0</v>
      </c>
      <c r="G13" s="149"/>
      <c r="H13" s="149"/>
      <c r="I13" s="150"/>
      <c r="J13" s="50"/>
      <c r="K13" s="163">
        <v>773.2</v>
      </c>
      <c r="L13" s="146">
        <v>773.2</v>
      </c>
      <c r="M13" s="162">
        <v>0</v>
      </c>
      <c r="N13" s="149"/>
      <c r="O13" s="149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3" t="s">
        <v>79</v>
      </c>
      <c r="C14" s="50"/>
      <c r="D14" s="163">
        <v>0</v>
      </c>
      <c r="E14" s="146">
        <v>0</v>
      </c>
      <c r="F14" s="162">
        <v>0</v>
      </c>
      <c r="G14" s="149"/>
      <c r="H14" s="149"/>
      <c r="I14" s="150"/>
      <c r="J14" s="50"/>
      <c r="K14" s="163">
        <v>446</v>
      </c>
      <c r="L14" s="146">
        <v>36</v>
      </c>
      <c r="M14" s="162">
        <v>-410</v>
      </c>
      <c r="N14" s="149"/>
      <c r="O14" s="149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7" t="s">
        <v>50</v>
      </c>
      <c r="C15" s="178"/>
      <c r="D15" s="163">
        <v>0</v>
      </c>
      <c r="E15" s="179">
        <v>0</v>
      </c>
      <c r="F15" s="180">
        <v>0</v>
      </c>
      <c r="G15" s="181"/>
      <c r="H15" s="181"/>
      <c r="I15" s="182"/>
      <c r="J15" s="178"/>
      <c r="K15" s="163">
        <v>1822.5940000000001</v>
      </c>
      <c r="L15" s="179">
        <v>1822.7</v>
      </c>
      <c r="M15" s="180">
        <v>0</v>
      </c>
      <c r="N15" s="149"/>
      <c r="O15" s="149"/>
      <c r="P15" s="79"/>
      <c r="Q15" s="1"/>
      <c r="R15" s="1"/>
      <c r="S15" s="1"/>
      <c r="T15" s="1"/>
    </row>
    <row r="16" spans="1:20" ht="13.5" customHeight="1">
      <c r="B16" s="177" t="s">
        <v>101</v>
      </c>
      <c r="C16" s="178"/>
      <c r="D16" s="145">
        <v>0</v>
      </c>
      <c r="E16" s="146">
        <v>0</v>
      </c>
      <c r="F16" s="162">
        <v>0</v>
      </c>
      <c r="G16" s="181"/>
      <c r="H16" s="181"/>
      <c r="I16" s="182"/>
      <c r="J16" s="178"/>
      <c r="K16" s="163">
        <v>0</v>
      </c>
      <c r="L16" s="179">
        <v>0</v>
      </c>
      <c r="M16" s="180">
        <v>0</v>
      </c>
      <c r="N16" s="149"/>
      <c r="O16" s="149"/>
      <c r="P16" s="79"/>
      <c r="Q16" s="1"/>
      <c r="R16" s="1"/>
      <c r="S16" s="1"/>
      <c r="T16" s="1"/>
    </row>
    <row r="17" spans="2:20" ht="13.5" customHeight="1">
      <c r="B17" s="133" t="s">
        <v>2</v>
      </c>
      <c r="C17" s="50"/>
      <c r="D17" s="145">
        <v>0</v>
      </c>
      <c r="E17" s="146">
        <v>0</v>
      </c>
      <c r="F17" s="162">
        <v>0</v>
      </c>
      <c r="G17" s="149"/>
      <c r="H17" s="149"/>
      <c r="I17" s="150"/>
      <c r="J17" s="50"/>
      <c r="K17" s="145">
        <v>0</v>
      </c>
      <c r="L17" s="146">
        <v>0</v>
      </c>
      <c r="M17" s="162">
        <v>0</v>
      </c>
      <c r="N17" s="149"/>
      <c r="O17" s="149"/>
      <c r="P17" s="79"/>
      <c r="Q17" s="1"/>
      <c r="R17" s="1"/>
      <c r="S17" s="1"/>
      <c r="T17" s="1"/>
    </row>
    <row r="18" spans="2:20" ht="3" customHeight="1">
      <c r="B18" s="133"/>
      <c r="C18" s="50"/>
      <c r="D18" s="145"/>
      <c r="E18" s="146"/>
      <c r="F18" s="162"/>
      <c r="G18" s="149"/>
      <c r="H18" s="149"/>
      <c r="I18" s="150"/>
      <c r="J18" s="50"/>
      <c r="K18" s="145"/>
      <c r="L18" s="146"/>
      <c r="M18" s="162"/>
      <c r="N18" s="149"/>
      <c r="O18" s="149"/>
      <c r="P18" s="79"/>
      <c r="Q18" s="1"/>
      <c r="R18" s="1"/>
      <c r="S18" s="1"/>
      <c r="T18" s="1"/>
    </row>
    <row r="19" spans="2:20" ht="11.25" customHeight="1">
      <c r="B19" s="51" t="s">
        <v>80</v>
      </c>
      <c r="C19" s="50"/>
      <c r="D19" s="56">
        <v>665</v>
      </c>
      <c r="E19" s="57">
        <v>783</v>
      </c>
      <c r="F19" s="57">
        <v>118</v>
      </c>
      <c r="G19" s="54"/>
      <c r="H19" s="54"/>
      <c r="I19" s="55"/>
      <c r="J19" s="50"/>
      <c r="K19" s="56">
        <v>11050.194</v>
      </c>
      <c r="L19" s="57">
        <v>9806.2000000000007</v>
      </c>
      <c r="M19" s="57">
        <v>-1244</v>
      </c>
      <c r="N19" s="54"/>
      <c r="O19" s="54"/>
      <c r="P19" s="80"/>
      <c r="Q19" s="1"/>
      <c r="R19" s="1"/>
      <c r="S19" s="1"/>
      <c r="T19" s="1"/>
    </row>
    <row r="20" spans="2:20" ht="3" customHeight="1">
      <c r="B20" s="133"/>
      <c r="C20" s="50"/>
      <c r="D20" s="145"/>
      <c r="E20" s="146"/>
      <c r="F20" s="162"/>
      <c r="G20" s="149"/>
      <c r="H20" s="149"/>
      <c r="I20" s="150"/>
      <c r="J20" s="50"/>
      <c r="K20" s="145"/>
      <c r="L20" s="146"/>
      <c r="M20" s="162"/>
      <c r="N20" s="149"/>
      <c r="O20" s="149"/>
      <c r="P20" s="79"/>
      <c r="Q20" s="1"/>
      <c r="R20" s="1"/>
      <c r="S20" s="1"/>
      <c r="T20" s="1"/>
    </row>
    <row r="21" spans="2:20" ht="13.5" customHeight="1">
      <c r="B21" s="133" t="s">
        <v>75</v>
      </c>
      <c r="C21" s="50"/>
      <c r="D21" s="145">
        <v>-665</v>
      </c>
      <c r="E21" s="146">
        <v>-783</v>
      </c>
      <c r="F21" s="162">
        <v>-118</v>
      </c>
      <c r="G21" s="149"/>
      <c r="H21" s="149"/>
      <c r="I21" s="150"/>
      <c r="J21" s="50"/>
      <c r="K21" s="145">
        <v>0</v>
      </c>
      <c r="L21" s="146">
        <v>0</v>
      </c>
      <c r="M21" s="162">
        <v>0</v>
      </c>
      <c r="N21" s="149"/>
      <c r="O21" s="149"/>
      <c r="P21" s="79"/>
      <c r="Q21" s="1"/>
      <c r="R21" s="1"/>
      <c r="S21" s="1"/>
      <c r="T21" s="1"/>
    </row>
    <row r="22" spans="2:20" ht="13.5" customHeight="1">
      <c r="B22" s="133" t="s">
        <v>23</v>
      </c>
      <c r="C22" s="50"/>
      <c r="D22" s="145">
        <v>0</v>
      </c>
      <c r="E22" s="146">
        <v>0</v>
      </c>
      <c r="F22" s="162">
        <v>0</v>
      </c>
      <c r="G22" s="149"/>
      <c r="H22" s="149"/>
      <c r="I22" s="150"/>
      <c r="J22" s="50"/>
      <c r="K22" s="145">
        <v>-11050.194</v>
      </c>
      <c r="L22" s="146">
        <v>-9806.2000000000007</v>
      </c>
      <c r="M22" s="162">
        <v>1243.9940000000006</v>
      </c>
      <c r="N22" s="149"/>
      <c r="O22" s="149"/>
      <c r="P22" s="79"/>
      <c r="Q22" s="1"/>
      <c r="R22" s="1"/>
      <c r="S22" s="1"/>
      <c r="T22" s="1"/>
    </row>
    <row r="23" spans="2:20" ht="3" customHeight="1">
      <c r="B23" s="133"/>
      <c r="C23" s="50"/>
      <c r="D23" s="145"/>
      <c r="E23" s="146"/>
      <c r="F23" s="162"/>
      <c r="G23" s="149"/>
      <c r="H23" s="149"/>
      <c r="I23" s="150"/>
      <c r="J23" s="50"/>
      <c r="K23" s="145"/>
      <c r="L23" s="146"/>
      <c r="M23" s="162"/>
      <c r="N23" s="149"/>
      <c r="O23" s="149"/>
      <c r="P23" s="79"/>
      <c r="Q23" s="1"/>
      <c r="R23" s="1"/>
      <c r="S23" s="1"/>
      <c r="T23" s="1"/>
    </row>
    <row r="24" spans="2:20" s="50" customFormat="1" ht="11.25" customHeight="1">
      <c r="B24" s="51" t="s">
        <v>7</v>
      </c>
      <c r="D24" s="47">
        <v>0</v>
      </c>
      <c r="E24" s="48">
        <v>0</v>
      </c>
      <c r="F24" s="48">
        <v>0</v>
      </c>
      <c r="G24" s="54"/>
      <c r="H24" s="54"/>
      <c r="I24" s="55"/>
      <c r="K24" s="47">
        <v>0</v>
      </c>
      <c r="L24" s="48">
        <v>0</v>
      </c>
      <c r="M24" s="48">
        <v>-5.9999999994033715E-3</v>
      </c>
      <c r="N24" s="54"/>
      <c r="O24" s="54"/>
      <c r="P24" s="80"/>
    </row>
    <row r="25" spans="2:20" ht="3" customHeight="1">
      <c r="B25" s="151"/>
      <c r="C25" s="50"/>
      <c r="D25" s="158"/>
      <c r="E25" s="159"/>
      <c r="F25" s="159"/>
      <c r="G25" s="153"/>
      <c r="H25" s="153"/>
      <c r="I25" s="154"/>
      <c r="J25" s="50"/>
      <c r="K25" s="158"/>
      <c r="L25" s="159"/>
      <c r="M25" s="159"/>
      <c r="N25" s="153"/>
      <c r="O25" s="153"/>
      <c r="P25" s="82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 t="s">
        <v>65</v>
      </c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97" t="s">
        <v>76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40" ht="15">
      <c r="A2" s="10" t="s">
        <v>45</v>
      </c>
      <c r="B2" s="298" t="s">
        <v>73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</row>
    <row r="3" spans="1:40">
      <c r="A3" s="10" t="s">
        <v>46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4" t="s">
        <v>67</v>
      </c>
      <c r="E6" s="295"/>
      <c r="F6" s="296"/>
      <c r="G6" s="1"/>
      <c r="H6" s="294" t="s">
        <v>68</v>
      </c>
      <c r="I6" s="295"/>
      <c r="J6" s="296"/>
      <c r="K6" s="1"/>
      <c r="L6" s="294" t="s">
        <v>38</v>
      </c>
      <c r="M6" s="295"/>
      <c r="N6" s="29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3" t="s">
        <v>74</v>
      </c>
      <c r="C9" s="50"/>
      <c r="D9" s="164">
        <v>0</v>
      </c>
      <c r="E9" s="165">
        <v>0</v>
      </c>
      <c r="F9" s="166">
        <f t="shared" ref="F9:F16" si="0">+D9+E9</f>
        <v>0</v>
      </c>
      <c r="G9" s="52"/>
      <c r="H9" s="164">
        <v>0</v>
      </c>
      <c r="I9" s="165">
        <v>0</v>
      </c>
      <c r="J9" s="166">
        <f t="shared" ref="J9:J16" si="1">+H9+I9</f>
        <v>0</v>
      </c>
      <c r="K9" s="50"/>
      <c r="L9" s="164">
        <f t="shared" ref="L9:L16" si="2">+D9-H9</f>
        <v>0</v>
      </c>
      <c r="M9" s="165">
        <f t="shared" ref="M9:M16" si="3">+E9-I9</f>
        <v>0</v>
      </c>
      <c r="N9" s="166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3" t="s">
        <v>1</v>
      </c>
      <c r="C10" s="50"/>
      <c r="D10" s="164" t="e">
        <f ca="1">_xll.HPVAL($A10,$A$18,$A$2,$A$5,$A$6,$A$7)</f>
        <v>#NAME?</v>
      </c>
      <c r="E10" s="165" t="e">
        <f ca="1">_xll.HPVAL($A10,$A$18,$A$3,$A$5,$A$6,$A$7)</f>
        <v>#NAME?</v>
      </c>
      <c r="F10" s="166" t="e">
        <f t="shared" ca="1" si="0"/>
        <v>#NAME?</v>
      </c>
      <c r="G10" s="52"/>
      <c r="H10" s="164" t="e">
        <f ca="1">_xll.HPVAL($A10,$A$1,$A$2,$A$5,$A$6,$A$7)</f>
        <v>#NAME?</v>
      </c>
      <c r="I10" s="165" t="e">
        <f ca="1">_xll.HPVAL($A10,$A$1,$A$3,$A$5,$A$6,$A$7)</f>
        <v>#NAME?</v>
      </c>
      <c r="J10" s="166" t="e">
        <f t="shared" ca="1" si="1"/>
        <v>#NAME?</v>
      </c>
      <c r="K10" s="50"/>
      <c r="L10" s="164" t="e">
        <f t="shared" ca="1" si="2"/>
        <v>#NAME?</v>
      </c>
      <c r="M10" s="165" t="e">
        <f t="shared" ca="1" si="3"/>
        <v>#NAME?</v>
      </c>
      <c r="N10" s="166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3" t="s">
        <v>44</v>
      </c>
      <c r="C11" s="50"/>
      <c r="D11" s="164" t="e">
        <f ca="1">_xll.HPVAL($A11,$A$18,$A$2,$A$5,$A$6,$A$7)</f>
        <v>#NAME?</v>
      </c>
      <c r="E11" s="165" t="e">
        <f ca="1">_xll.HPVAL($A11,$A$18,$A$3,$A$5,$A$6,$A$7)</f>
        <v>#NAME?</v>
      </c>
      <c r="F11" s="166" t="e">
        <f t="shared" ca="1" si="0"/>
        <v>#NAME?</v>
      </c>
      <c r="G11" s="52"/>
      <c r="H11" s="164" t="e">
        <f ca="1">_xll.HPVAL($A11,$A$1,$A$2,$A$5,$A$6,$A$7)</f>
        <v>#NAME?</v>
      </c>
      <c r="I11" s="165" t="e">
        <f ca="1">_xll.HPVAL($A11,$A$1,$A$3,$A$5,$A$6,$A$7)</f>
        <v>#NAME?</v>
      </c>
      <c r="J11" s="166" t="e">
        <f t="shared" ca="1" si="1"/>
        <v>#NAME?</v>
      </c>
      <c r="K11" s="50"/>
      <c r="L11" s="164" t="e">
        <f t="shared" ca="1" si="2"/>
        <v>#NAME?</v>
      </c>
      <c r="M11" s="165" t="e">
        <f t="shared" ca="1" si="3"/>
        <v>#NAME?</v>
      </c>
      <c r="N11" s="166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3" t="s">
        <v>66</v>
      </c>
      <c r="C12" s="50"/>
      <c r="D12" s="164" t="e">
        <f ca="1">_xll.HPVAL($A12,$A$18,$A$2,$A$5,$A$6,$A$7)</f>
        <v>#NAME?</v>
      </c>
      <c r="E12" s="165" t="e">
        <f ca="1">_xll.HPVAL($A12,$A$18,$A$3,$A$5,$A$6,$A$7)</f>
        <v>#NAME?</v>
      </c>
      <c r="F12" s="166" t="e">
        <f t="shared" ca="1" si="0"/>
        <v>#NAME?</v>
      </c>
      <c r="G12" s="52"/>
      <c r="H12" s="164" t="e">
        <f ca="1">_xll.HPVAL($A12,$A$1,$A$2,$A$5,$A$6,$A$7)</f>
        <v>#NAME?</v>
      </c>
      <c r="I12" s="165" t="e">
        <f ca="1">_xll.HPVAL($A12,$A$1,$A$3,$A$5,$A$6,$A$7)</f>
        <v>#NAME?</v>
      </c>
      <c r="J12" s="166" t="e">
        <f t="shared" ca="1" si="1"/>
        <v>#NAME?</v>
      </c>
      <c r="K12" s="50"/>
      <c r="L12" s="164" t="e">
        <f t="shared" ca="1" si="2"/>
        <v>#NAME?</v>
      </c>
      <c r="M12" s="165" t="e">
        <f t="shared" ca="1" si="3"/>
        <v>#NAME?</v>
      </c>
      <c r="N12" s="166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3" t="s">
        <v>60</v>
      </c>
      <c r="C13" s="50"/>
      <c r="D13" s="164" t="e">
        <f ca="1">_xll.HPVAL($A13,$A$18,$A$2,$A$5,$A$6,$A$7)</f>
        <v>#NAME?</v>
      </c>
      <c r="E13" s="165" t="e">
        <f ca="1">_xll.HPVAL($A13,$A$18,$A$3,$A$5,$A$6,$A$7)</f>
        <v>#NAME?</v>
      </c>
      <c r="F13" s="166" t="e">
        <f t="shared" ca="1" si="0"/>
        <v>#NAME?</v>
      </c>
      <c r="G13" s="52"/>
      <c r="H13" s="164" t="e">
        <f ca="1">_xll.HPVAL($A13,$A$1,$A$2,$A$5,$A$6,$A$7)</f>
        <v>#NAME?</v>
      </c>
      <c r="I13" s="165" t="e">
        <f ca="1">_xll.HPVAL($A13,$A$1,$A$3,$A$5,$A$6,$A$7)</f>
        <v>#NAME?</v>
      </c>
      <c r="J13" s="166" t="e">
        <f t="shared" ca="1" si="1"/>
        <v>#NAME?</v>
      </c>
      <c r="K13" s="50"/>
      <c r="L13" s="164" t="e">
        <f t="shared" ca="1" si="2"/>
        <v>#NAME?</v>
      </c>
      <c r="M13" s="165" t="e">
        <f t="shared" ca="1" si="3"/>
        <v>#NAME?</v>
      </c>
      <c r="N13" s="166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3" t="s">
        <v>50</v>
      </c>
      <c r="C14" s="50"/>
      <c r="D14" s="164" t="e">
        <f ca="1">_xll.HPVAL($A14,$A$18,$A$2,$A$5,$A$6,$A$7)</f>
        <v>#NAME?</v>
      </c>
      <c r="E14" s="165" t="e">
        <f ca="1">_xll.HPVAL($A14,$A$18,$A$3,$A$5,$A$6,$A$7)</f>
        <v>#NAME?</v>
      </c>
      <c r="F14" s="166" t="e">
        <f t="shared" ca="1" si="0"/>
        <v>#NAME?</v>
      </c>
      <c r="G14" s="52"/>
      <c r="H14" s="164" t="e">
        <f ca="1">_xll.HPVAL($A14,$A$1,$A$2,$A$5,$A$6,$A$7)</f>
        <v>#NAME?</v>
      </c>
      <c r="I14" s="165" t="e">
        <f ca="1">_xll.HPVAL($A14,$A$1,$A$3,$A$5,$A$6,$A$7)</f>
        <v>#NAME?</v>
      </c>
      <c r="J14" s="166" t="e">
        <f t="shared" ca="1" si="1"/>
        <v>#NAME?</v>
      </c>
      <c r="K14" s="50"/>
      <c r="L14" s="164" t="e">
        <f t="shared" ca="1" si="2"/>
        <v>#NAME?</v>
      </c>
      <c r="M14" s="165" t="e">
        <f t="shared" ca="1" si="3"/>
        <v>#NAME?</v>
      </c>
      <c r="N14" s="166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3" t="s">
        <v>2</v>
      </c>
      <c r="C15" s="50"/>
      <c r="D15" s="164">
        <v>0</v>
      </c>
      <c r="E15" s="165">
        <v>0</v>
      </c>
      <c r="F15" s="166">
        <f t="shared" si="0"/>
        <v>0</v>
      </c>
      <c r="G15" s="52"/>
      <c r="H15" s="164">
        <v>0</v>
      </c>
      <c r="I15" s="165">
        <v>0</v>
      </c>
      <c r="J15" s="166">
        <f t="shared" si="1"/>
        <v>0</v>
      </c>
      <c r="K15" s="50"/>
      <c r="L15" s="164">
        <f t="shared" si="2"/>
        <v>0</v>
      </c>
      <c r="M15" s="165">
        <f t="shared" si="3"/>
        <v>0</v>
      </c>
      <c r="N15" s="166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3" t="s">
        <v>23</v>
      </c>
      <c r="C16" s="50"/>
      <c r="D16" s="164">
        <v>0</v>
      </c>
      <c r="E16" s="165">
        <v>0</v>
      </c>
      <c r="F16" s="166">
        <f t="shared" si="0"/>
        <v>0</v>
      </c>
      <c r="G16" s="52"/>
      <c r="H16" s="164">
        <v>0</v>
      </c>
      <c r="I16" s="165">
        <v>0</v>
      </c>
      <c r="J16" s="166">
        <f t="shared" si="1"/>
        <v>0</v>
      </c>
      <c r="K16" s="50"/>
      <c r="L16" s="164">
        <f t="shared" si="2"/>
        <v>0</v>
      </c>
      <c r="M16" s="165">
        <f t="shared" si="3"/>
        <v>0</v>
      </c>
      <c r="N16" s="166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3"/>
      <c r="C17" s="50"/>
      <c r="D17" s="164"/>
      <c r="E17" s="165"/>
      <c r="F17" s="166"/>
      <c r="G17" s="52"/>
      <c r="H17" s="164"/>
      <c r="I17" s="165"/>
      <c r="J17" s="166"/>
      <c r="K17" s="50"/>
      <c r="L17" s="164"/>
      <c r="M17" s="165"/>
      <c r="N17" s="166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1"/>
      <c r="C19" s="50"/>
      <c r="D19" s="152"/>
      <c r="E19" s="153"/>
      <c r="F19" s="154"/>
      <c r="G19" s="50"/>
      <c r="H19" s="152"/>
      <c r="I19" s="153"/>
      <c r="J19" s="154"/>
      <c r="K19" s="50"/>
      <c r="L19" s="152"/>
      <c r="M19" s="153"/>
      <c r="N19" s="154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2000-09-15T19:59:07Z</cp:lastPrinted>
  <dcterms:created xsi:type="dcterms:W3CDTF">1999-10-18T12:36:30Z</dcterms:created>
  <dcterms:modified xsi:type="dcterms:W3CDTF">2014-09-05T10:50:06Z</dcterms:modified>
</cp:coreProperties>
</file>