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20" yWindow="795" windowWidth="10380" windowHeight="5760"/>
  </bookViews>
  <sheets>
    <sheet name="Summary" sheetId="1" r:id="rId1"/>
  </sheets>
  <calcPr calcId="152511"/>
</workbook>
</file>

<file path=xl/calcChain.xml><?xml version="1.0" encoding="utf-8"?>
<calcChain xmlns="http://schemas.openxmlformats.org/spreadsheetml/2006/main">
  <c r="E5" i="1" l="1"/>
  <c r="E6" i="1"/>
  <c r="E7" i="1" s="1"/>
  <c r="C7" i="1"/>
  <c r="D7" i="1"/>
  <c r="E12" i="1"/>
  <c r="E13" i="1"/>
  <c r="C14" i="1"/>
  <c r="D14" i="1"/>
  <c r="E14" i="1"/>
  <c r="E19" i="1"/>
  <c r="E20" i="1"/>
  <c r="C21" i="1"/>
  <c r="D21" i="1"/>
  <c r="E21" i="1"/>
  <c r="E26" i="1"/>
  <c r="E28" i="1" s="1"/>
  <c r="E27" i="1"/>
  <c r="C28" i="1"/>
  <c r="D28" i="1"/>
  <c r="E33" i="1"/>
  <c r="E35" i="1" s="1"/>
  <c r="E34" i="1"/>
  <c r="C35" i="1"/>
  <c r="D35" i="1"/>
  <c r="E40" i="1"/>
  <c r="E42" i="1" s="1"/>
  <c r="E41" i="1"/>
  <c r="C42" i="1"/>
  <c r="D42" i="1"/>
  <c r="E47" i="1"/>
  <c r="E49" i="1" s="1"/>
  <c r="E48" i="1"/>
  <c r="C49" i="1"/>
  <c r="D49" i="1"/>
  <c r="E54" i="1"/>
  <c r="E55" i="1"/>
  <c r="E56" i="1" s="1"/>
  <c r="C56" i="1"/>
  <c r="D56" i="1"/>
  <c r="E61" i="1"/>
  <c r="E62" i="1"/>
  <c r="E63" i="1" s="1"/>
  <c r="C63" i="1"/>
  <c r="D63" i="1"/>
  <c r="E70" i="1"/>
  <c r="E71" i="1"/>
  <c r="C72" i="1"/>
  <c r="D72" i="1"/>
  <c r="E72" i="1"/>
  <c r="C74" i="1"/>
  <c r="E74" i="1" s="1"/>
  <c r="C75" i="1"/>
  <c r="E75" i="1" s="1"/>
  <c r="E76" i="1" s="1"/>
  <c r="C105" i="1" s="1"/>
  <c r="D76" i="1"/>
  <c r="C78" i="1"/>
  <c r="E78" i="1" s="1"/>
  <c r="E80" i="1" s="1"/>
  <c r="C106" i="1" s="1"/>
  <c r="E79" i="1"/>
  <c r="D80" i="1"/>
  <c r="E82" i="1"/>
  <c r="E83" i="1"/>
  <c r="E84" i="1" s="1"/>
  <c r="C84" i="1"/>
  <c r="D84" i="1"/>
  <c r="E86" i="1"/>
  <c r="E87" i="1"/>
  <c r="E88" i="1" s="1"/>
  <c r="C88" i="1"/>
  <c r="D88" i="1"/>
  <c r="E90" i="1"/>
  <c r="E91" i="1"/>
  <c r="E92" i="1" s="1"/>
  <c r="C92" i="1"/>
  <c r="D92" i="1"/>
  <c r="C94" i="1"/>
  <c r="D94" i="1"/>
  <c r="E94" i="1" s="1"/>
  <c r="C95" i="1"/>
  <c r="E95" i="1" s="1"/>
  <c r="C98" i="1"/>
  <c r="D98" i="1"/>
  <c r="E98" i="1" s="1"/>
  <c r="E99" i="1"/>
  <c r="E100" i="1" s="1"/>
  <c r="C111" i="1" s="1"/>
  <c r="C100" i="1"/>
  <c r="E96" i="1" l="1"/>
  <c r="C110" i="1" s="1"/>
  <c r="C104" i="1"/>
  <c r="C76" i="1"/>
  <c r="C80" i="1"/>
  <c r="D100" i="1"/>
  <c r="C96" i="1"/>
  <c r="D96" i="1"/>
</calcChain>
</file>

<file path=xl/sharedStrings.xml><?xml version="1.0" encoding="utf-8"?>
<sst xmlns="http://schemas.openxmlformats.org/spreadsheetml/2006/main" count="125" uniqueCount="27">
  <si>
    <t>Payable</t>
  </si>
  <si>
    <t>Receivable</t>
  </si>
  <si>
    <t>Net</t>
  </si>
  <si>
    <t>3rd Party</t>
  </si>
  <si>
    <t>Interco</t>
  </si>
  <si>
    <t>Total</t>
  </si>
  <si>
    <t>JPY</t>
  </si>
  <si>
    <t>SGD</t>
  </si>
  <si>
    <t>SEK</t>
  </si>
  <si>
    <t>NOK</t>
  </si>
  <si>
    <t>GBP</t>
  </si>
  <si>
    <t>EUR</t>
  </si>
  <si>
    <t>CAD</t>
  </si>
  <si>
    <t>Enron North America (Co. #364) - Physical Gas</t>
  </si>
  <si>
    <t>Enron North America (Co. #364) - Financial Settlements</t>
  </si>
  <si>
    <t>Enron Power Marketing (Co #553)</t>
  </si>
  <si>
    <t>Enron Energy Services</t>
  </si>
  <si>
    <t>Enron Industrial Markets (Co. # 1684 &amp; 054N)</t>
  </si>
  <si>
    <t>Enron Global Markets (Co. # 104,112,165,33Q,367,416,463,81C,1359,1519)</t>
  </si>
  <si>
    <t>Enron Broadband Services</t>
  </si>
  <si>
    <t>Enron Canada Corp (Co. #444)</t>
  </si>
  <si>
    <t>US $</t>
  </si>
  <si>
    <t>CAD $</t>
  </si>
  <si>
    <t>Enron North America (Co. #842Y) - Foreign Currency</t>
  </si>
  <si>
    <t xml:space="preserve"> </t>
  </si>
  <si>
    <t>SUMMARY OF CASH FLOWS BY CURRENCY FOR 10/26</t>
  </si>
  <si>
    <t>Expected Cash Flow for 10/26/2001 By Operating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</si>
</sst>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2" fillId="0" borderId="0" xfId="0" applyNumberFormat="1" applyFont="1"/>
    <xf numFmtId="43" fontId="2" fillId="0" borderId="0" xfId="1" applyFont="1"/>
    <xf numFmtId="4" fontId="0" fillId="0" borderId="0" xfId="0" applyNumberFormat="1"/>
    <xf numFmtId="7" fontId="2" fillId="0" borderId="0" xfId="1" applyNumberFormat="1" applyFont="1"/>
    <xf numFmtId="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topLeftCell="A82" workbookViewId="0">
      <selection activeCell="A116" sqref="A116"/>
    </sheetView>
  </sheetViews>
  <sheetFormatPr defaultRowHeight="12.75" x14ac:dyDescent="0.2"/>
  <cols>
    <col min="2" max="2" width="15" customWidth="1"/>
    <col min="3" max="3" width="17.85546875" style="1" customWidth="1"/>
    <col min="4" max="4" width="16.5703125" bestFit="1" customWidth="1"/>
    <col min="5" max="5" width="17.28515625" bestFit="1" customWidth="1"/>
  </cols>
  <sheetData>
    <row r="1" spans="1:5" x14ac:dyDescent="0.2">
      <c r="A1" s="3" t="s">
        <v>26</v>
      </c>
    </row>
    <row r="3" spans="1:5" ht="15.75" customHeight="1" x14ac:dyDescent="0.2">
      <c r="C3" s="4" t="s">
        <v>3</v>
      </c>
      <c r="D3" s="5" t="s">
        <v>4</v>
      </c>
      <c r="E3" s="5" t="s">
        <v>5</v>
      </c>
    </row>
    <row r="4" spans="1:5" x14ac:dyDescent="0.2">
      <c r="A4" s="3" t="s">
        <v>13</v>
      </c>
    </row>
    <row r="5" spans="1:5" x14ac:dyDescent="0.2">
      <c r="B5" t="s">
        <v>0</v>
      </c>
      <c r="C5" s="1">
        <v>-3114281.15</v>
      </c>
      <c r="D5" s="1"/>
      <c r="E5" s="2">
        <f>+D5+C5</f>
        <v>-3114281.15</v>
      </c>
    </row>
    <row r="6" spans="1:5" x14ac:dyDescent="0.2">
      <c r="B6" t="s">
        <v>1</v>
      </c>
      <c r="C6" s="1">
        <v>206313.55</v>
      </c>
      <c r="D6" s="1"/>
      <c r="E6" s="2">
        <f>+D6+C6</f>
        <v>206313.55</v>
      </c>
    </row>
    <row r="7" spans="1:5" x14ac:dyDescent="0.2">
      <c r="A7" t="s">
        <v>2</v>
      </c>
      <c r="C7" s="2">
        <f>SUM(C5:C6)</f>
        <v>-2907967.6</v>
      </c>
      <c r="D7" s="2">
        <f>SUM(D5:D6)</f>
        <v>0</v>
      </c>
      <c r="E7" s="6">
        <f>SUM(E5:E6)</f>
        <v>-2907967.6</v>
      </c>
    </row>
    <row r="10" spans="1:5" x14ac:dyDescent="0.2">
      <c r="C10" s="4" t="s">
        <v>3</v>
      </c>
      <c r="D10" s="5" t="s">
        <v>4</v>
      </c>
      <c r="E10" s="5" t="s">
        <v>5</v>
      </c>
    </row>
    <row r="11" spans="1:5" x14ac:dyDescent="0.2">
      <c r="A11" s="3" t="s">
        <v>14</v>
      </c>
    </row>
    <row r="12" spans="1:5" x14ac:dyDescent="0.2">
      <c r="B12" t="s">
        <v>0</v>
      </c>
      <c r="C12" s="1">
        <v>-16264024.48</v>
      </c>
      <c r="D12" s="1"/>
      <c r="E12" s="2">
        <f>+D12+C12</f>
        <v>-16264024.48</v>
      </c>
    </row>
    <row r="13" spans="1:5" x14ac:dyDescent="0.2">
      <c r="B13" t="s">
        <v>1</v>
      </c>
      <c r="C13" s="1">
        <v>47175192</v>
      </c>
      <c r="D13" s="1"/>
      <c r="E13" s="2">
        <f>+D13+C13</f>
        <v>47175192</v>
      </c>
    </row>
    <row r="14" spans="1:5" ht="13.5" customHeight="1" x14ac:dyDescent="0.2">
      <c r="A14" t="s">
        <v>2</v>
      </c>
      <c r="C14" s="2">
        <f>SUM(C12:C13)</f>
        <v>30911167.52</v>
      </c>
      <c r="D14" s="2">
        <f>SUM(D12:D13)</f>
        <v>0</v>
      </c>
      <c r="E14" s="6">
        <f>SUM(E12:E13)</f>
        <v>30911167.52</v>
      </c>
    </row>
    <row r="16" spans="1:5" x14ac:dyDescent="0.2">
      <c r="D16" s="1"/>
      <c r="E16" s="2"/>
    </row>
    <row r="17" spans="1:5" x14ac:dyDescent="0.2">
      <c r="C17" s="4" t="s">
        <v>3</v>
      </c>
      <c r="D17" s="5" t="s">
        <v>4</v>
      </c>
      <c r="E17" s="5" t="s">
        <v>5</v>
      </c>
    </row>
    <row r="18" spans="1:5" x14ac:dyDescent="0.2">
      <c r="A18" s="3" t="s">
        <v>15</v>
      </c>
    </row>
    <row r="19" spans="1:5" x14ac:dyDescent="0.2">
      <c r="B19" t="s">
        <v>0</v>
      </c>
      <c r="C19" s="1">
        <v>-4969095.53</v>
      </c>
      <c r="D19" s="1"/>
      <c r="E19" s="2">
        <f>+D19+C19</f>
        <v>-4969095.53</v>
      </c>
    </row>
    <row r="20" spans="1:5" x14ac:dyDescent="0.2">
      <c r="B20" t="s">
        <v>1</v>
      </c>
      <c r="C20" s="1">
        <v>65812.5</v>
      </c>
      <c r="D20" s="1"/>
      <c r="E20" s="2">
        <f>+D20+C20</f>
        <v>65812.5</v>
      </c>
    </row>
    <row r="21" spans="1:5" x14ac:dyDescent="0.2">
      <c r="A21" t="s">
        <v>2</v>
      </c>
      <c r="C21" s="2">
        <f>SUM(C19:C20)</f>
        <v>-4903283.03</v>
      </c>
      <c r="D21" s="2">
        <f>SUM(D19:D20)</f>
        <v>0</v>
      </c>
      <c r="E21" s="6">
        <f>SUM(E19:E20)</f>
        <v>-4903283.03</v>
      </c>
    </row>
    <row r="22" spans="1:5" x14ac:dyDescent="0.2">
      <c r="D22" s="1"/>
      <c r="E22" s="2"/>
    </row>
    <row r="23" spans="1:5" x14ac:dyDescent="0.2">
      <c r="C23" s="2"/>
      <c r="D23" s="2"/>
      <c r="E23" s="2"/>
    </row>
    <row r="24" spans="1:5" x14ac:dyDescent="0.2">
      <c r="C24" s="4" t="s">
        <v>3</v>
      </c>
      <c r="D24" s="5" t="s">
        <v>4</v>
      </c>
      <c r="E24" s="5" t="s">
        <v>5</v>
      </c>
    </row>
    <row r="25" spans="1:5" x14ac:dyDescent="0.2">
      <c r="A25" s="3" t="s">
        <v>16</v>
      </c>
    </row>
    <row r="26" spans="1:5" x14ac:dyDescent="0.2">
      <c r="B26" t="s">
        <v>0</v>
      </c>
      <c r="C26" s="1">
        <v>-18000000</v>
      </c>
      <c r="D26" s="1"/>
      <c r="E26" s="2">
        <f>+D26+C26</f>
        <v>-18000000</v>
      </c>
    </row>
    <row r="27" spans="1:5" x14ac:dyDescent="0.2">
      <c r="B27" t="s">
        <v>1</v>
      </c>
      <c r="C27" s="1">
        <v>24000000</v>
      </c>
      <c r="D27" s="1"/>
      <c r="E27" s="2">
        <f>+D27+C27</f>
        <v>24000000</v>
      </c>
    </row>
    <row r="28" spans="1:5" x14ac:dyDescent="0.2">
      <c r="A28" t="s">
        <v>2</v>
      </c>
      <c r="C28" s="2">
        <f>SUM(C26:C27)</f>
        <v>6000000</v>
      </c>
      <c r="D28" s="2">
        <f>SUM(D26:D27)</f>
        <v>0</v>
      </c>
      <c r="E28" s="6">
        <f>SUM(E26:E27)</f>
        <v>6000000</v>
      </c>
    </row>
    <row r="29" spans="1:5" x14ac:dyDescent="0.2">
      <c r="C29" s="2"/>
      <c r="D29" s="2"/>
      <c r="E29" s="6"/>
    </row>
    <row r="30" spans="1:5" x14ac:dyDescent="0.2">
      <c r="C30" s="2"/>
      <c r="D30" s="2"/>
      <c r="E30" s="6"/>
    </row>
    <row r="31" spans="1:5" x14ac:dyDescent="0.2">
      <c r="C31" s="4" t="s">
        <v>3</v>
      </c>
      <c r="D31" s="5" t="s">
        <v>4</v>
      </c>
      <c r="E31" s="5" t="s">
        <v>5</v>
      </c>
    </row>
    <row r="32" spans="1:5" x14ac:dyDescent="0.2">
      <c r="A32" s="3" t="s">
        <v>17</v>
      </c>
    </row>
    <row r="33" spans="1:5" x14ac:dyDescent="0.2">
      <c r="B33" t="s">
        <v>0</v>
      </c>
      <c r="C33" s="1">
        <v>-2674000</v>
      </c>
      <c r="D33" s="1"/>
      <c r="E33" s="2">
        <f>+D33+C33</f>
        <v>-2674000</v>
      </c>
    </row>
    <row r="34" spans="1:5" x14ac:dyDescent="0.2">
      <c r="B34" t="s">
        <v>1</v>
      </c>
      <c r="C34" s="1">
        <v>1260000</v>
      </c>
      <c r="D34" s="1"/>
      <c r="E34" s="2">
        <f>+D34+C34</f>
        <v>1260000</v>
      </c>
    </row>
    <row r="35" spans="1:5" x14ac:dyDescent="0.2">
      <c r="A35" t="s">
        <v>2</v>
      </c>
      <c r="C35" s="2">
        <f>SUM(C33:C34)</f>
        <v>-1414000</v>
      </c>
      <c r="D35" s="2">
        <f>SUM(D33:D34)</f>
        <v>0</v>
      </c>
      <c r="E35" s="6">
        <f>SUM(E33:E34)</f>
        <v>-1414000</v>
      </c>
    </row>
    <row r="36" spans="1:5" x14ac:dyDescent="0.2">
      <c r="C36" s="2"/>
      <c r="D36" s="2"/>
      <c r="E36" s="6"/>
    </row>
    <row r="37" spans="1:5" x14ac:dyDescent="0.2">
      <c r="C37" s="2"/>
      <c r="D37" s="2"/>
      <c r="E37" s="6"/>
    </row>
    <row r="38" spans="1:5" x14ac:dyDescent="0.2">
      <c r="C38" s="4" t="s">
        <v>3</v>
      </c>
      <c r="D38" s="5" t="s">
        <v>4</v>
      </c>
      <c r="E38" s="5" t="s">
        <v>5</v>
      </c>
    </row>
    <row r="39" spans="1:5" x14ac:dyDescent="0.2">
      <c r="A39" s="3" t="s">
        <v>18</v>
      </c>
    </row>
    <row r="40" spans="1:5" x14ac:dyDescent="0.2">
      <c r="B40" t="s">
        <v>0</v>
      </c>
      <c r="C40" s="1">
        <v>-12811334.34</v>
      </c>
      <c r="D40" s="1"/>
      <c r="E40" s="2">
        <f>+D40+C40</f>
        <v>-12811334.34</v>
      </c>
    </row>
    <row r="41" spans="1:5" x14ac:dyDescent="0.2">
      <c r="B41" t="s">
        <v>1</v>
      </c>
      <c r="C41" s="1">
        <v>13490415.91</v>
      </c>
      <c r="D41" s="1">
        <v>8970400.6500000004</v>
      </c>
      <c r="E41" s="2">
        <f>+D41+C41</f>
        <v>22460816.560000002</v>
      </c>
    </row>
    <row r="42" spans="1:5" x14ac:dyDescent="0.2">
      <c r="A42" t="s">
        <v>2</v>
      </c>
      <c r="C42" s="2">
        <f>SUM(C40:C41)</f>
        <v>679081.5700000003</v>
      </c>
      <c r="D42" s="2">
        <f>SUM(D40:D41)</f>
        <v>8970400.6500000004</v>
      </c>
      <c r="E42" s="6">
        <f>SUM(E40:E41)</f>
        <v>9649482.2200000025</v>
      </c>
    </row>
    <row r="45" spans="1:5" x14ac:dyDescent="0.2">
      <c r="C45" s="4" t="s">
        <v>3</v>
      </c>
      <c r="D45" s="5" t="s">
        <v>4</v>
      </c>
      <c r="E45" s="5" t="s">
        <v>5</v>
      </c>
    </row>
    <row r="46" spans="1:5" x14ac:dyDescent="0.2">
      <c r="A46" s="3" t="s">
        <v>19</v>
      </c>
    </row>
    <row r="47" spans="1:5" x14ac:dyDescent="0.2">
      <c r="B47" t="s">
        <v>0</v>
      </c>
      <c r="C47" s="1">
        <v>-145186.17000000001</v>
      </c>
      <c r="D47" s="1"/>
      <c r="E47" s="2">
        <f>+D47+C47</f>
        <v>-145186.17000000001</v>
      </c>
    </row>
    <row r="48" spans="1:5" x14ac:dyDescent="0.2">
      <c r="B48" t="s">
        <v>1</v>
      </c>
      <c r="C48" s="1">
        <v>0</v>
      </c>
      <c r="D48" s="1">
        <v>0</v>
      </c>
      <c r="E48" s="2">
        <f>+D48+C48</f>
        <v>0</v>
      </c>
    </row>
    <row r="49" spans="1:6" x14ac:dyDescent="0.2">
      <c r="A49" t="s">
        <v>2</v>
      </c>
      <c r="C49" s="2">
        <f>SUM(C47:C48)</f>
        <v>-145186.17000000001</v>
      </c>
      <c r="D49" s="2">
        <f>SUM(D47:D48)</f>
        <v>0</v>
      </c>
      <c r="E49" s="6">
        <f>SUM(E47:E48)</f>
        <v>-145186.17000000001</v>
      </c>
    </row>
    <row r="50" spans="1:6" x14ac:dyDescent="0.2">
      <c r="C50" s="2"/>
      <c r="D50" s="2"/>
      <c r="E50" s="6"/>
    </row>
    <row r="51" spans="1:6" x14ac:dyDescent="0.2">
      <c r="C51" s="2"/>
      <c r="D51" s="2"/>
      <c r="E51" s="6"/>
    </row>
    <row r="52" spans="1:6" x14ac:dyDescent="0.2">
      <c r="C52" s="4" t="s">
        <v>3</v>
      </c>
      <c r="D52" s="5" t="s">
        <v>4</v>
      </c>
      <c r="E52" s="5" t="s">
        <v>5</v>
      </c>
    </row>
    <row r="53" spans="1:6" x14ac:dyDescent="0.2">
      <c r="A53" s="3" t="s">
        <v>20</v>
      </c>
    </row>
    <row r="54" spans="1:6" x14ac:dyDescent="0.2">
      <c r="B54" t="s">
        <v>0</v>
      </c>
      <c r="C54" s="1">
        <v>-137050</v>
      </c>
      <c r="D54" s="1"/>
      <c r="E54" s="2">
        <f>+D54+C54</f>
        <v>-137050</v>
      </c>
    </row>
    <row r="55" spans="1:6" x14ac:dyDescent="0.2">
      <c r="B55" t="s">
        <v>1</v>
      </c>
      <c r="C55" s="1">
        <v>0</v>
      </c>
      <c r="D55" s="1">
        <v>3805.16</v>
      </c>
      <c r="E55" s="2">
        <f>+D55+C55</f>
        <v>3805.16</v>
      </c>
    </row>
    <row r="56" spans="1:6" x14ac:dyDescent="0.2">
      <c r="A56" t="s">
        <v>2</v>
      </c>
      <c r="C56" s="2">
        <f>SUM(C54:C55)</f>
        <v>-137050</v>
      </c>
      <c r="D56" s="2">
        <f>SUM(D54:D55)</f>
        <v>3805.16</v>
      </c>
      <c r="E56" s="6">
        <f>SUM(E54:E55)</f>
        <v>-133244.84</v>
      </c>
      <c r="F56" s="3" t="s">
        <v>21</v>
      </c>
    </row>
    <row r="57" spans="1:6" x14ac:dyDescent="0.2">
      <c r="C57" s="2"/>
      <c r="D57" s="2"/>
      <c r="E57" s="6"/>
    </row>
    <row r="58" spans="1:6" x14ac:dyDescent="0.2">
      <c r="C58" s="2"/>
      <c r="D58" s="2"/>
      <c r="E58" s="6"/>
    </row>
    <row r="59" spans="1:6" x14ac:dyDescent="0.2">
      <c r="C59" s="4" t="s">
        <v>3</v>
      </c>
      <c r="D59" s="5" t="s">
        <v>4</v>
      </c>
      <c r="E59" s="5" t="s">
        <v>5</v>
      </c>
    </row>
    <row r="60" spans="1:6" x14ac:dyDescent="0.2">
      <c r="A60" s="3" t="s">
        <v>20</v>
      </c>
    </row>
    <row r="61" spans="1:6" x14ac:dyDescent="0.2">
      <c r="B61" t="s">
        <v>0</v>
      </c>
      <c r="C61" s="1">
        <v>-596900</v>
      </c>
      <c r="D61" s="1">
        <v>-750000</v>
      </c>
      <c r="E61" s="2">
        <f>+D61+C61</f>
        <v>-1346900</v>
      </c>
    </row>
    <row r="62" spans="1:6" x14ac:dyDescent="0.2">
      <c r="B62" t="s">
        <v>1</v>
      </c>
      <c r="C62" s="1">
        <v>0</v>
      </c>
      <c r="D62" s="1">
        <v>624209.13</v>
      </c>
      <c r="E62" s="2">
        <f>+D62+C62</f>
        <v>624209.13</v>
      </c>
    </row>
    <row r="63" spans="1:6" x14ac:dyDescent="0.2">
      <c r="A63" t="s">
        <v>2</v>
      </c>
      <c r="C63" s="2">
        <f>SUM(C61:C62)</f>
        <v>-596900</v>
      </c>
      <c r="D63" s="2">
        <f>SUM(D61:D62)</f>
        <v>-125790.87</v>
      </c>
      <c r="E63" s="6">
        <f>SUM(E61:E62)</f>
        <v>-722690.87</v>
      </c>
      <c r="F63" s="3" t="s">
        <v>22</v>
      </c>
    </row>
    <row r="64" spans="1:6" x14ac:dyDescent="0.2">
      <c r="C64" s="2"/>
      <c r="D64" s="2"/>
      <c r="E64" s="6"/>
    </row>
    <row r="65" spans="1:6" x14ac:dyDescent="0.2">
      <c r="C65" s="2"/>
      <c r="D65" s="2"/>
      <c r="E65" s="6"/>
    </row>
    <row r="66" spans="1:6" x14ac:dyDescent="0.2">
      <c r="C66" s="2"/>
      <c r="D66" s="2"/>
      <c r="E66" s="6"/>
    </row>
    <row r="67" spans="1:6" x14ac:dyDescent="0.2">
      <c r="C67" s="4" t="s">
        <v>3</v>
      </c>
      <c r="D67" s="5" t="s">
        <v>4</v>
      </c>
      <c r="E67" s="5" t="s">
        <v>5</v>
      </c>
    </row>
    <row r="68" spans="1:6" x14ac:dyDescent="0.2">
      <c r="A68" s="3" t="s">
        <v>23</v>
      </c>
    </row>
    <row r="69" spans="1:6" x14ac:dyDescent="0.2">
      <c r="A69" t="s">
        <v>24</v>
      </c>
      <c r="F69" s="3"/>
    </row>
    <row r="70" spans="1:6" x14ac:dyDescent="0.2">
      <c r="A70" s="3" t="s">
        <v>21</v>
      </c>
      <c r="B70" t="s">
        <v>0</v>
      </c>
      <c r="C70" s="1">
        <v>-27652680</v>
      </c>
      <c r="D70" s="8">
        <v>-11302271</v>
      </c>
      <c r="E70" s="2">
        <f>+D70+C70</f>
        <v>-38954951</v>
      </c>
      <c r="F70" s="3"/>
    </row>
    <row r="71" spans="1:6" x14ac:dyDescent="0.2">
      <c r="B71" t="s">
        <v>1</v>
      </c>
      <c r="C71" s="1">
        <v>27238816.48</v>
      </c>
      <c r="D71" s="8">
        <v>822088.5</v>
      </c>
      <c r="E71" s="2">
        <f>+D71+C71</f>
        <v>28060904.98</v>
      </c>
      <c r="F71" s="3"/>
    </row>
    <row r="72" spans="1:6" x14ac:dyDescent="0.2">
      <c r="A72" t="s">
        <v>2</v>
      </c>
      <c r="C72" s="1">
        <f>+C71+C70</f>
        <v>-413863.51999999955</v>
      </c>
      <c r="D72" s="1">
        <f>+D71+D70</f>
        <v>-10480182.5</v>
      </c>
      <c r="E72" s="7">
        <f>+E71+E70</f>
        <v>-10894046.02</v>
      </c>
      <c r="F72" s="3"/>
    </row>
    <row r="73" spans="1:6" x14ac:dyDescent="0.2">
      <c r="D73" s="1"/>
      <c r="E73" s="1"/>
    </row>
    <row r="74" spans="1:6" x14ac:dyDescent="0.2">
      <c r="A74" s="3" t="s">
        <v>12</v>
      </c>
      <c r="B74" t="s">
        <v>0</v>
      </c>
      <c r="C74" s="1">
        <f>-9475650-9947640</f>
        <v>-19423290</v>
      </c>
      <c r="D74" s="1"/>
      <c r="E74" s="2">
        <f>+D74+C74</f>
        <v>-19423290</v>
      </c>
    </row>
    <row r="75" spans="1:6" x14ac:dyDescent="0.2">
      <c r="A75" t="s">
        <v>24</v>
      </c>
      <c r="B75" t="s">
        <v>1</v>
      </c>
      <c r="C75" s="1">
        <f>22711500+7887500+468123+7879400</f>
        <v>38946523</v>
      </c>
      <c r="D75" s="1"/>
      <c r="E75" s="2">
        <f>+D75+C75</f>
        <v>38946523</v>
      </c>
    </row>
    <row r="76" spans="1:6" x14ac:dyDescent="0.2">
      <c r="A76" t="s">
        <v>2</v>
      </c>
      <c r="B76" t="s">
        <v>24</v>
      </c>
      <c r="C76" s="1">
        <f>+C75+C74</f>
        <v>19523233</v>
      </c>
      <c r="D76" s="1">
        <f>+D75+D74</f>
        <v>0</v>
      </c>
      <c r="E76" s="7">
        <f>+E75+E74</f>
        <v>19523233</v>
      </c>
    </row>
    <row r="77" spans="1:6" x14ac:dyDescent="0.2">
      <c r="D77" s="1"/>
      <c r="E77" s="1"/>
    </row>
    <row r="78" spans="1:6" x14ac:dyDescent="0.2">
      <c r="A78" s="3" t="s">
        <v>6</v>
      </c>
      <c r="B78" t="s">
        <v>0</v>
      </c>
      <c r="C78" s="1">
        <f>-300000000-1400000000</f>
        <v>-1700000000</v>
      </c>
      <c r="D78" s="1"/>
      <c r="E78" s="2">
        <f>+D78+C78</f>
        <v>-1700000000</v>
      </c>
    </row>
    <row r="79" spans="1:6" x14ac:dyDescent="0.2">
      <c r="A79" t="s">
        <v>24</v>
      </c>
      <c r="B79" t="s">
        <v>1</v>
      </c>
      <c r="C79" s="1">
        <v>64966500</v>
      </c>
      <c r="D79" s="1">
        <v>1335033500</v>
      </c>
      <c r="E79" s="2">
        <f>+D79+C79</f>
        <v>1400000000</v>
      </c>
    </row>
    <row r="80" spans="1:6" x14ac:dyDescent="0.2">
      <c r="A80" t="s">
        <v>2</v>
      </c>
      <c r="B80" t="s">
        <v>24</v>
      </c>
      <c r="C80" s="1">
        <f>+C79+C78</f>
        <v>-1635033500</v>
      </c>
      <c r="D80" s="1">
        <f>+D79+D78</f>
        <v>1335033500</v>
      </c>
      <c r="E80" s="7">
        <f>+E79+E78</f>
        <v>-300000000</v>
      </c>
    </row>
    <row r="81" spans="1:5" x14ac:dyDescent="0.2">
      <c r="D81" s="1"/>
      <c r="E81" s="1"/>
    </row>
    <row r="82" spans="1:5" x14ac:dyDescent="0.2">
      <c r="A82" s="3" t="s">
        <v>7</v>
      </c>
      <c r="B82" t="s">
        <v>0</v>
      </c>
      <c r="C82" s="1">
        <v>-9115750</v>
      </c>
      <c r="D82" s="1"/>
      <c r="E82" s="2">
        <f>+D82+C82</f>
        <v>-9115750</v>
      </c>
    </row>
    <row r="83" spans="1:5" x14ac:dyDescent="0.2">
      <c r="A83" t="s">
        <v>24</v>
      </c>
      <c r="B83" t="s">
        <v>1</v>
      </c>
      <c r="C83" s="1">
        <v>9115750</v>
      </c>
      <c r="D83" s="1"/>
      <c r="E83" s="2">
        <f>+D83+C83</f>
        <v>9115750</v>
      </c>
    </row>
    <row r="84" spans="1:5" x14ac:dyDescent="0.2">
      <c r="A84" t="s">
        <v>2</v>
      </c>
      <c r="B84" t="s">
        <v>24</v>
      </c>
      <c r="C84" s="1">
        <f>+C83+C82</f>
        <v>0</v>
      </c>
      <c r="D84" s="1">
        <f>+D83+D82</f>
        <v>0</v>
      </c>
      <c r="E84" s="1">
        <f>+E83+E82</f>
        <v>0</v>
      </c>
    </row>
    <row r="85" spans="1:5" x14ac:dyDescent="0.2">
      <c r="D85" s="1"/>
      <c r="E85" s="1"/>
    </row>
    <row r="86" spans="1:5" x14ac:dyDescent="0.2">
      <c r="A86" s="3" t="s">
        <v>8</v>
      </c>
      <c r="B86" t="s">
        <v>0</v>
      </c>
      <c r="D86" s="1">
        <v>-8718248.5500000007</v>
      </c>
      <c r="E86" s="2">
        <f>+D86+C86</f>
        <v>-8718248.5500000007</v>
      </c>
    </row>
    <row r="87" spans="1:5" x14ac:dyDescent="0.2">
      <c r="A87" t="s">
        <v>24</v>
      </c>
      <c r="B87" t="s">
        <v>1</v>
      </c>
      <c r="C87" s="1">
        <v>8718248.5500000007</v>
      </c>
      <c r="D87" s="1">
        <v>0</v>
      </c>
      <c r="E87" s="2">
        <f>+D87+C87</f>
        <v>8718248.5500000007</v>
      </c>
    </row>
    <row r="88" spans="1:5" x14ac:dyDescent="0.2">
      <c r="A88" t="s">
        <v>2</v>
      </c>
      <c r="B88" t="s">
        <v>24</v>
      </c>
      <c r="C88" s="1">
        <f>+C87+C86</f>
        <v>8718248.5500000007</v>
      </c>
      <c r="D88" s="1">
        <f>+D87+D86</f>
        <v>-8718248.5500000007</v>
      </c>
      <c r="E88" s="1">
        <f>+E87+E86</f>
        <v>0</v>
      </c>
    </row>
    <row r="89" spans="1:5" x14ac:dyDescent="0.2">
      <c r="D89" s="1"/>
      <c r="E89" s="1"/>
    </row>
    <row r="90" spans="1:5" x14ac:dyDescent="0.2">
      <c r="A90" s="3" t="s">
        <v>9</v>
      </c>
      <c r="B90" t="s">
        <v>0</v>
      </c>
      <c r="C90" s="1">
        <v>-812516.67</v>
      </c>
      <c r="D90" s="1"/>
      <c r="E90" s="2">
        <f>+D90+C90</f>
        <v>-812516.67</v>
      </c>
    </row>
    <row r="91" spans="1:5" x14ac:dyDescent="0.2">
      <c r="A91" t="s">
        <v>24</v>
      </c>
      <c r="B91" t="s">
        <v>1</v>
      </c>
      <c r="C91" s="1">
        <v>812516.67</v>
      </c>
      <c r="D91" s="1"/>
      <c r="E91" s="2">
        <f>+D91+C91</f>
        <v>812516.67</v>
      </c>
    </row>
    <row r="92" spans="1:5" x14ac:dyDescent="0.2">
      <c r="A92" t="s">
        <v>2</v>
      </c>
      <c r="B92" t="s">
        <v>24</v>
      </c>
      <c r="C92" s="1">
        <f>+C91+C90</f>
        <v>0</v>
      </c>
      <c r="D92" s="1">
        <f>+D91+D90</f>
        <v>0</v>
      </c>
      <c r="E92" s="1">
        <f>+E91+E90</f>
        <v>0</v>
      </c>
    </row>
    <row r="93" spans="1:5" x14ac:dyDescent="0.2">
      <c r="D93" s="1"/>
      <c r="E93" s="1"/>
    </row>
    <row r="94" spans="1:5" x14ac:dyDescent="0.2">
      <c r="A94" s="3" t="s">
        <v>10</v>
      </c>
      <c r="B94" t="s">
        <v>0</v>
      </c>
      <c r="C94" s="1">
        <f>-5600000-58961.09-2747800</f>
        <v>-8406761.0899999999</v>
      </c>
      <c r="D94" s="1">
        <f>-77569.3-1100000</f>
        <v>-1177569.3</v>
      </c>
      <c r="E94" s="2">
        <f>+D94+C94</f>
        <v>-9584330.3900000006</v>
      </c>
    </row>
    <row r="95" spans="1:5" x14ac:dyDescent="0.2">
      <c r="A95" t="s">
        <v>24</v>
      </c>
      <c r="B95" t="s">
        <v>1</v>
      </c>
      <c r="C95" s="1">
        <f>5600000+1000000+3227269.3</f>
        <v>9827269.3000000007</v>
      </c>
      <c r="D95" s="1">
        <v>18877.32</v>
      </c>
      <c r="E95" s="2">
        <f>+D95+C95</f>
        <v>9846146.620000001</v>
      </c>
    </row>
    <row r="96" spans="1:5" x14ac:dyDescent="0.2">
      <c r="A96" t="s">
        <v>2</v>
      </c>
      <c r="B96" t="s">
        <v>24</v>
      </c>
      <c r="C96" s="1">
        <f>+C95+C94</f>
        <v>1420508.2100000009</v>
      </c>
      <c r="D96" s="1">
        <f>+D95+D94</f>
        <v>-1158691.98</v>
      </c>
      <c r="E96" s="7">
        <f>+E95+E94</f>
        <v>261816.23000000045</v>
      </c>
    </row>
    <row r="97" spans="1:5" x14ac:dyDescent="0.2">
      <c r="D97" s="1"/>
      <c r="E97" s="1"/>
    </row>
    <row r="98" spans="1:5" x14ac:dyDescent="0.2">
      <c r="A98" s="3" t="s">
        <v>11</v>
      </c>
      <c r="B98" t="s">
        <v>0</v>
      </c>
      <c r="C98" s="1">
        <f>-4900000-1700000</f>
        <v>-6600000</v>
      </c>
      <c r="D98" s="1">
        <f>-29793.78-2650000</f>
        <v>-2679793.7799999998</v>
      </c>
      <c r="E98" s="2">
        <f>+D98+C98</f>
        <v>-9279793.7799999993</v>
      </c>
    </row>
    <row r="99" spans="1:5" x14ac:dyDescent="0.2">
      <c r="A99" t="s">
        <v>24</v>
      </c>
      <c r="B99" t="s">
        <v>1</v>
      </c>
      <c r="C99" s="1">
        <v>4400000</v>
      </c>
      <c r="D99" s="1">
        <v>4900000</v>
      </c>
      <c r="E99" s="2">
        <f>+D99+C99</f>
        <v>9300000</v>
      </c>
    </row>
    <row r="100" spans="1:5" x14ac:dyDescent="0.2">
      <c r="B100" t="s">
        <v>2</v>
      </c>
      <c r="C100" s="1">
        <f>+C99+C98</f>
        <v>-2200000</v>
      </c>
      <c r="D100" s="1">
        <f>+D99+D98</f>
        <v>2220206.2200000002</v>
      </c>
      <c r="E100" s="7">
        <f>+E99+E98</f>
        <v>20206.220000000671</v>
      </c>
    </row>
    <row r="102" spans="1:5" x14ac:dyDescent="0.2">
      <c r="B102" s="3" t="s">
        <v>25</v>
      </c>
    </row>
    <row r="103" spans="1:5" x14ac:dyDescent="0.2">
      <c r="B103" s="3"/>
    </row>
    <row r="104" spans="1:5" x14ac:dyDescent="0.2">
      <c r="A104" s="3"/>
      <c r="B104" s="3" t="s">
        <v>21</v>
      </c>
      <c r="C104" s="9">
        <f>+E72+E56+E49+E42+E35+E28+E21+E14+E7</f>
        <v>26162922.080000002</v>
      </c>
    </row>
    <row r="105" spans="1:5" x14ac:dyDescent="0.2">
      <c r="A105" s="3"/>
      <c r="B105" s="3" t="s">
        <v>12</v>
      </c>
      <c r="C105" s="9">
        <f>+E76+E63</f>
        <v>18800542.129999999</v>
      </c>
    </row>
    <row r="106" spans="1:5" x14ac:dyDescent="0.2">
      <c r="A106" s="3"/>
      <c r="B106" s="3" t="s">
        <v>6</v>
      </c>
      <c r="C106" s="9">
        <f>+E80</f>
        <v>-300000000</v>
      </c>
    </row>
    <row r="107" spans="1:5" x14ac:dyDescent="0.2">
      <c r="A107" s="3"/>
      <c r="B107" s="3" t="s">
        <v>7</v>
      </c>
      <c r="C107" s="9">
        <v>0</v>
      </c>
    </row>
    <row r="108" spans="1:5" x14ac:dyDescent="0.2">
      <c r="A108" s="3"/>
      <c r="B108" s="3" t="s">
        <v>8</v>
      </c>
      <c r="C108" s="9">
        <v>0</v>
      </c>
    </row>
    <row r="109" spans="1:5" x14ac:dyDescent="0.2">
      <c r="A109" s="3"/>
      <c r="B109" s="3" t="s">
        <v>9</v>
      </c>
      <c r="C109" s="9">
        <v>0</v>
      </c>
    </row>
    <row r="110" spans="1:5" x14ac:dyDescent="0.2">
      <c r="A110" s="3"/>
      <c r="B110" s="3" t="s">
        <v>10</v>
      </c>
      <c r="C110" s="9">
        <f>+E96</f>
        <v>261816.23000000045</v>
      </c>
    </row>
    <row r="111" spans="1:5" x14ac:dyDescent="0.2">
      <c r="A111" s="3"/>
      <c r="B111" s="3" t="s">
        <v>11</v>
      </c>
      <c r="C111" s="9">
        <f>+E100</f>
        <v>20206.220000000671</v>
      </c>
    </row>
    <row r="112" spans="1:5" x14ac:dyDescent="0.2">
      <c r="C112" s="1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robey</dc:creator>
  <cp:lastModifiedBy>Felienne</cp:lastModifiedBy>
  <dcterms:created xsi:type="dcterms:W3CDTF">2001-10-24T23:14:25Z</dcterms:created>
  <dcterms:modified xsi:type="dcterms:W3CDTF">2014-09-04T07:59:13Z</dcterms:modified>
</cp:coreProperties>
</file>