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Sheet1!$1:$1048576</definedName>
  </definedNames>
  <calcPr calcId="152511" fullCalcOnLoad="1"/>
</workbook>
</file>

<file path=xl/calcChain.xml><?xml version="1.0" encoding="utf-8"?>
<calcChain xmlns="http://schemas.openxmlformats.org/spreadsheetml/2006/main">
  <c r="F7" i="1" l="1"/>
  <c r="F8" i="1"/>
  <c r="F9" i="1" s="1"/>
  <c r="C9" i="1"/>
  <c r="E9" i="1"/>
  <c r="E17" i="1"/>
  <c r="G17" i="1"/>
  <c r="G18" i="1" s="1"/>
  <c r="G19" i="1" s="1"/>
  <c r="G20" i="1" s="1"/>
  <c r="E18" i="1"/>
  <c r="E19" i="1" s="1"/>
  <c r="E20" i="1" s="1"/>
  <c r="C21" i="1"/>
  <c r="F21" i="1"/>
  <c r="E36" i="1"/>
  <c r="F36" i="1" s="1"/>
  <c r="I36" i="1"/>
  <c r="J36" i="1"/>
  <c r="K36" i="1"/>
  <c r="K37" i="1" s="1"/>
  <c r="K38" i="1" s="1"/>
  <c r="K39" i="1" s="1"/>
  <c r="E37" i="1"/>
  <c r="F37" i="1"/>
  <c r="I37" i="1"/>
  <c r="J37" i="1"/>
  <c r="J40" i="1" s="1"/>
  <c r="E38" i="1"/>
  <c r="I38" i="1"/>
  <c r="E39" i="1"/>
  <c r="F39" i="1" s="1"/>
  <c r="I39" i="1"/>
  <c r="J39" i="1"/>
  <c r="I40" i="1"/>
  <c r="G36" i="1" l="1"/>
  <c r="G37" i="1" s="1"/>
  <c r="G38" i="1" s="1"/>
  <c r="G39" i="1" s="1"/>
  <c r="F40" i="1"/>
  <c r="E40" i="1"/>
</calcChain>
</file>

<file path=xl/sharedStrings.xml><?xml version="1.0" encoding="utf-8"?>
<sst xmlns="http://schemas.openxmlformats.org/spreadsheetml/2006/main" count="44" uniqueCount="33">
  <si>
    <t>Firm</t>
  </si>
  <si>
    <t>Total</t>
  </si>
  <si>
    <t>Old</t>
  </si>
  <si>
    <t>New</t>
  </si>
  <si>
    <t>Quantity Analysis (Bcf/yr)</t>
  </si>
  <si>
    <t>Type</t>
  </si>
  <si>
    <t>Year 1</t>
  </si>
  <si>
    <t>Year 2</t>
  </si>
  <si>
    <t>Interruptible</t>
  </si>
  <si>
    <t>Transco FS</t>
  </si>
  <si>
    <t>Industrial</t>
  </si>
  <si>
    <t>Cumulative</t>
  </si>
  <si>
    <t>Value Analysis ($MM)</t>
  </si>
  <si>
    <t>Delta</t>
  </si>
  <si>
    <t>Notes:</t>
  </si>
  <si>
    <t>Note:</t>
  </si>
  <si>
    <t>Load analysis will be forwarded to Jeff Huston for review</t>
  </si>
  <si>
    <t xml:space="preserve">     and a decrease in Winter/Summer spreads</t>
  </si>
  <si>
    <t xml:space="preserve">     was more than offset in an increase in Winter/Summer spreads</t>
  </si>
  <si>
    <t>(3) Interruptible load is estimated to be approximately 5,000 Dth/d at a relatively high load factor</t>
  </si>
  <si>
    <t xml:space="preserve">     and priced at the current GPA Tier pricing</t>
  </si>
  <si>
    <t xml:space="preserve">(4) The Industrial decrease is offset ($ for $) by the credit that VNG will realize from its releases </t>
  </si>
  <si>
    <t>(5) Year 3 values are not available at this time and will be provided as needed</t>
  </si>
  <si>
    <t>AGLES Share %</t>
  </si>
  <si>
    <t>AGLES Value Impact Year 1</t>
  </si>
  <si>
    <t>AGLES/VNG Net Impact Year 1</t>
  </si>
  <si>
    <t>AGLES Value Impact Year 2</t>
  </si>
  <si>
    <t>AGLES/VNG Net Impact Year 2</t>
  </si>
  <si>
    <t>Margin Sharing and AGLES/VNG Impact ($MM)</t>
  </si>
  <si>
    <t>(1) The Firm Year 1 value decreased due to an increase in market area storage encumbrance</t>
  </si>
  <si>
    <t>(2) The Firm Year 2 value increased because the increased market area storage encumbrance</t>
  </si>
  <si>
    <t>Cumulative AGLES/VNG Net Impact Year 1</t>
  </si>
  <si>
    <t>Cumulative AGLES/VNG Net Impact Year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</si>
</sst>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6" formatCode="0.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2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66" fontId="0" fillId="2" borderId="0" xfId="0" applyNumberFormat="1" applyFill="1" applyBorder="1" applyAlignment="1">
      <alignment horizontal="right"/>
    </xf>
    <xf numFmtId="166" fontId="2" fillId="2" borderId="3" xfId="0" applyNumberFormat="1" applyFont="1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166" fontId="0" fillId="2" borderId="5" xfId="0" applyNumberFormat="1" applyFill="1" applyBorder="1" applyAlignment="1">
      <alignment horizontal="right"/>
    </xf>
    <xf numFmtId="166" fontId="2" fillId="2" borderId="6" xfId="0" applyNumberFormat="1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166" fontId="2" fillId="2" borderId="5" xfId="0" applyNumberFormat="1" applyFont="1" applyFill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left"/>
    </xf>
    <xf numFmtId="166" fontId="2" fillId="2" borderId="0" xfId="0" applyNumberFormat="1" applyFont="1" applyFill="1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64" fontId="0" fillId="2" borderId="0" xfId="0" applyNumberFormat="1" applyFill="1" applyBorder="1" applyAlignment="1">
      <alignment horizontal="right"/>
    </xf>
    <xf numFmtId="164" fontId="0" fillId="2" borderId="3" xfId="0" applyNumberForma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164" fontId="0" fillId="2" borderId="5" xfId="1" applyNumberFormat="1" applyFont="1" applyFill="1" applyBorder="1" applyAlignment="1">
      <alignment horizontal="right"/>
    </xf>
    <xf numFmtId="164" fontId="0" fillId="2" borderId="6" xfId="0" applyNumberFormat="1" applyFill="1" applyBorder="1" applyAlignment="1">
      <alignment horizontal="right"/>
    </xf>
    <xf numFmtId="164" fontId="2" fillId="2" borderId="5" xfId="0" applyNumberFormat="1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9" fontId="0" fillId="2" borderId="0" xfId="2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 wrapText="1"/>
    </xf>
    <xf numFmtId="0" fontId="0" fillId="3" borderId="1" xfId="0" applyFill="1" applyBorder="1" applyAlignment="1">
      <alignment horizontal="right"/>
    </xf>
    <xf numFmtId="0" fontId="2" fillId="3" borderId="8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right"/>
    </xf>
    <xf numFmtId="164" fontId="2" fillId="2" borderId="0" xfId="1" applyNumberFormat="1" applyFont="1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164" fontId="2" fillId="2" borderId="3" xfId="1" applyNumberFormat="1" applyFont="1" applyFill="1" applyBorder="1" applyAlignment="1">
      <alignment horizontal="right"/>
    </xf>
    <xf numFmtId="0" fontId="2" fillId="3" borderId="7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2" fillId="2" borderId="7" xfId="0" applyFont="1" applyFill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K40"/>
  <sheetViews>
    <sheetView tabSelected="1" topLeftCell="A17" workbookViewId="0">
      <selection activeCell="I42" sqref="I42"/>
    </sheetView>
  </sheetViews>
  <sheetFormatPr defaultRowHeight="12.75" x14ac:dyDescent="0.2"/>
  <cols>
    <col min="1" max="1" width="13.7109375" style="2" customWidth="1"/>
    <col min="2" max="2" width="11.28515625" style="2" customWidth="1"/>
    <col min="3" max="3" width="11.28515625" style="2" bestFit="1" customWidth="1"/>
    <col min="4" max="4" width="2.28515625" style="2" customWidth="1"/>
    <col min="5" max="5" width="11" style="2" customWidth="1"/>
    <col min="6" max="6" width="12.5703125" style="2" customWidth="1"/>
    <col min="7" max="7" width="13.140625" style="2" customWidth="1"/>
    <col min="8" max="8" width="2.7109375" style="2" customWidth="1"/>
    <col min="9" max="9" width="13.42578125" style="2" bestFit="1" customWidth="1"/>
    <col min="10" max="10" width="11.85546875" style="2" bestFit="1" customWidth="1"/>
    <col min="11" max="11" width="13" style="2" bestFit="1" customWidth="1"/>
    <col min="12" max="16384" width="9.140625" style="2"/>
  </cols>
  <sheetData>
    <row r="4" spans="1:7" ht="15.75" x14ac:dyDescent="0.25">
      <c r="A4" s="1" t="s">
        <v>4</v>
      </c>
    </row>
    <row r="5" spans="1:7" x14ac:dyDescent="0.2">
      <c r="A5" s="3"/>
    </row>
    <row r="6" spans="1:7" x14ac:dyDescent="0.2">
      <c r="B6" s="28" t="s">
        <v>5</v>
      </c>
      <c r="C6" s="32" t="s">
        <v>2</v>
      </c>
      <c r="D6" s="32"/>
      <c r="E6" s="32" t="s">
        <v>3</v>
      </c>
      <c r="F6" s="33" t="s">
        <v>13</v>
      </c>
    </row>
    <row r="7" spans="1:7" x14ac:dyDescent="0.2">
      <c r="B7" s="6" t="s">
        <v>0</v>
      </c>
      <c r="C7" s="7">
        <v>26.5</v>
      </c>
      <c r="D7" s="7"/>
      <c r="E7" s="7">
        <v>27.5</v>
      </c>
      <c r="F7" s="8">
        <f>E7-C7</f>
        <v>1</v>
      </c>
    </row>
    <row r="8" spans="1:7" x14ac:dyDescent="0.2">
      <c r="B8" s="9" t="s">
        <v>8</v>
      </c>
      <c r="C8" s="10">
        <v>0</v>
      </c>
      <c r="D8" s="10"/>
      <c r="E8" s="10">
        <v>1.8</v>
      </c>
      <c r="F8" s="11">
        <f>E8-C8</f>
        <v>1.8</v>
      </c>
    </row>
    <row r="9" spans="1:7" x14ac:dyDescent="0.2">
      <c r="B9" s="12" t="s">
        <v>1</v>
      </c>
      <c r="C9" s="13">
        <f>SUM(C7:C8)</f>
        <v>26.5</v>
      </c>
      <c r="D9" s="13"/>
      <c r="E9" s="13">
        <f>SUM(E7:E8)</f>
        <v>29.3</v>
      </c>
      <c r="F9" s="11">
        <f>SUM(F7:F8)</f>
        <v>2.8</v>
      </c>
    </row>
    <row r="10" spans="1:7" ht="22.5" customHeight="1" x14ac:dyDescent="0.2">
      <c r="A10" s="14" t="s">
        <v>15</v>
      </c>
      <c r="B10" s="15" t="s">
        <v>16</v>
      </c>
      <c r="C10" s="16"/>
      <c r="D10" s="7"/>
      <c r="E10" s="16"/>
    </row>
    <row r="14" spans="1:7" ht="15.75" x14ac:dyDescent="0.25">
      <c r="A14" s="1" t="s">
        <v>12</v>
      </c>
    </row>
    <row r="16" spans="1:7" x14ac:dyDescent="0.2">
      <c r="B16" s="28" t="s">
        <v>5</v>
      </c>
      <c r="C16" s="32" t="s">
        <v>6</v>
      </c>
      <c r="D16" s="32"/>
      <c r="E16" s="32" t="s">
        <v>11</v>
      </c>
      <c r="F16" s="32" t="s">
        <v>7</v>
      </c>
      <c r="G16" s="33" t="s">
        <v>11</v>
      </c>
    </row>
    <row r="17" spans="1:7" x14ac:dyDescent="0.2">
      <c r="B17" s="6" t="s">
        <v>0</v>
      </c>
      <c r="C17" s="17">
        <v>-0.46700000000000003</v>
      </c>
      <c r="D17" s="17"/>
      <c r="E17" s="18">
        <f>C17</f>
        <v>-0.46700000000000003</v>
      </c>
      <c r="F17" s="17">
        <v>0.17599999999999999</v>
      </c>
      <c r="G17" s="19">
        <f>F17</f>
        <v>0.17599999999999999</v>
      </c>
    </row>
    <row r="18" spans="1:7" x14ac:dyDescent="0.2">
      <c r="B18" s="6" t="s">
        <v>8</v>
      </c>
      <c r="C18" s="18">
        <v>-0.314</v>
      </c>
      <c r="D18" s="17"/>
      <c r="E18" s="18">
        <f>E17+C18</f>
        <v>-0.78100000000000003</v>
      </c>
      <c r="F18" s="17">
        <v>-0.317</v>
      </c>
      <c r="G18" s="19">
        <f>G17+F18</f>
        <v>-0.14100000000000001</v>
      </c>
    </row>
    <row r="19" spans="1:7" x14ac:dyDescent="0.2">
      <c r="B19" s="6" t="s">
        <v>10</v>
      </c>
      <c r="C19" s="18">
        <v>-0.77800000000000002</v>
      </c>
      <c r="D19" s="17"/>
      <c r="E19" s="18">
        <f>E18+C19</f>
        <v>-1.5590000000000002</v>
      </c>
      <c r="F19" s="17">
        <v>-0.77800000000000002</v>
      </c>
      <c r="G19" s="19">
        <f>G18+F19</f>
        <v>-0.91900000000000004</v>
      </c>
    </row>
    <row r="20" spans="1:7" x14ac:dyDescent="0.2">
      <c r="B20" s="9" t="s">
        <v>9</v>
      </c>
      <c r="C20" s="20">
        <v>-0.69799999999999995</v>
      </c>
      <c r="D20" s="21"/>
      <c r="E20" s="20">
        <f>E19+C20</f>
        <v>-2.2570000000000001</v>
      </c>
      <c r="F20" s="21">
        <v>-0.69799999999999995</v>
      </c>
      <c r="G20" s="22">
        <f>G19+F20</f>
        <v>-1.617</v>
      </c>
    </row>
    <row r="21" spans="1:7" x14ac:dyDescent="0.2">
      <c r="B21" s="12" t="s">
        <v>1</v>
      </c>
      <c r="C21" s="23">
        <f>SUM(C17:C20)</f>
        <v>-2.2570000000000001</v>
      </c>
      <c r="D21" s="24"/>
      <c r="E21" s="24"/>
      <c r="F21" s="23">
        <f>SUM(F17:F20)</f>
        <v>-1.617</v>
      </c>
      <c r="G21" s="25"/>
    </row>
    <row r="22" spans="1:7" ht="21" customHeight="1" x14ac:dyDescent="0.2">
      <c r="A22" s="2" t="s">
        <v>14</v>
      </c>
      <c r="B22" s="3" t="s">
        <v>29</v>
      </c>
    </row>
    <row r="23" spans="1:7" x14ac:dyDescent="0.2">
      <c r="B23" s="3" t="s">
        <v>17</v>
      </c>
    </row>
    <row r="24" spans="1:7" x14ac:dyDescent="0.2">
      <c r="B24" s="3" t="s">
        <v>30</v>
      </c>
    </row>
    <row r="25" spans="1:7" x14ac:dyDescent="0.2">
      <c r="B25" s="3" t="s">
        <v>18</v>
      </c>
    </row>
    <row r="26" spans="1:7" x14ac:dyDescent="0.2">
      <c r="B26" s="3" t="s">
        <v>19</v>
      </c>
    </row>
    <row r="27" spans="1:7" x14ac:dyDescent="0.2">
      <c r="B27" s="3" t="s">
        <v>20</v>
      </c>
    </row>
    <row r="28" spans="1:7" x14ac:dyDescent="0.2">
      <c r="B28" s="3" t="s">
        <v>21</v>
      </c>
    </row>
    <row r="29" spans="1:7" x14ac:dyDescent="0.2">
      <c r="B29" s="3" t="s">
        <v>22</v>
      </c>
    </row>
    <row r="30" spans="1:7" x14ac:dyDescent="0.2">
      <c r="B30" s="3"/>
    </row>
    <row r="31" spans="1:7" x14ac:dyDescent="0.2">
      <c r="B31" s="3"/>
    </row>
    <row r="32" spans="1:7" x14ac:dyDescent="0.2">
      <c r="B32" s="3"/>
    </row>
    <row r="33" spans="1:11" ht="15.75" x14ac:dyDescent="0.25">
      <c r="A33" s="1" t="s">
        <v>28</v>
      </c>
      <c r="B33" s="3"/>
    </row>
    <row r="34" spans="1:11" ht="15.75" x14ac:dyDescent="0.25">
      <c r="A34" s="1"/>
      <c r="B34" s="3"/>
    </row>
    <row r="35" spans="1:11" ht="51" x14ac:dyDescent="0.2">
      <c r="B35" s="38" t="s">
        <v>5</v>
      </c>
      <c r="C35" s="29" t="s">
        <v>23</v>
      </c>
      <c r="D35" s="30"/>
      <c r="E35" s="29" t="s">
        <v>24</v>
      </c>
      <c r="F35" s="29" t="s">
        <v>25</v>
      </c>
      <c r="G35" s="29" t="s">
        <v>31</v>
      </c>
      <c r="H35" s="29"/>
      <c r="I35" s="29" t="s">
        <v>26</v>
      </c>
      <c r="J35" s="29" t="s">
        <v>27</v>
      </c>
      <c r="K35" s="31" t="s">
        <v>32</v>
      </c>
    </row>
    <row r="36" spans="1:11" x14ac:dyDescent="0.2">
      <c r="B36" s="39" t="s">
        <v>0</v>
      </c>
      <c r="C36" s="26">
        <v>0.7</v>
      </c>
      <c r="D36" s="27"/>
      <c r="E36" s="17">
        <f>+$C36*C17</f>
        <v>-0.32690000000000002</v>
      </c>
      <c r="F36" s="17">
        <f>+E36</f>
        <v>-0.32690000000000002</v>
      </c>
      <c r="G36" s="35">
        <f>+F36</f>
        <v>-0.32690000000000002</v>
      </c>
      <c r="H36" s="27"/>
      <c r="I36" s="17">
        <f>+$C36*F17</f>
        <v>0.12319999999999999</v>
      </c>
      <c r="J36" s="17">
        <f>+I36</f>
        <v>0.12319999999999999</v>
      </c>
      <c r="K36" s="37">
        <f>+J36</f>
        <v>0.12319999999999999</v>
      </c>
    </row>
    <row r="37" spans="1:11" x14ac:dyDescent="0.2">
      <c r="B37" s="39" t="s">
        <v>8</v>
      </c>
      <c r="C37" s="26">
        <v>0.7</v>
      </c>
      <c r="D37" s="27"/>
      <c r="E37" s="17">
        <f>+$C37*C18</f>
        <v>-0.2198</v>
      </c>
      <c r="F37" s="17">
        <f>+E37</f>
        <v>-0.2198</v>
      </c>
      <c r="G37" s="35">
        <f>+G36+F37</f>
        <v>-0.54669999999999996</v>
      </c>
      <c r="H37" s="27"/>
      <c r="I37" s="17">
        <f>+$C37*F18</f>
        <v>-0.22189999999999999</v>
      </c>
      <c r="J37" s="17">
        <f>+I37</f>
        <v>-0.22189999999999999</v>
      </c>
      <c r="K37" s="37">
        <f>+K36+J37</f>
        <v>-9.8699999999999996E-2</v>
      </c>
    </row>
    <row r="38" spans="1:11" x14ac:dyDescent="0.2">
      <c r="B38" s="39" t="s">
        <v>10</v>
      </c>
      <c r="C38" s="26">
        <v>1</v>
      </c>
      <c r="D38" s="27"/>
      <c r="E38" s="17">
        <f>+$C38*C19</f>
        <v>-0.77800000000000002</v>
      </c>
      <c r="F38" s="17">
        <v>0</v>
      </c>
      <c r="G38" s="35">
        <f>+G37+F38</f>
        <v>-0.54669999999999996</v>
      </c>
      <c r="H38" s="27"/>
      <c r="I38" s="17">
        <f>+$C38*F19</f>
        <v>-0.77800000000000002</v>
      </c>
      <c r="J38" s="17">
        <v>0</v>
      </c>
      <c r="K38" s="37">
        <f>+K37+J38</f>
        <v>-9.8699999999999996E-2</v>
      </c>
    </row>
    <row r="39" spans="1:11" x14ac:dyDescent="0.2">
      <c r="B39" s="39" t="s">
        <v>9</v>
      </c>
      <c r="C39" s="26">
        <v>1</v>
      </c>
      <c r="D39" s="27"/>
      <c r="E39" s="17">
        <f>+$C39*C20</f>
        <v>-0.69799999999999995</v>
      </c>
      <c r="F39" s="17">
        <f>+E39</f>
        <v>-0.69799999999999995</v>
      </c>
      <c r="G39" s="35">
        <f>+G38+F39</f>
        <v>-1.2446999999999999</v>
      </c>
      <c r="H39" s="27"/>
      <c r="I39" s="17">
        <f>+$C39*F20</f>
        <v>-0.69799999999999995</v>
      </c>
      <c r="J39" s="17">
        <f>+I39</f>
        <v>-0.69799999999999995</v>
      </c>
      <c r="K39" s="37">
        <f>+K38+J39</f>
        <v>-0.79669999999999996</v>
      </c>
    </row>
    <row r="40" spans="1:11" x14ac:dyDescent="0.2">
      <c r="B40" s="40" t="s">
        <v>1</v>
      </c>
      <c r="C40" s="4"/>
      <c r="D40" s="4"/>
      <c r="E40" s="34">
        <f>SUM(E36:E39)</f>
        <v>-2.0226999999999999</v>
      </c>
      <c r="F40" s="34">
        <f>SUM(F36:F39)</f>
        <v>-1.2446999999999999</v>
      </c>
      <c r="G40" s="34"/>
      <c r="H40" s="5"/>
      <c r="I40" s="34">
        <f>SUM(I36:I39)</f>
        <v>-1.5747</v>
      </c>
      <c r="J40" s="34">
        <f>SUM(J36:J39)</f>
        <v>-0.79669999999999996</v>
      </c>
      <c r="K40" s="36"/>
    </row>
  </sheetData>
  <pageMargins left="0.75" right="0.75" top="1" bottom="1" header="0.5" footer="0.5"/>
  <pageSetup scale="67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emcmich</dc:creator>
  <cp:lastModifiedBy>Felienne</cp:lastModifiedBy>
  <cp:lastPrinted>2000-10-12T04:05:13Z</cp:lastPrinted>
  <dcterms:created xsi:type="dcterms:W3CDTF">2000-10-12T02:31:52Z</dcterms:created>
  <dcterms:modified xsi:type="dcterms:W3CDTF">2014-09-04T07:36:15Z</dcterms:modified>
</cp:coreProperties>
</file>