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85" windowWidth="8775" windowHeight="4425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152511"/>
</workbook>
</file>

<file path=xl/calcChain.xml><?xml version="1.0" encoding="utf-8"?>
<calcChain xmlns="http://schemas.openxmlformats.org/spreadsheetml/2006/main">
  <c r="E13" i="1" l="1"/>
  <c r="F13" i="1"/>
  <c r="G13" i="1"/>
  <c r="L13" i="1"/>
  <c r="L25" i="1" s="1"/>
  <c r="M13" i="1"/>
  <c r="M25" i="1" s="1"/>
  <c r="N13" i="1"/>
  <c r="Q13" i="1" s="1"/>
  <c r="O13" i="1"/>
  <c r="P13" i="1"/>
  <c r="E17" i="1"/>
  <c r="F17" i="1"/>
  <c r="G17" i="1"/>
  <c r="L17" i="1"/>
  <c r="M17" i="1"/>
  <c r="P17" i="1" s="1"/>
  <c r="N17" i="1"/>
  <c r="Q17" i="1" s="1"/>
  <c r="O17" i="1"/>
  <c r="E21" i="1"/>
  <c r="F21" i="1"/>
  <c r="G21" i="1"/>
  <c r="L21" i="1"/>
  <c r="O21" i="1" s="1"/>
  <c r="M21" i="1"/>
  <c r="P21" i="1" s="1"/>
  <c r="N21" i="1"/>
  <c r="Q21" i="1" s="1"/>
  <c r="C25" i="1"/>
  <c r="D25" i="1"/>
  <c r="E25" i="1"/>
  <c r="F25" i="1"/>
  <c r="G25" i="1"/>
  <c r="P25" i="1" l="1"/>
  <c r="O25" i="1"/>
  <c r="Q25" i="1"/>
  <c r="N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<sst xmlns="http://schemas.openxmlformats.org/spreadsheetml/2006/main" count="54" uniqueCount="43">
  <si>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</si>
  <si>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</si>
  <si>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</si>
  <si>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</si>
  <si>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</si>
  <si>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</si>
  <si>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</si>
  <si>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</si>
  <si>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</si>
  <si>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</si>
  <si>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</si>
  <si>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</si>
  <si>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</si>
  <si>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</si>
  <si>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</si>
  <si>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</si>
  <si>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</si>
  <si>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</si>
  <si>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</si>
  <si>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</si>
  <si>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</si>
  <si>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</si>
  <si>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</si>
  <si>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</si>
  <si>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</si>
  <si>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</si>
  <si>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</si>
  <si>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</si>
  <si>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</si>
  <si>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</si>
  <si>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</si>
  <si>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</si>
  <si>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</si>
  <si>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</si>
  <si>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</si>
  <si>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</si>
  <si>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</si>
  <si>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</si>
  <si>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</si>
  <si>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</si>
  <si>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</si>
  <si>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</si>
  <si>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STOR9787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</si>
</sst>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22">
          <cell r="H22">
            <v>644</v>
          </cell>
          <cell r="J22">
            <v>322</v>
          </cell>
          <cell r="L22">
            <v>487</v>
          </cell>
          <cell r="N22">
            <v>651</v>
          </cell>
          <cell r="P22">
            <v>712</v>
          </cell>
          <cell r="AD22">
            <v>1041</v>
          </cell>
          <cell r="AF22">
            <v>806</v>
          </cell>
          <cell r="AH22">
            <v>884</v>
          </cell>
          <cell r="AJ22">
            <v>1124</v>
          </cell>
          <cell r="AL22">
            <v>1057</v>
          </cell>
          <cell r="AZ22">
            <v>356</v>
          </cell>
          <cell r="BB22">
            <v>305</v>
          </cell>
          <cell r="BD22">
            <v>284</v>
          </cell>
          <cell r="BF22">
            <v>310</v>
          </cell>
          <cell r="BH22">
            <v>333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</row>
        <row r="17">
          <cell r="D17">
            <v>1093</v>
          </cell>
        </row>
        <row r="21">
          <cell r="D21">
            <v>347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2" sqref="D22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36714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432</v>
      </c>
      <c r="D13" s="25">
        <v>458</v>
      </c>
      <c r="E13" s="25">
        <f>+D13-C13</f>
        <v>26</v>
      </c>
      <c r="F13" s="4">
        <f>E13/C13</f>
        <v>6.0185185185185182E-2</v>
      </c>
      <c r="G13" s="4">
        <f>D13/953</f>
        <v>0.48058761804826861</v>
      </c>
      <c r="H13" s="4"/>
      <c r="I13" s="16"/>
      <c r="J13" s="17"/>
      <c r="L13" s="25">
        <f>[2]STOR951!$D$13</f>
        <v>721</v>
      </c>
      <c r="M13" s="25">
        <f>AVERAGE('[1]AGA Storage'!$L$22,'[1]AGA Storage'!$N$22,'[1]AGA Storage'!$P$22)</f>
        <v>616.66666666666663</v>
      </c>
      <c r="N13" s="25">
        <f>AVERAGE('[1]AGA Storage'!$H$22,'[1]AGA Storage'!$J$22,'[1]AGA Storage'!$L$22,'[1]AGA Storage'!$N$22,'[1]AGA Storage'!$P$22)</f>
        <v>563.20000000000005</v>
      </c>
      <c r="O13" s="25">
        <f>D13-L13</f>
        <v>-263</v>
      </c>
      <c r="P13" s="25">
        <f>D13-M13</f>
        <v>-158.66666666666663</v>
      </c>
      <c r="Q13" s="25">
        <f>D13-N13</f>
        <v>-105.20000000000005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856</v>
      </c>
      <c r="D17" s="25">
        <v>919</v>
      </c>
      <c r="E17" s="25">
        <f>+D17-C17</f>
        <v>63</v>
      </c>
      <c r="F17" s="4">
        <f>E17/C17</f>
        <v>7.359813084112149E-2</v>
      </c>
      <c r="G17" s="4">
        <f>D17/1835</f>
        <v>0.50081743869209805</v>
      </c>
      <c r="H17" s="4"/>
      <c r="I17" s="16"/>
      <c r="J17" s="18"/>
      <c r="L17" s="25">
        <f>[2]STOR951!$D$17</f>
        <v>1093</v>
      </c>
      <c r="M17" s="25">
        <f>AVERAGE('[1]AGA Storage'!$AH$22,'[1]AGA Storage'!$AJ$22,'[1]AGA Storage'!$AL$22)</f>
        <v>1021.6666666666666</v>
      </c>
      <c r="N17" s="25">
        <f>AVERAGE('[1]AGA Storage'!$AD$22,'[1]AGA Storage'!$AF$22,'[1]AGA Storage'!$AH$22,'[1]AGA Storage'!$AJ$22,'[1]AGA Storage'!$AL$22)</f>
        <v>982.4</v>
      </c>
      <c r="O17" s="25">
        <f>D17-L17</f>
        <v>-174</v>
      </c>
      <c r="P17" s="25">
        <f>D17-M17</f>
        <v>-102.66666666666663</v>
      </c>
      <c r="Q17" s="25">
        <f>D17-N17</f>
        <v>-63.399999999999977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348</v>
      </c>
      <c r="D21" s="25">
        <v>356</v>
      </c>
      <c r="E21" s="25">
        <f>+D21-C21</f>
        <v>8</v>
      </c>
      <c r="F21" s="4">
        <f>E21/C21</f>
        <v>2.2988505747126436E-2</v>
      </c>
      <c r="G21" s="4">
        <f>D21/506</f>
        <v>0.70355731225296447</v>
      </c>
      <c r="H21" s="4"/>
      <c r="I21" s="16"/>
      <c r="J21" s="18"/>
      <c r="L21" s="25">
        <f>[2]STOR951!$D$21</f>
        <v>347</v>
      </c>
      <c r="M21" s="25">
        <f>AVERAGE('[1]AGA Storage'!$BD$22,'[1]AGA Storage'!$BF$22,'[1]AGA Storage'!$BH$22)</f>
        <v>309</v>
      </c>
      <c r="N21" s="25">
        <f>AVERAGE('[1]AGA Storage'!$AZ$22,'[1]AGA Storage'!$BB$22,'[1]AGA Storage'!$BD$22,'[1]AGA Storage'!$BF$22,'[1]AGA Storage'!$H$22)</f>
        <v>379.8</v>
      </c>
      <c r="O21" s="25">
        <f>D21-L21</f>
        <v>9</v>
      </c>
      <c r="P21" s="25">
        <f>D21-M21</f>
        <v>47</v>
      </c>
      <c r="Q21" s="25">
        <f>D21-N21</f>
        <v>-23.800000000000011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1636</v>
      </c>
      <c r="D25" s="21">
        <f>SUM(D12:D24)</f>
        <v>1733</v>
      </c>
      <c r="E25" s="21">
        <f>SUM(E12:E24)</f>
        <v>97</v>
      </c>
      <c r="F25" s="4">
        <f>E25/C25</f>
        <v>5.9290953545232276E-2</v>
      </c>
      <c r="G25" s="27">
        <f>D25/3294</f>
        <v>0.5261080752884032</v>
      </c>
      <c r="H25" s="22"/>
      <c r="I25" s="23"/>
      <c r="J25" s="24"/>
      <c r="L25" s="21">
        <f t="shared" ref="L25:Q25" si="0">SUM(L12:L24)</f>
        <v>2161</v>
      </c>
      <c r="M25" s="21">
        <f t="shared" si="0"/>
        <v>1947.3333333333333</v>
      </c>
      <c r="N25" s="21">
        <f t="shared" si="0"/>
        <v>1925.3999999999999</v>
      </c>
      <c r="O25" s="21">
        <f t="shared" si="0"/>
        <v>-428</v>
      </c>
      <c r="P25" s="21">
        <f t="shared" si="0"/>
        <v>-214.33333333333326</v>
      </c>
      <c r="Q25" s="21">
        <f t="shared" si="0"/>
        <v>-192.40000000000003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2000-07-12T18:02:37Z</cp:lastPrinted>
  <dcterms:created xsi:type="dcterms:W3CDTF">1997-01-20T19:39:22Z</dcterms:created>
  <dcterms:modified xsi:type="dcterms:W3CDTF">2014-09-04T07:50:43Z</dcterms:modified>
</cp:coreProperties>
</file>