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85" windowWidth="8775" windowHeight="4425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152511"/>
</workbook>
</file>

<file path=xl/calcChain.xml><?xml version="1.0" encoding="utf-8"?>
<calcChain xmlns="http://schemas.openxmlformats.org/spreadsheetml/2006/main">
  <c r="E13" i="1" l="1"/>
  <c r="F13" i="1" s="1"/>
  <c r="G13" i="1"/>
  <c r="L13" i="1"/>
  <c r="M13" i="1"/>
  <c r="M25" i="1" s="1"/>
  <c r="N13" i="1"/>
  <c r="Q13" i="1" s="1"/>
  <c r="O13" i="1"/>
  <c r="O25" i="1" s="1"/>
  <c r="P13" i="1"/>
  <c r="P25" i="1" s="1"/>
  <c r="E17" i="1"/>
  <c r="F17" i="1"/>
  <c r="G17" i="1"/>
  <c r="L17" i="1"/>
  <c r="L25" i="1" s="1"/>
  <c r="M17" i="1"/>
  <c r="P17" i="1" s="1"/>
  <c r="N17" i="1"/>
  <c r="Q17" i="1" s="1"/>
  <c r="O17" i="1"/>
  <c r="E21" i="1"/>
  <c r="F21" i="1"/>
  <c r="G21" i="1"/>
  <c r="L21" i="1"/>
  <c r="O21" i="1" s="1"/>
  <c r="M21" i="1"/>
  <c r="P21" i="1" s="1"/>
  <c r="N21" i="1"/>
  <c r="Q21" i="1" s="1"/>
  <c r="C25" i="1"/>
  <c r="D25" i="1"/>
  <c r="E25" i="1"/>
  <c r="F25" i="1"/>
  <c r="G25" i="1"/>
  <c r="Q25" i="1" l="1"/>
  <c r="N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<sst xmlns="http://schemas.openxmlformats.org/spreadsheetml/2006/main" count="54" uniqueCount="43">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</sst>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44">
          <cell r="H44">
            <v>714</v>
          </cell>
          <cell r="J44">
            <v>555</v>
          </cell>
          <cell r="L44">
            <v>644</v>
          </cell>
          <cell r="N44">
            <v>920</v>
          </cell>
          <cell r="P44">
            <v>837</v>
          </cell>
          <cell r="AD44">
            <v>1464</v>
          </cell>
          <cell r="AF44">
            <v>1508</v>
          </cell>
          <cell r="AH44">
            <v>1549</v>
          </cell>
          <cell r="AJ44">
            <v>1733</v>
          </cell>
          <cell r="AL44">
            <v>1658</v>
          </cell>
          <cell r="AZ44">
            <v>411</v>
          </cell>
          <cell r="BB44">
            <v>312</v>
          </cell>
          <cell r="BD44">
            <v>344</v>
          </cell>
          <cell r="BF44">
            <v>451</v>
          </cell>
          <cell r="BH44">
            <v>437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</row>
        <row r="17">
          <cell r="D17">
            <v>1658</v>
          </cell>
        </row>
        <row r="21">
          <cell r="D21">
            <v>437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2" sqref="D22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36861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622</v>
      </c>
      <c r="D13" s="25">
        <v>611</v>
      </c>
      <c r="E13" s="25">
        <f>+D13-C13</f>
        <v>-11</v>
      </c>
      <c r="F13" s="4">
        <f>E13/C13</f>
        <v>-1.7684887459807074E-2</v>
      </c>
      <c r="G13" s="4">
        <f>D13/953</f>
        <v>0.64113326337880383</v>
      </c>
      <c r="H13" s="4"/>
      <c r="I13" s="16"/>
      <c r="J13" s="17"/>
      <c r="L13" s="25">
        <f>[2]STOR951!$D$13</f>
        <v>837</v>
      </c>
      <c r="M13" s="25">
        <f>AVERAGE('[1]AGA Storage'!$L$44,'[1]AGA Storage'!$N$44,'[1]AGA Storage'!$P$44)</f>
        <v>800.33333333333337</v>
      </c>
      <c r="N13" s="25">
        <f>AVERAGE('[1]AGA Storage'!$H$44,'[1]AGA Storage'!$J$44,'[1]AGA Storage'!$L$44,'[1]AGA Storage'!$N$44,'[1]AGA Storage'!$P$44)</f>
        <v>734</v>
      </c>
      <c r="O13" s="25">
        <f>D13-L13</f>
        <v>-226</v>
      </c>
      <c r="P13" s="25">
        <f>D13-M13</f>
        <v>-189.33333333333337</v>
      </c>
      <c r="Q13" s="25">
        <f>D13-N13</f>
        <v>-123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1552</v>
      </c>
      <c r="D17" s="25">
        <v>1495</v>
      </c>
      <c r="E17" s="25">
        <f>+D17-C17</f>
        <v>-57</v>
      </c>
      <c r="F17" s="4">
        <f>E17/C17</f>
        <v>-3.6726804123711342E-2</v>
      </c>
      <c r="G17" s="4">
        <f>D17/1835</f>
        <v>0.81471389645776571</v>
      </c>
      <c r="H17" s="4"/>
      <c r="I17" s="16"/>
      <c r="J17" s="18"/>
      <c r="L17" s="25">
        <f>[2]STOR951!$D$17</f>
        <v>1658</v>
      </c>
      <c r="M17" s="25">
        <f>AVERAGE('[1]AGA Storage'!$AH$44,'[1]AGA Storage'!$AJ$44,'[1]AGA Storage'!$AL$44)</f>
        <v>1646.6666666666667</v>
      </c>
      <c r="N17" s="25">
        <f>AVERAGE('[1]AGA Storage'!$AD$44,'[1]AGA Storage'!$AF$44,'[1]AGA Storage'!$AH$44,'[1]AGA Storage'!$AJ$44,'[1]AGA Storage'!$AL$44)</f>
        <v>1582.4</v>
      </c>
      <c r="O17" s="25">
        <f>D17-L17</f>
        <v>-163</v>
      </c>
      <c r="P17" s="25">
        <f>D17-M17</f>
        <v>-151.66666666666674</v>
      </c>
      <c r="Q17" s="25">
        <f>D17-N17</f>
        <v>-87.400000000000091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328</v>
      </c>
      <c r="D21" s="25">
        <v>323</v>
      </c>
      <c r="E21" s="25">
        <f>+D21-C21</f>
        <v>-5</v>
      </c>
      <c r="F21" s="4">
        <f>E21/C21</f>
        <v>-1.524390243902439E-2</v>
      </c>
      <c r="G21" s="4">
        <f>D21/506</f>
        <v>0.63833992094861658</v>
      </c>
      <c r="H21" s="4"/>
      <c r="I21" s="16"/>
      <c r="J21" s="18"/>
      <c r="L21" s="25">
        <f>[2]STOR951!$D$21</f>
        <v>437</v>
      </c>
      <c r="M21" s="25">
        <f>AVERAGE('[1]AGA Storage'!$BD$44,'[1]AGA Storage'!$BF$44,'[1]AGA Storage'!$BH$44)</f>
        <v>410.66666666666669</v>
      </c>
      <c r="N21" s="25">
        <f>AVERAGE('[1]AGA Storage'!$AZ$44,'[1]AGA Storage'!$BB$44,'[1]AGA Storage'!$BD$44,'[1]AGA Storage'!$BF$44,'[1]AGA Storage'!$H$44)</f>
        <v>446.4</v>
      </c>
      <c r="O21" s="25">
        <f>D21-L21</f>
        <v>-114</v>
      </c>
      <c r="P21" s="25">
        <f>D21-M21</f>
        <v>-87.666666666666686</v>
      </c>
      <c r="Q21" s="25">
        <f>D21-N21</f>
        <v>-123.39999999999998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2502</v>
      </c>
      <c r="D25" s="21">
        <f>SUM(D12:D24)</f>
        <v>2429</v>
      </c>
      <c r="E25" s="21">
        <f>SUM(E12:E24)</f>
        <v>-73</v>
      </c>
      <c r="F25" s="4">
        <f>E25/C25</f>
        <v>-2.9176658673061552E-2</v>
      </c>
      <c r="G25" s="27">
        <f>D25/3294</f>
        <v>0.73740133576199152</v>
      </c>
      <c r="H25" s="22"/>
      <c r="I25" s="23"/>
      <c r="J25" s="24"/>
      <c r="L25" s="21">
        <f t="shared" ref="L25:Q25" si="0">SUM(L12:L24)</f>
        <v>2932</v>
      </c>
      <c r="M25" s="21">
        <f t="shared" si="0"/>
        <v>2857.6666666666665</v>
      </c>
      <c r="N25" s="21">
        <f t="shared" si="0"/>
        <v>2762.8</v>
      </c>
      <c r="O25" s="21">
        <f t="shared" si="0"/>
        <v>-503</v>
      </c>
      <c r="P25" s="21">
        <f t="shared" si="0"/>
        <v>-428.6666666666668</v>
      </c>
      <c r="Q25" s="21">
        <f t="shared" si="0"/>
        <v>-333.80000000000007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2000-12-06T18:59:11Z</cp:lastPrinted>
  <dcterms:created xsi:type="dcterms:W3CDTF">1997-01-20T19:39:22Z</dcterms:created>
  <dcterms:modified xsi:type="dcterms:W3CDTF">2014-09-04T07:51:45Z</dcterms:modified>
</cp:coreProperties>
</file>