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</externalReferences>
  <definedNames>
    <definedName name="_xlnm.Print_Area" localSheetId="0">'AGA Storage'!$A$1:$R$474</definedName>
    <definedName name="_xlnm.Print_Titles" localSheetId="0">'AGA Storage'!$1:$11</definedName>
  </definedNames>
  <calcPr calcId="152511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 s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 s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 s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 s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 s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H327" i="1" s="1"/>
  <c r="I327" i="1"/>
  <c r="J327" i="1"/>
  <c r="K327" i="1"/>
  <c r="L327" i="1"/>
  <c r="N327" i="1"/>
  <c r="O327" i="1"/>
  <c r="P327" i="1"/>
  <c r="Q327" i="1"/>
  <c r="C328" i="1"/>
  <c r="D328" i="1"/>
  <c r="E328" i="1"/>
  <c r="F328" i="1"/>
  <c r="H328" i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H357" i="1"/>
  <c r="H358" i="1"/>
  <c r="H359" i="1"/>
  <c r="H360" i="1"/>
  <c r="C363" i="1"/>
  <c r="D363" i="1"/>
  <c r="E363" i="1"/>
  <c r="F363" i="1"/>
  <c r="H363" i="1"/>
  <c r="I363" i="1"/>
  <c r="J363" i="1"/>
  <c r="K363" i="1"/>
  <c r="L363" i="1"/>
  <c r="N363" i="1"/>
  <c r="O363" i="1"/>
  <c r="P363" i="1"/>
  <c r="Q363" i="1"/>
  <c r="C364" i="1"/>
  <c r="D364" i="1"/>
  <c r="E364" i="1"/>
  <c r="F364" i="1"/>
  <c r="H364" i="1" s="1"/>
  <c r="I364" i="1"/>
  <c r="J364" i="1"/>
  <c r="K364" i="1"/>
  <c r="L364" i="1"/>
  <c r="N364" i="1"/>
  <c r="O364" i="1"/>
  <c r="P364" i="1"/>
  <c r="Q364" i="1"/>
  <c r="H365" i="1"/>
  <c r="C372" i="1"/>
  <c r="D372" i="1"/>
  <c r="E372" i="1"/>
  <c r="F372" i="1"/>
  <c r="I372" i="1"/>
  <c r="J372" i="1"/>
  <c r="K372" i="1"/>
  <c r="L372" i="1"/>
  <c r="N372" i="1"/>
  <c r="O372" i="1"/>
  <c r="P372" i="1"/>
  <c r="Q372" i="1"/>
  <c r="C373" i="1"/>
  <c r="D373" i="1"/>
  <c r="E373" i="1"/>
  <c r="F373" i="1"/>
  <c r="I373" i="1"/>
  <c r="J373" i="1"/>
  <c r="K373" i="1"/>
  <c r="L373" i="1"/>
  <c r="N373" i="1"/>
  <c r="O373" i="1"/>
  <c r="P373" i="1"/>
  <c r="Q373" i="1"/>
  <c r="C381" i="1"/>
  <c r="D381" i="1"/>
  <c r="E381" i="1"/>
  <c r="F381" i="1"/>
  <c r="I381" i="1"/>
  <c r="J381" i="1"/>
  <c r="K381" i="1"/>
  <c r="L381" i="1"/>
  <c r="N381" i="1"/>
  <c r="O381" i="1"/>
  <c r="P381" i="1"/>
  <c r="Q381" i="1"/>
  <c r="C382" i="1"/>
  <c r="D382" i="1"/>
  <c r="E382" i="1"/>
  <c r="F382" i="1"/>
  <c r="I382" i="1"/>
  <c r="J382" i="1"/>
  <c r="K382" i="1"/>
  <c r="L382" i="1"/>
  <c r="N382" i="1"/>
  <c r="O382" i="1"/>
  <c r="P382" i="1"/>
  <c r="Q382" i="1"/>
  <c r="C390" i="1"/>
  <c r="D390" i="1"/>
  <c r="E390" i="1"/>
  <c r="F390" i="1"/>
  <c r="I390" i="1"/>
  <c r="J390" i="1"/>
  <c r="K390" i="1"/>
  <c r="L390" i="1"/>
  <c r="N390" i="1"/>
  <c r="O390" i="1"/>
  <c r="P390" i="1"/>
  <c r="Q390" i="1"/>
  <c r="C391" i="1"/>
  <c r="D391" i="1"/>
  <c r="E391" i="1"/>
  <c r="F391" i="1"/>
  <c r="I391" i="1"/>
  <c r="J391" i="1"/>
  <c r="K391" i="1"/>
  <c r="L391" i="1"/>
  <c r="N391" i="1"/>
  <c r="O391" i="1"/>
  <c r="P391" i="1"/>
  <c r="Q391" i="1"/>
  <c r="H395" i="1"/>
  <c r="H396" i="1"/>
  <c r="C399" i="1"/>
  <c r="D399" i="1"/>
  <c r="E399" i="1"/>
  <c r="F399" i="1"/>
  <c r="I399" i="1"/>
  <c r="J399" i="1"/>
  <c r="K399" i="1"/>
  <c r="L399" i="1"/>
  <c r="N399" i="1"/>
  <c r="O399" i="1"/>
  <c r="P399" i="1"/>
  <c r="Q399" i="1"/>
  <c r="C400" i="1"/>
  <c r="D400" i="1"/>
  <c r="E400" i="1"/>
  <c r="F400" i="1"/>
  <c r="H400" i="1" s="1"/>
  <c r="I400" i="1"/>
  <c r="J400" i="1"/>
  <c r="K400" i="1"/>
  <c r="L400" i="1"/>
  <c r="N400" i="1"/>
  <c r="O400" i="1"/>
  <c r="P400" i="1"/>
  <c r="Q400" i="1"/>
  <c r="H401" i="1"/>
  <c r="H402" i="1"/>
  <c r="H403" i="1"/>
  <c r="C408" i="1"/>
  <c r="D408" i="1"/>
  <c r="E408" i="1"/>
  <c r="F408" i="1"/>
  <c r="I408" i="1"/>
  <c r="J408" i="1"/>
  <c r="K408" i="1"/>
  <c r="L408" i="1"/>
  <c r="N408" i="1"/>
  <c r="O408" i="1"/>
  <c r="P408" i="1"/>
  <c r="Q408" i="1"/>
  <c r="C409" i="1"/>
  <c r="D409" i="1"/>
  <c r="E409" i="1"/>
  <c r="F409" i="1"/>
  <c r="I409" i="1"/>
  <c r="J409" i="1"/>
  <c r="K409" i="1"/>
  <c r="L409" i="1"/>
  <c r="N409" i="1"/>
  <c r="O409" i="1"/>
  <c r="P409" i="1"/>
  <c r="Q409" i="1"/>
  <c r="C417" i="1"/>
  <c r="D417" i="1"/>
  <c r="E417" i="1"/>
  <c r="F417" i="1"/>
  <c r="I417" i="1"/>
  <c r="J417" i="1"/>
  <c r="K417" i="1"/>
  <c r="L417" i="1"/>
  <c r="N417" i="1"/>
  <c r="O417" i="1"/>
  <c r="P417" i="1"/>
  <c r="Q417" i="1"/>
  <c r="C418" i="1"/>
  <c r="D418" i="1"/>
  <c r="E418" i="1"/>
  <c r="F418" i="1"/>
  <c r="I418" i="1"/>
  <c r="J418" i="1"/>
  <c r="K418" i="1"/>
  <c r="L418" i="1"/>
  <c r="N418" i="1"/>
  <c r="O418" i="1"/>
  <c r="P418" i="1"/>
  <c r="Q418" i="1"/>
  <c r="C426" i="1"/>
  <c r="D426" i="1"/>
  <c r="E426" i="1"/>
  <c r="F426" i="1"/>
  <c r="I426" i="1"/>
  <c r="J426" i="1"/>
  <c r="K426" i="1"/>
  <c r="L426" i="1"/>
  <c r="N426" i="1"/>
  <c r="O426" i="1"/>
  <c r="P426" i="1"/>
  <c r="Q426" i="1"/>
  <c r="C427" i="1"/>
  <c r="D427" i="1"/>
  <c r="E427" i="1"/>
  <c r="F427" i="1"/>
  <c r="I427" i="1"/>
  <c r="J427" i="1"/>
  <c r="K427" i="1"/>
  <c r="L427" i="1"/>
  <c r="N427" i="1"/>
  <c r="O427" i="1"/>
  <c r="P427" i="1"/>
  <c r="Q427" i="1"/>
  <c r="C435" i="1"/>
  <c r="D435" i="1"/>
  <c r="E435" i="1"/>
  <c r="F435" i="1"/>
  <c r="I435" i="1"/>
  <c r="J435" i="1"/>
  <c r="K435" i="1"/>
  <c r="L435" i="1"/>
  <c r="N435" i="1"/>
  <c r="O435" i="1"/>
  <c r="P435" i="1"/>
  <c r="Q435" i="1"/>
  <c r="C436" i="1"/>
  <c r="D436" i="1"/>
  <c r="E436" i="1"/>
  <c r="F436" i="1"/>
  <c r="I436" i="1"/>
  <c r="J436" i="1"/>
  <c r="K436" i="1"/>
  <c r="L436" i="1"/>
  <c r="N436" i="1"/>
  <c r="O436" i="1"/>
  <c r="P436" i="1"/>
  <c r="Q436" i="1"/>
  <c r="H437" i="1"/>
  <c r="H438" i="1"/>
  <c r="H439" i="1"/>
  <c r="H440" i="1"/>
  <c r="H441" i="1"/>
  <c r="C444" i="1"/>
  <c r="D444" i="1"/>
  <c r="E444" i="1"/>
  <c r="F444" i="1"/>
  <c r="I444" i="1"/>
  <c r="J444" i="1"/>
  <c r="K444" i="1"/>
  <c r="L444" i="1"/>
  <c r="N444" i="1"/>
  <c r="O444" i="1"/>
  <c r="P444" i="1"/>
  <c r="Q444" i="1"/>
  <c r="C445" i="1"/>
  <c r="D445" i="1"/>
  <c r="E445" i="1"/>
  <c r="F445" i="1"/>
  <c r="H445" i="1" s="1"/>
  <c r="I445" i="1"/>
  <c r="J445" i="1"/>
  <c r="K445" i="1"/>
  <c r="L445" i="1"/>
  <c r="N445" i="1"/>
  <c r="O445" i="1"/>
  <c r="P445" i="1"/>
  <c r="Q445" i="1"/>
  <c r="C453" i="1"/>
  <c r="D453" i="1"/>
  <c r="E453" i="1"/>
  <c r="F453" i="1"/>
  <c r="I453" i="1"/>
  <c r="J453" i="1"/>
  <c r="K453" i="1"/>
  <c r="L453" i="1"/>
  <c r="N453" i="1"/>
  <c r="O453" i="1"/>
  <c r="P453" i="1"/>
  <c r="Q453" i="1"/>
  <c r="C461" i="1"/>
  <c r="D461" i="1"/>
  <c r="E461" i="1"/>
  <c r="F461" i="1"/>
  <c r="I461" i="1"/>
  <c r="J461" i="1"/>
  <c r="K461" i="1"/>
  <c r="L461" i="1"/>
  <c r="N461" i="1"/>
  <c r="O461" i="1"/>
  <c r="P461" i="1"/>
  <c r="Q461" i="1"/>
  <c r="C469" i="1"/>
  <c r="D469" i="1"/>
  <c r="E469" i="1"/>
  <c r="F469" i="1"/>
  <c r="I469" i="1"/>
  <c r="J469" i="1"/>
  <c r="K469" i="1"/>
  <c r="L469" i="1"/>
  <c r="N469" i="1"/>
  <c r="O469" i="1"/>
  <c r="P469" i="1"/>
  <c r="Q469" i="1"/>
  <c r="H471" i="1"/>
  <c r="H472" i="1"/>
  <c r="H473" i="1"/>
  <c r="H474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<sst xmlns="http://schemas.openxmlformats.org/spreadsheetml/2006/main" count="29" uniqueCount="21">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</sst>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theme" Target="theme/theme1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sharedStrings" Target="sharedStrings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4"/>
  <sheetViews>
    <sheetView tabSelected="1" topLeftCell="A415" workbookViewId="0">
      <selection activeCell="A435" sqref="A435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1462</v>
      </c>
      <c r="H52" s="6">
        <f>G52-F52</f>
        <v>158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1139</v>
      </c>
      <c r="H87" s="6">
        <f>G87-F87</f>
        <v>151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1020</v>
      </c>
      <c r="H88" s="6">
        <f>G88-F88</f>
        <v>162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1426</v>
      </c>
      <c r="H210" s="6">
        <f>G210-F210</f>
        <v>74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1706</v>
      </c>
      <c r="H246" s="6">
        <f>G246-F246</f>
        <v>70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">
      <c r="R262" s="16"/>
    </row>
    <row r="263" spans="1:18" ht="13.5" customHeight="1" x14ac:dyDescent="0.2">
      <c r="R263" s="16"/>
    </row>
    <row r="264" spans="1:18" ht="13.5" customHeight="1" x14ac:dyDescent="0.2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">
      <c r="R271" s="16"/>
    </row>
    <row r="272" spans="1:18" ht="13.5" customHeight="1" x14ac:dyDescent="0.2">
      <c r="R272" s="16"/>
    </row>
    <row r="273" spans="1:18" ht="13.5" customHeight="1" x14ac:dyDescent="0.2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">
      <c r="H280" s="6"/>
      <c r="R280" s="16"/>
    </row>
    <row r="281" spans="1:18" ht="13.5" customHeight="1" x14ac:dyDescent="0.2">
      <c r="H281" s="6"/>
      <c r="R281" s="16"/>
    </row>
    <row r="282" spans="1:18" ht="13.5" customHeight="1" x14ac:dyDescent="0.2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1996</v>
      </c>
      <c r="H282" s="6">
        <f>G282-F282</f>
        <v>76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">
      <c r="R289" s="16"/>
    </row>
    <row r="290" spans="1:18" ht="13.5" customHeight="1" x14ac:dyDescent="0.2">
      <c r="R290" s="16"/>
    </row>
    <row r="291" spans="1:18" ht="13.5" customHeight="1" x14ac:dyDescent="0.2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">
      <c r="R298" s="16"/>
    </row>
    <row r="299" spans="1:18" ht="13.5" customHeight="1" x14ac:dyDescent="0.2">
      <c r="R299" s="16"/>
    </row>
    <row r="300" spans="1:18" ht="13.5" customHeight="1" x14ac:dyDescent="0.2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">
      <c r="R307" s="16"/>
    </row>
    <row r="308" spans="1:18" ht="13.5" customHeight="1" x14ac:dyDescent="0.2">
      <c r="R308" s="16"/>
    </row>
    <row r="309" spans="1:18" ht="13.5" customHeight="1" x14ac:dyDescent="0.2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">
      <c r="R316" s="16"/>
    </row>
    <row r="317" spans="1:18" ht="13.5" customHeight="1" x14ac:dyDescent="0.2">
      <c r="R317" s="16"/>
    </row>
    <row r="318" spans="1:18" ht="13.5" customHeight="1" x14ac:dyDescent="0.2">
      <c r="A318" s="1">
        <v>36763</v>
      </c>
      <c r="C318" s="7">
        <f>[88]STOR951!$D$13</f>
        <v>529</v>
      </c>
      <c r="D318" s="7">
        <f>[88]STOR951!$D$17</f>
        <v>1254</v>
      </c>
      <c r="E318" s="7">
        <f>[88]STOR951!$D$21</f>
        <v>361</v>
      </c>
      <c r="F318" s="7">
        <f>[88]STOR951!$D$25</f>
        <v>2144</v>
      </c>
      <c r="I318" s="8">
        <f>[88]STOR951!$G$13</f>
        <v>0.55508919202518359</v>
      </c>
      <c r="J318" s="8">
        <f>[88]STOR951!$G$17</f>
        <v>0.68337874659400544</v>
      </c>
      <c r="K318" s="8">
        <f>[88]STOR951!$G$21</f>
        <v>0.7134387351778656</v>
      </c>
      <c r="L318" s="8">
        <f>[88]STOR951!$G$25</f>
        <v>0.65088038858530661</v>
      </c>
      <c r="N318" s="7">
        <f>[88]STOR951!$E$13</f>
        <v>12</v>
      </c>
      <c r="O318" s="7">
        <f>[88]STOR951!$E$17</f>
        <v>45</v>
      </c>
      <c r="P318" s="7">
        <f>[88]STOR951!$E$21</f>
        <v>-5</v>
      </c>
      <c r="Q318" s="7">
        <f>[88]STOR951!$E$25</f>
        <v>52</v>
      </c>
      <c r="R318" s="16">
        <v>51</v>
      </c>
    </row>
    <row r="319" spans="1:18" ht="13.5" customHeight="1" x14ac:dyDescent="0.2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">
      <c r="R325" s="16"/>
    </row>
    <row r="326" spans="1:18" ht="13.5" customHeight="1" x14ac:dyDescent="0.2">
      <c r="R326" s="16"/>
    </row>
    <row r="327" spans="1:18" ht="13.5" customHeight="1" x14ac:dyDescent="0.2">
      <c r="A327" s="1">
        <v>36770</v>
      </c>
      <c r="C327" s="7">
        <f>[89]STOR951!$D$13</f>
        <v>532</v>
      </c>
      <c r="D327" s="7">
        <f>[89]STOR951!$D$17</f>
        <v>1294</v>
      </c>
      <c r="E327" s="7">
        <f>[89]STOR951!$D$21</f>
        <v>360</v>
      </c>
      <c r="F327" s="7">
        <f>[89]STOR951!$D$25</f>
        <v>2186</v>
      </c>
      <c r="G327">
        <v>2190</v>
      </c>
      <c r="H327" s="6">
        <f>G327-F327</f>
        <v>4</v>
      </c>
      <c r="I327" s="8">
        <f>[89]STOR951!$G$13</f>
        <v>0.55823714585519413</v>
      </c>
      <c r="J327" s="8">
        <f>[89]STOR951!$G$17</f>
        <v>0.70517711171662123</v>
      </c>
      <c r="K327" s="8">
        <f>[89]STOR951!$G$21</f>
        <v>0.71146245059288538</v>
      </c>
      <c r="L327" s="8">
        <f>[89]STOR951!$G$25</f>
        <v>0.66363084395871286</v>
      </c>
      <c r="N327" s="7">
        <f>[89]STOR951!$E$13</f>
        <v>3</v>
      </c>
      <c r="O327" s="7">
        <f>[89]STOR951!$E$17</f>
        <v>40</v>
      </c>
      <c r="P327" s="7">
        <f>[89]STOR951!$E$21</f>
        <v>-1</v>
      </c>
      <c r="Q327" s="7">
        <f>[89]STOR951!$E$25</f>
        <v>42</v>
      </c>
      <c r="R327" s="16">
        <v>33.299999999999997</v>
      </c>
    </row>
    <row r="328" spans="1:18" ht="13.5" customHeight="1" x14ac:dyDescent="0.2">
      <c r="A328" s="1">
        <v>36406</v>
      </c>
      <c r="C328" s="7">
        <f>[37]STOR951!$D$13</f>
        <v>764</v>
      </c>
      <c r="D328" s="7">
        <f>[37]STOR951!$D$17</f>
        <v>1427</v>
      </c>
      <c r="E328" s="7">
        <f>[37]STOR951!$D$21</f>
        <v>396</v>
      </c>
      <c r="F328" s="7">
        <f>[37]STOR951!$D$25</f>
        <v>2587</v>
      </c>
      <c r="G328">
        <v>2632</v>
      </c>
      <c r="H328" s="6">
        <f>G328-F328</f>
        <v>45</v>
      </c>
      <c r="I328" s="8">
        <f>[37]STOR951!$G$13</f>
        <v>0.8050579557428873</v>
      </c>
      <c r="J328" s="8">
        <f>[37]STOR951!$G$17</f>
        <v>0.78883360972913208</v>
      </c>
      <c r="K328" s="8">
        <f>[37]STOR951!$G$21</f>
        <v>0.80816326530612248</v>
      </c>
      <c r="L328" s="8">
        <f>[37]STOR951!$G$25</f>
        <v>0.80692451653150343</v>
      </c>
      <c r="N328" s="7">
        <f>[37]STOR951!$E$13</f>
        <v>15</v>
      </c>
      <c r="O328" s="7">
        <f>[37]STOR951!$E$17</f>
        <v>45</v>
      </c>
      <c r="P328" s="7">
        <f>[37]STOR951!$E$21</f>
        <v>6</v>
      </c>
      <c r="Q328" s="7">
        <f>[37]STOR951!$E$25</f>
        <v>66</v>
      </c>
      <c r="R328" s="16">
        <v>36.700000000000003</v>
      </c>
    </row>
    <row r="329" spans="1:18" ht="13.5" customHeight="1" x14ac:dyDescent="0.2">
      <c r="A329" s="1">
        <v>36042</v>
      </c>
      <c r="C329" s="7">
        <v>802</v>
      </c>
      <c r="D329" s="7">
        <v>1536</v>
      </c>
      <c r="E329" s="7">
        <v>369</v>
      </c>
      <c r="F329" s="7">
        <v>2707</v>
      </c>
      <c r="I329" s="8">
        <v>0.88325991189427311</v>
      </c>
      <c r="J329" s="8">
        <v>0.85810055865921786</v>
      </c>
      <c r="K329" s="8">
        <v>0.76556016597510368</v>
      </c>
      <c r="L329" s="8">
        <v>0.84435433562071116</v>
      </c>
      <c r="N329" s="7">
        <v>-2</v>
      </c>
      <c r="O329" s="7">
        <v>36</v>
      </c>
      <c r="P329" s="7">
        <v>1</v>
      </c>
      <c r="Q329" s="7">
        <v>35</v>
      </c>
      <c r="R329" s="16">
        <v>76.7</v>
      </c>
    </row>
    <row r="330" spans="1:18" ht="13.5" customHeight="1" x14ac:dyDescent="0.2">
      <c r="A330" s="1">
        <v>35678</v>
      </c>
      <c r="C330" s="7">
        <v>585</v>
      </c>
      <c r="D330" s="7">
        <v>1386</v>
      </c>
      <c r="E330" s="7">
        <v>337</v>
      </c>
      <c r="F330" s="7">
        <v>2308</v>
      </c>
      <c r="I330" s="8">
        <v>0.65363128491620115</v>
      </c>
      <c r="J330" s="8">
        <v>0.75986842105263153</v>
      </c>
      <c r="K330" s="8">
        <v>0.70502092050209209</v>
      </c>
      <c r="L330" s="8">
        <v>0.71990018714909543</v>
      </c>
      <c r="N330" s="7">
        <v>31</v>
      </c>
      <c r="O330" s="7">
        <v>59</v>
      </c>
      <c r="P330" s="7">
        <v>6</v>
      </c>
      <c r="Q330" s="7">
        <v>96</v>
      </c>
      <c r="R330" s="16">
        <v>60.2</v>
      </c>
    </row>
    <row r="331" spans="1:18" ht="13.5" customHeight="1" x14ac:dyDescent="0.2">
      <c r="A331" s="1">
        <v>35314</v>
      </c>
      <c r="C331" s="7">
        <v>515</v>
      </c>
      <c r="D331" s="7">
        <v>1382</v>
      </c>
      <c r="E331" s="7">
        <v>321</v>
      </c>
      <c r="F331" s="7">
        <v>2218</v>
      </c>
      <c r="I331" s="8">
        <v>0.57541899441340782</v>
      </c>
      <c r="J331" s="8">
        <v>0.75767543859649122</v>
      </c>
      <c r="K331" s="8">
        <v>0.67154811715481166</v>
      </c>
      <c r="L331" s="8">
        <v>0.69182782283218969</v>
      </c>
      <c r="N331" s="7">
        <v>24</v>
      </c>
      <c r="O331" s="7">
        <v>67</v>
      </c>
      <c r="P331" s="7">
        <v>7</v>
      </c>
      <c r="Q331" s="7">
        <v>98</v>
      </c>
      <c r="R331" s="16">
        <v>83</v>
      </c>
    </row>
    <row r="332" spans="1:18" ht="13.5" customHeight="1" x14ac:dyDescent="0.2">
      <c r="A332" s="1">
        <v>34950</v>
      </c>
      <c r="C332">
        <v>700</v>
      </c>
      <c r="D332">
        <v>1453</v>
      </c>
      <c r="E332">
        <v>390</v>
      </c>
      <c r="F332">
        <v>2543</v>
      </c>
      <c r="I332" s="8">
        <v>0.77092511013215859</v>
      </c>
      <c r="J332" s="8">
        <v>0.81173184357541894</v>
      </c>
      <c r="K332" s="8">
        <v>0.8091286307053942</v>
      </c>
      <c r="L332" s="8">
        <v>0.79968553459119496</v>
      </c>
      <c r="N332">
        <v>20</v>
      </c>
      <c r="O332">
        <v>53</v>
      </c>
      <c r="P332">
        <v>3</v>
      </c>
      <c r="Q332">
        <v>76</v>
      </c>
      <c r="R332" s="16">
        <v>78</v>
      </c>
    </row>
    <row r="333" spans="1:18" ht="13.5" customHeight="1" x14ac:dyDescent="0.2">
      <c r="A333" s="1">
        <v>34586</v>
      </c>
      <c r="C333">
        <v>819</v>
      </c>
      <c r="D333">
        <v>1557</v>
      </c>
      <c r="E333">
        <v>407</v>
      </c>
      <c r="F333">
        <v>2783</v>
      </c>
      <c r="I333" s="8">
        <v>0.90198237885462551</v>
      </c>
      <c r="J333" s="8">
        <v>0.86983240223463687</v>
      </c>
      <c r="K333" s="8">
        <v>0.84439834024896265</v>
      </c>
      <c r="L333" s="8">
        <v>0.87515723270440249</v>
      </c>
      <c r="N333">
        <v>12</v>
      </c>
      <c r="O333">
        <v>49</v>
      </c>
      <c r="P333">
        <v>15</v>
      </c>
      <c r="Q333">
        <v>76</v>
      </c>
      <c r="R333" s="16">
        <v>71</v>
      </c>
    </row>
    <row r="334" spans="1:18" ht="13.5" customHeight="1" x14ac:dyDescent="0.2">
      <c r="R334" s="16"/>
    </row>
    <row r="335" spans="1:18" ht="13.5" customHeight="1" x14ac:dyDescent="0.2">
      <c r="R335" s="16"/>
    </row>
    <row r="336" spans="1:18" ht="13.5" customHeight="1" x14ac:dyDescent="0.2">
      <c r="A336" s="1">
        <v>36777</v>
      </c>
      <c r="C336" s="7">
        <f>[90]STOR951!$D$13</f>
        <v>549</v>
      </c>
      <c r="D336" s="7">
        <f>[90]STOR951!$D$17</f>
        <v>1344</v>
      </c>
      <c r="E336" s="7">
        <f>[90]STOR951!$D$21</f>
        <v>365</v>
      </c>
      <c r="F336" s="7">
        <f>[90]STOR951!$D$25</f>
        <v>2258</v>
      </c>
      <c r="I336" s="8">
        <f>[90]STOR951!$G$13</f>
        <v>0.57607555089192031</v>
      </c>
      <c r="J336" s="8">
        <f>[90]STOR951!$G$17</f>
        <v>0.73242506811989105</v>
      </c>
      <c r="K336" s="8">
        <f>[90]STOR951!$G$21</f>
        <v>0.72134387351778662</v>
      </c>
      <c r="L336" s="8">
        <f>[90]STOR951!$G$25</f>
        <v>0.68548876745598053</v>
      </c>
      <c r="N336" s="7">
        <f>[90]STOR951!$E$13</f>
        <v>17</v>
      </c>
      <c r="O336" s="7">
        <f>[90]STOR951!$E$17</f>
        <v>50</v>
      </c>
      <c r="P336" s="7">
        <f>[90]STOR951!$E$21</f>
        <v>5</v>
      </c>
      <c r="Q336" s="7">
        <f>[90]STOR951!$E$25</f>
        <v>72</v>
      </c>
      <c r="R336" s="16">
        <v>45.1</v>
      </c>
    </row>
    <row r="337" spans="1:22" ht="13.5" customHeight="1" x14ac:dyDescent="0.2">
      <c r="A337" s="1">
        <v>36413</v>
      </c>
      <c r="C337" s="7">
        <f>[38]STOR951!$D$13</f>
        <v>782</v>
      </c>
      <c r="D337" s="7">
        <f>[38]STOR951!$D$17</f>
        <v>1482</v>
      </c>
      <c r="E337" s="7">
        <f>[38]STOR951!$D$21</f>
        <v>404</v>
      </c>
      <c r="F337" s="7">
        <f>[38]STOR951!$D$25</f>
        <v>2668</v>
      </c>
      <c r="I337" s="8">
        <f>[38]STOR951!$G$13</f>
        <v>0.82402528977871448</v>
      </c>
      <c r="J337" s="8">
        <f>[38]STOR951!$G$17</f>
        <v>0.8192371475953566</v>
      </c>
      <c r="K337" s="8">
        <f>[38]STOR951!$G$21</f>
        <v>0.82448979591836735</v>
      </c>
      <c r="L337" s="8">
        <f>[38]STOR951!$G$25</f>
        <v>0.83218964441671861</v>
      </c>
      <c r="N337" s="7">
        <f>[38]STOR951!$E$13</f>
        <v>18</v>
      </c>
      <c r="O337" s="7">
        <f>[38]STOR951!$E$17</f>
        <v>55</v>
      </c>
      <c r="P337" s="7">
        <f>[38]STOR951!$E$21</f>
        <v>8</v>
      </c>
      <c r="Q337" s="7">
        <f>[38]STOR951!$E$25</f>
        <v>81</v>
      </c>
      <c r="R337" s="16">
        <v>56.4</v>
      </c>
    </row>
    <row r="338" spans="1:22" ht="13.5" customHeight="1" x14ac:dyDescent="0.2">
      <c r="A338" s="1">
        <v>36049</v>
      </c>
      <c r="C338" s="7">
        <v>820</v>
      </c>
      <c r="D338" s="7">
        <v>1578</v>
      </c>
      <c r="E338" s="7">
        <v>379</v>
      </c>
      <c r="F338" s="7">
        <v>2777</v>
      </c>
      <c r="I338" s="8">
        <v>0.90308370044052866</v>
      </c>
      <c r="J338" s="8">
        <v>0.88156424581005588</v>
      </c>
      <c r="K338" s="8">
        <v>0.7863070539419087</v>
      </c>
      <c r="L338" s="8">
        <v>0.86618839675608239</v>
      </c>
      <c r="N338" s="7">
        <v>18</v>
      </c>
      <c r="O338" s="7">
        <v>42</v>
      </c>
      <c r="P338" s="7">
        <v>10</v>
      </c>
      <c r="Q338" s="7">
        <v>70</v>
      </c>
      <c r="R338" s="16">
        <v>57.7</v>
      </c>
    </row>
    <row r="339" spans="1:22" ht="13.5" customHeight="1" x14ac:dyDescent="0.2">
      <c r="A339" s="1">
        <v>35685</v>
      </c>
      <c r="C339" s="7">
        <v>614</v>
      </c>
      <c r="D339" s="7">
        <v>1443</v>
      </c>
      <c r="E339" s="7">
        <v>339</v>
      </c>
      <c r="F339" s="7">
        <v>2396</v>
      </c>
      <c r="I339" s="8">
        <v>0.68603351955307268</v>
      </c>
      <c r="J339" s="8">
        <v>0.79111842105263153</v>
      </c>
      <c r="K339" s="8">
        <v>0.70920502092050208</v>
      </c>
      <c r="L339" s="8">
        <v>0.74734872114784778</v>
      </c>
      <c r="N339" s="7">
        <v>29</v>
      </c>
      <c r="O339" s="7">
        <v>57</v>
      </c>
      <c r="P339" s="7">
        <v>2</v>
      </c>
      <c r="Q339" s="7">
        <v>88</v>
      </c>
      <c r="R339" s="16">
        <v>57.7</v>
      </c>
    </row>
    <row r="340" spans="1:22" ht="13.5" customHeight="1" x14ac:dyDescent="0.2">
      <c r="A340" s="1">
        <v>35321</v>
      </c>
      <c r="C340" s="7">
        <v>544</v>
      </c>
      <c r="D340" s="7">
        <v>1434</v>
      </c>
      <c r="E340" s="7">
        <v>324</v>
      </c>
      <c r="F340" s="7">
        <v>2302</v>
      </c>
      <c r="I340" s="8">
        <v>0.60782122905027935</v>
      </c>
      <c r="J340" s="8">
        <v>0.78618421052631582</v>
      </c>
      <c r="K340" s="8">
        <v>0.67782426778242677</v>
      </c>
      <c r="L340" s="8">
        <v>0.71802869619463505</v>
      </c>
      <c r="N340" s="7">
        <v>29</v>
      </c>
      <c r="O340" s="7">
        <v>52</v>
      </c>
      <c r="P340" s="7">
        <v>3</v>
      </c>
      <c r="Q340" s="7">
        <v>84</v>
      </c>
      <c r="R340" s="16">
        <v>70.099999999999994</v>
      </c>
    </row>
    <row r="341" spans="1:22" ht="13.5" customHeight="1" x14ac:dyDescent="0.2">
      <c r="A341" s="1">
        <v>34957</v>
      </c>
      <c r="C341">
        <v>718</v>
      </c>
      <c r="D341">
        <v>1499</v>
      </c>
      <c r="E341">
        <v>397</v>
      </c>
      <c r="F341">
        <v>2614</v>
      </c>
      <c r="I341" s="8">
        <v>0.79074889867841414</v>
      </c>
      <c r="J341" s="8">
        <v>0.83743016759776534</v>
      </c>
      <c r="K341" s="8">
        <v>0.82365145228215764</v>
      </c>
      <c r="L341" s="8">
        <v>0.82201257861635224</v>
      </c>
      <c r="N341">
        <v>18</v>
      </c>
      <c r="O341">
        <v>46</v>
      </c>
      <c r="P341">
        <v>7</v>
      </c>
      <c r="Q341">
        <v>71</v>
      </c>
      <c r="R341" s="16">
        <v>74</v>
      </c>
    </row>
    <row r="342" spans="1:22" ht="13.5" customHeight="1" x14ac:dyDescent="0.2">
      <c r="A342" s="1">
        <v>34593</v>
      </c>
      <c r="C342">
        <v>834</v>
      </c>
      <c r="D342">
        <v>1598</v>
      </c>
      <c r="E342">
        <v>418</v>
      </c>
      <c r="F342">
        <v>2850</v>
      </c>
      <c r="I342" s="8">
        <v>0.91850220264317184</v>
      </c>
      <c r="J342" s="8">
        <v>0.89273743016759777</v>
      </c>
      <c r="K342" s="8">
        <v>0.86721991701244816</v>
      </c>
      <c r="L342" s="8">
        <v>0.89622641509433965</v>
      </c>
      <c r="N342">
        <v>15</v>
      </c>
      <c r="O342">
        <v>41</v>
      </c>
      <c r="P342">
        <v>11</v>
      </c>
      <c r="Q342">
        <v>67</v>
      </c>
      <c r="R342" s="16">
        <v>69</v>
      </c>
    </row>
    <row r="343" spans="1:22" ht="13.5" customHeight="1" x14ac:dyDescent="0.2">
      <c r="R343" s="16"/>
    </row>
    <row r="344" spans="1:22" ht="13.5" customHeight="1" x14ac:dyDescent="0.2">
      <c r="R344" s="16"/>
    </row>
    <row r="345" spans="1:22" ht="13.5" customHeight="1" x14ac:dyDescent="0.2">
      <c r="A345" s="1">
        <v>36784</v>
      </c>
      <c r="C345" s="7">
        <f>[91]STOR951!$D$13</f>
        <v>566</v>
      </c>
      <c r="D345" s="7">
        <f>[91]STOR951!$D$17</f>
        <v>1392</v>
      </c>
      <c r="E345" s="7">
        <f>[91]STOR951!$D$21</f>
        <v>367</v>
      </c>
      <c r="F345" s="7">
        <f>[91]STOR951!$D$25</f>
        <v>2325</v>
      </c>
      <c r="I345" s="8">
        <f>[91]STOR951!$G$13</f>
        <v>0.59391395592864638</v>
      </c>
      <c r="J345" s="8">
        <f>[91]STOR951!$G$17</f>
        <v>0.75858310626702996</v>
      </c>
      <c r="K345" s="8">
        <f>[91]STOR951!$G$21</f>
        <v>0.72529644268774707</v>
      </c>
      <c r="L345" s="8">
        <f>[91]STOR951!$G$25</f>
        <v>0.70582877959927137</v>
      </c>
      <c r="N345" s="7">
        <f>[91]STOR951!$E$13</f>
        <v>17</v>
      </c>
      <c r="O345" s="7">
        <f>[91]STOR951!$E$17</f>
        <v>48</v>
      </c>
      <c r="P345" s="7">
        <f>[91]STOR951!$E$21</f>
        <v>2</v>
      </c>
      <c r="Q345" s="7">
        <f>[91]STOR951!$E$25</f>
        <v>67</v>
      </c>
      <c r="R345" s="16">
        <v>62.2</v>
      </c>
    </row>
    <row r="346" spans="1:22" ht="13.5" customHeight="1" x14ac:dyDescent="0.2">
      <c r="A346" s="1">
        <v>36420</v>
      </c>
      <c r="C346" s="7">
        <f>[39]STOR951!$D$13</f>
        <v>806</v>
      </c>
      <c r="D346" s="7">
        <f>[39]STOR951!$D$17</f>
        <v>1528</v>
      </c>
      <c r="E346" s="7">
        <f>[39]STOR951!$D$21</f>
        <v>412</v>
      </c>
      <c r="F346" s="7">
        <f>[39]STOR951!$D$25</f>
        <v>2746</v>
      </c>
      <c r="I346" s="8">
        <f>[39]STOR951!$G$13</f>
        <v>0.84931506849315064</v>
      </c>
      <c r="J346" s="8">
        <f>[39]STOR951!$G$17</f>
        <v>0.84466556108347157</v>
      </c>
      <c r="K346" s="8">
        <f>[39]STOR951!$G$21</f>
        <v>0.84081632653061222</v>
      </c>
      <c r="L346" s="8">
        <f>[39]STOR951!$G$25</f>
        <v>0.85651902682470371</v>
      </c>
      <c r="N346" s="7">
        <f>[39]STOR951!$E$13</f>
        <v>24</v>
      </c>
      <c r="O346" s="7">
        <f>[39]STOR951!$E$17</f>
        <v>46</v>
      </c>
      <c r="P346" s="7">
        <f>[39]STOR951!$E$21</f>
        <v>8</v>
      </c>
      <c r="Q346" s="7">
        <f>[39]STOR951!$E$25</f>
        <v>78</v>
      </c>
      <c r="R346" s="16">
        <v>72.599999999999994</v>
      </c>
    </row>
    <row r="347" spans="1:22" ht="13.5" customHeight="1" x14ac:dyDescent="0.2">
      <c r="A347" s="1">
        <v>36056</v>
      </c>
      <c r="C347" s="7">
        <v>830</v>
      </c>
      <c r="D347" s="7">
        <v>1609</v>
      </c>
      <c r="E347" s="7">
        <v>390</v>
      </c>
      <c r="F347" s="7">
        <v>2829</v>
      </c>
      <c r="I347" s="8">
        <v>0.91409691629955947</v>
      </c>
      <c r="J347" s="8">
        <v>0.89888268156424578</v>
      </c>
      <c r="K347" s="8">
        <v>0.8091286307053942</v>
      </c>
      <c r="L347" s="8">
        <v>0.88240798502807238</v>
      </c>
      <c r="N347" s="7">
        <v>10</v>
      </c>
      <c r="O347" s="7">
        <v>31</v>
      </c>
      <c r="P347" s="7">
        <v>11</v>
      </c>
      <c r="Q347" s="7">
        <v>52</v>
      </c>
      <c r="R347" s="16">
        <v>62</v>
      </c>
    </row>
    <row r="348" spans="1:22" ht="13.5" customHeight="1" x14ac:dyDescent="0.2">
      <c r="A348" s="1">
        <v>35692</v>
      </c>
      <c r="C348" s="7">
        <v>629</v>
      </c>
      <c r="D348" s="7">
        <v>1494</v>
      </c>
      <c r="E348" s="7">
        <v>346</v>
      </c>
      <c r="F348" s="7">
        <v>2469</v>
      </c>
      <c r="I348" s="8">
        <v>0.70279329608938546</v>
      </c>
      <c r="J348" s="8">
        <v>0.81907894736842102</v>
      </c>
      <c r="K348" s="8">
        <v>0.72384937238493718</v>
      </c>
      <c r="L348" s="8">
        <v>0.7701185277604492</v>
      </c>
      <c r="N348" s="7">
        <v>15</v>
      </c>
      <c r="O348" s="7">
        <v>51</v>
      </c>
      <c r="P348" s="7">
        <v>7</v>
      </c>
      <c r="Q348" s="7">
        <v>73</v>
      </c>
      <c r="R348" s="16">
        <v>49.7</v>
      </c>
    </row>
    <row r="349" spans="1:22" ht="13.5" customHeight="1" x14ac:dyDescent="0.2">
      <c r="A349" s="1">
        <v>35328</v>
      </c>
      <c r="C349" s="7">
        <v>570</v>
      </c>
      <c r="D349" s="7">
        <v>1491</v>
      </c>
      <c r="E349" s="7">
        <v>330</v>
      </c>
      <c r="F349" s="7">
        <v>2391</v>
      </c>
      <c r="I349" s="8">
        <v>0.63687150837988826</v>
      </c>
      <c r="J349" s="8">
        <v>0.81743421052631582</v>
      </c>
      <c r="K349" s="8">
        <v>0.69037656903765687</v>
      </c>
      <c r="L349" s="8">
        <v>0.7457891453524641</v>
      </c>
      <c r="N349" s="7">
        <v>26</v>
      </c>
      <c r="O349" s="7">
        <v>57</v>
      </c>
      <c r="P349" s="7">
        <v>6</v>
      </c>
      <c r="Q349" s="7">
        <v>89</v>
      </c>
      <c r="R349" s="16">
        <v>66.900000000000006</v>
      </c>
    </row>
    <row r="350" spans="1:22" ht="13.5" customHeight="1" x14ac:dyDescent="0.2">
      <c r="A350" s="1">
        <v>34964</v>
      </c>
      <c r="C350">
        <v>737</v>
      </c>
      <c r="D350">
        <v>1545</v>
      </c>
      <c r="E350">
        <v>401</v>
      </c>
      <c r="F350">
        <v>2683</v>
      </c>
      <c r="I350" s="8">
        <v>0.81167400881057272</v>
      </c>
      <c r="J350" s="8">
        <v>0.86312849162011174</v>
      </c>
      <c r="K350" s="8">
        <v>0.83195020746887971</v>
      </c>
      <c r="L350" s="8">
        <v>0.84371069182389935</v>
      </c>
      <c r="N350">
        <v>19</v>
      </c>
      <c r="O350">
        <v>46</v>
      </c>
      <c r="P350">
        <v>4</v>
      </c>
      <c r="Q350">
        <v>69</v>
      </c>
      <c r="R350" s="16">
        <v>71</v>
      </c>
      <c r="S350">
        <v>62</v>
      </c>
      <c r="T350">
        <v>45</v>
      </c>
      <c r="U350">
        <v>40</v>
      </c>
      <c r="V350">
        <v>35</v>
      </c>
    </row>
    <row r="351" spans="1:22" ht="13.5" customHeight="1" x14ac:dyDescent="0.2">
      <c r="A351" s="1">
        <v>34600</v>
      </c>
      <c r="C351">
        <v>847</v>
      </c>
      <c r="D351">
        <v>1641</v>
      </c>
      <c r="E351">
        <v>416</v>
      </c>
      <c r="F351">
        <v>2904</v>
      </c>
      <c r="I351" s="8">
        <v>0.93281938325991187</v>
      </c>
      <c r="J351" s="8">
        <v>0.9167597765363128</v>
      </c>
      <c r="K351" s="8">
        <v>0.86307053941908718</v>
      </c>
      <c r="L351" s="8">
        <v>0.91320754716981134</v>
      </c>
      <c r="N351">
        <v>13</v>
      </c>
      <c r="O351">
        <v>43</v>
      </c>
      <c r="P351">
        <v>-2</v>
      </c>
      <c r="Q351">
        <v>54</v>
      </c>
      <c r="R351" s="16">
        <v>64</v>
      </c>
    </row>
    <row r="352" spans="1:22" ht="13.5" customHeight="1" x14ac:dyDescent="0.2">
      <c r="R352" s="16"/>
    </row>
    <row r="353" spans="1:22" ht="13.5" customHeight="1" x14ac:dyDescent="0.2">
      <c r="R353" s="16"/>
    </row>
    <row r="354" spans="1:22" ht="13.5" customHeight="1" x14ac:dyDescent="0.2">
      <c r="A354" s="1">
        <v>36791</v>
      </c>
      <c r="C354" s="7">
        <f>[92]STOR951!$D$13</f>
        <v>584</v>
      </c>
      <c r="D354" s="7">
        <f>[92]STOR951!$D$17</f>
        <v>1449</v>
      </c>
      <c r="E354" s="7">
        <f>[92]STOR951!$D$21</f>
        <v>369</v>
      </c>
      <c r="F354" s="7">
        <f>[92]STOR951!$D$25</f>
        <v>2402</v>
      </c>
      <c r="I354" s="8">
        <f>[92]STOR951!$G$13</f>
        <v>0.61280167890870929</v>
      </c>
      <c r="J354" s="8">
        <f>[92]STOR951!$G$17</f>
        <v>0.7896457765667575</v>
      </c>
      <c r="K354" s="8">
        <f>[92]STOR951!$G$21</f>
        <v>0.72924901185770752</v>
      </c>
      <c r="L354" s="8">
        <f>[92]STOR951!$G$25</f>
        <v>0.7292046144505161</v>
      </c>
      <c r="N354" s="7">
        <f>[92]STOR951!$E$13</f>
        <v>18</v>
      </c>
      <c r="O354" s="7">
        <f>[92]STOR951!$E$17</f>
        <v>57</v>
      </c>
      <c r="P354" s="7">
        <f>[92]STOR951!$E$21</f>
        <v>2</v>
      </c>
      <c r="Q354" s="7">
        <f>[92]STOR951!$E$25</f>
        <v>77</v>
      </c>
      <c r="R354" s="16">
        <v>72.7</v>
      </c>
    </row>
    <row r="355" spans="1:22" ht="13.5" customHeight="1" x14ac:dyDescent="0.2">
      <c r="A355" s="1">
        <v>36427</v>
      </c>
      <c r="C355" s="7">
        <f>[40]STOR951!$D$13</f>
        <v>825</v>
      </c>
      <c r="D355" s="7">
        <f>[40]STOR951!$D$17</f>
        <v>1581</v>
      </c>
      <c r="E355" s="7">
        <f>[40]STOR951!$D$21</f>
        <v>419</v>
      </c>
      <c r="F355" s="7">
        <f>[40]STOR951!$D$25</f>
        <v>2825</v>
      </c>
      <c r="I355" s="8">
        <f>[40]STOR951!$G$13</f>
        <v>0.86933614330874609</v>
      </c>
      <c r="J355" s="8">
        <f>[40]STOR951!$G$17</f>
        <v>0.87396351575456055</v>
      </c>
      <c r="K355" s="8">
        <f>[40]STOR951!$G$21</f>
        <v>0.85510204081632657</v>
      </c>
      <c r="L355" s="8">
        <f>[40]STOR951!$G$25</f>
        <v>0.88116032439176539</v>
      </c>
      <c r="N355" s="7">
        <f>[40]STOR951!$E$13</f>
        <v>19</v>
      </c>
      <c r="O355" s="7">
        <f>[40]STOR951!$E$17</f>
        <v>53</v>
      </c>
      <c r="P355" s="7">
        <f>[40]STOR951!$E$21</f>
        <v>7</v>
      </c>
      <c r="Q355" s="7">
        <f>[40]STOR951!$E$25</f>
        <v>79</v>
      </c>
      <c r="R355" s="16">
        <v>76.7</v>
      </c>
    </row>
    <row r="356" spans="1:22" ht="13.5" customHeight="1" x14ac:dyDescent="0.2">
      <c r="A356" s="1">
        <v>36063</v>
      </c>
      <c r="C356" s="7">
        <v>837</v>
      </c>
      <c r="D356" s="7">
        <v>1639</v>
      </c>
      <c r="E356" s="7">
        <v>394</v>
      </c>
      <c r="F356" s="7">
        <v>2870</v>
      </c>
      <c r="I356" s="8">
        <v>0.92180616740088106</v>
      </c>
      <c r="J356" s="8">
        <v>0.91564245810055866</v>
      </c>
      <c r="K356" s="8">
        <v>0.81742738589211617</v>
      </c>
      <c r="L356" s="8">
        <v>0.89519650655021832</v>
      </c>
      <c r="N356" s="7">
        <v>7</v>
      </c>
      <c r="O356" s="7">
        <v>30</v>
      </c>
      <c r="P356" s="7">
        <v>4</v>
      </c>
      <c r="Q356" s="7">
        <v>41</v>
      </c>
      <c r="R356" s="16">
        <v>58.4</v>
      </c>
    </row>
    <row r="357" spans="1:22" ht="13.5" customHeight="1" x14ac:dyDescent="0.2">
      <c r="A357" s="1">
        <v>35699</v>
      </c>
      <c r="C357" s="7">
        <v>658</v>
      </c>
      <c r="D357" s="7">
        <v>1546</v>
      </c>
      <c r="E357" s="7">
        <v>352</v>
      </c>
      <c r="F357" s="7">
        <v>2556</v>
      </c>
      <c r="G357">
        <v>2672</v>
      </c>
      <c r="H357" s="6">
        <f>G357-F357</f>
        <v>116</v>
      </c>
      <c r="I357" s="8">
        <v>0.73519553072625698</v>
      </c>
      <c r="J357" s="8">
        <v>0.84758771929824561</v>
      </c>
      <c r="K357" s="8">
        <v>0.7364016736401674</v>
      </c>
      <c r="L357" s="8">
        <v>0.79725514660012475</v>
      </c>
      <c r="N357" s="7">
        <v>29</v>
      </c>
      <c r="O357" s="7">
        <v>52</v>
      </c>
      <c r="P357" s="7">
        <v>6</v>
      </c>
      <c r="Q357" s="7">
        <v>87</v>
      </c>
      <c r="R357" s="16">
        <v>59.4</v>
      </c>
    </row>
    <row r="358" spans="1:22" ht="13.5" customHeight="1" x14ac:dyDescent="0.2">
      <c r="A358" s="1">
        <v>35335</v>
      </c>
      <c r="C358" s="7">
        <v>600</v>
      </c>
      <c r="D358" s="7">
        <v>1545</v>
      </c>
      <c r="E358" s="7">
        <v>330</v>
      </c>
      <c r="F358" s="7">
        <v>2475</v>
      </c>
      <c r="G358">
        <v>2597</v>
      </c>
      <c r="H358" s="6">
        <f>G358-F358</f>
        <v>122</v>
      </c>
      <c r="I358" s="8">
        <v>0.67039106145251393</v>
      </c>
      <c r="J358" s="8">
        <v>0.84703947368421051</v>
      </c>
      <c r="K358" s="8">
        <v>0.69037656903765687</v>
      </c>
      <c r="L358" s="8">
        <v>0.77199001871490958</v>
      </c>
      <c r="N358" s="7">
        <v>30</v>
      </c>
      <c r="O358" s="7">
        <v>54</v>
      </c>
      <c r="P358" s="7">
        <v>0</v>
      </c>
      <c r="Q358" s="7">
        <v>84</v>
      </c>
      <c r="R358" s="16">
        <v>63</v>
      </c>
    </row>
    <row r="359" spans="1:22" ht="13.5" customHeight="1" x14ac:dyDescent="0.2">
      <c r="A359" s="1">
        <v>34971</v>
      </c>
      <c r="C359">
        <v>763</v>
      </c>
      <c r="D359">
        <v>1581</v>
      </c>
      <c r="E359">
        <v>406</v>
      </c>
      <c r="F359">
        <v>2750</v>
      </c>
      <c r="G359">
        <v>2802</v>
      </c>
      <c r="H359" s="6">
        <f>G359-F359</f>
        <v>52</v>
      </c>
      <c r="I359" s="8">
        <v>0.8403083700440529</v>
      </c>
      <c r="J359" s="8">
        <v>0.88324022346368714</v>
      </c>
      <c r="K359" s="8">
        <v>0.84232365145228216</v>
      </c>
      <c r="L359" s="8">
        <v>0.86477987421383651</v>
      </c>
      <c r="N359">
        <v>26</v>
      </c>
      <c r="O359">
        <v>36</v>
      </c>
      <c r="P359">
        <v>5</v>
      </c>
      <c r="Q359">
        <v>67</v>
      </c>
      <c r="R359" s="16">
        <v>67</v>
      </c>
      <c r="S359">
        <v>63</v>
      </c>
      <c r="T359">
        <v>48</v>
      </c>
      <c r="U359">
        <v>38</v>
      </c>
      <c r="V359">
        <v>33</v>
      </c>
    </row>
    <row r="360" spans="1:22" ht="13.5" customHeight="1" x14ac:dyDescent="0.2">
      <c r="A360" s="1">
        <v>34607</v>
      </c>
      <c r="C360">
        <v>856</v>
      </c>
      <c r="D360">
        <v>1683</v>
      </c>
      <c r="E360">
        <v>413</v>
      </c>
      <c r="F360">
        <v>2952</v>
      </c>
      <c r="G360">
        <v>2912</v>
      </c>
      <c r="H360" s="6">
        <f>G360-F360</f>
        <v>-40</v>
      </c>
      <c r="I360" s="8">
        <v>0.94273127753303965</v>
      </c>
      <c r="J360" s="8">
        <v>0.94022346368715082</v>
      </c>
      <c r="K360" s="8">
        <v>0.8568464730290456</v>
      </c>
      <c r="L360" s="8">
        <v>0.92830188679245285</v>
      </c>
      <c r="N360">
        <v>9</v>
      </c>
      <c r="O360">
        <v>42</v>
      </c>
      <c r="P360">
        <v>-3</v>
      </c>
      <c r="Q360">
        <v>48</v>
      </c>
      <c r="R360" s="16">
        <v>39</v>
      </c>
    </row>
    <row r="361" spans="1:22" ht="13.5" customHeight="1" x14ac:dyDescent="0.2">
      <c r="R361" s="16"/>
    </row>
    <row r="362" spans="1:22" ht="13.5" customHeight="1" x14ac:dyDescent="0.2">
      <c r="R362" s="16"/>
    </row>
    <row r="363" spans="1:22" ht="13.5" customHeight="1" x14ac:dyDescent="0.2">
      <c r="A363" s="1">
        <v>36798</v>
      </c>
      <c r="C363" s="7">
        <f>[93]STOR951!$D$13</f>
        <v>609</v>
      </c>
      <c r="D363" s="7">
        <f>[93]STOR951!$D$17</f>
        <v>1499</v>
      </c>
      <c r="E363" s="7">
        <f>[93]STOR951!$D$21</f>
        <v>372</v>
      </c>
      <c r="F363" s="7">
        <f>[93]STOR951!$D$25</f>
        <v>2480</v>
      </c>
      <c r="G363">
        <v>2500</v>
      </c>
      <c r="H363" s="6">
        <f>G363-F363</f>
        <v>20</v>
      </c>
      <c r="I363" s="8">
        <f>[93]STOR951!$G$13</f>
        <v>0.63903462749213014</v>
      </c>
      <c r="J363" s="8">
        <f>[93]STOR951!$G$17</f>
        <v>0.81689373297002721</v>
      </c>
      <c r="K363" s="8">
        <f>[93]STOR951!$G$21</f>
        <v>0.7351778656126482</v>
      </c>
      <c r="L363" s="8">
        <f>[93]STOR951!$G$25</f>
        <v>0.75288403157255612</v>
      </c>
      <c r="N363" s="7">
        <f>[93]STOR951!$E$13</f>
        <v>25</v>
      </c>
      <c r="O363" s="7">
        <f>[93]STOR951!$E$17</f>
        <v>50</v>
      </c>
      <c r="P363" s="7">
        <f>[93]STOR951!$E$21</f>
        <v>3</v>
      </c>
      <c r="Q363" s="7">
        <f>[93]STOR951!$E$25</f>
        <v>78</v>
      </c>
      <c r="R363" s="16">
        <v>63.6</v>
      </c>
    </row>
    <row r="364" spans="1:22" ht="13.5" customHeight="1" x14ac:dyDescent="0.2">
      <c r="A364" s="1">
        <v>36434</v>
      </c>
      <c r="C364" s="7">
        <f>[41]STOR951!$D$13</f>
        <v>841</v>
      </c>
      <c r="D364" s="7">
        <f>[41]STOR951!$D$17</f>
        <v>1625</v>
      </c>
      <c r="E364" s="7">
        <f>[41]STOR951!$D$21</f>
        <v>421</v>
      </c>
      <c r="F364" s="7">
        <f>[41]STOR951!$D$25</f>
        <v>2887</v>
      </c>
      <c r="G364">
        <v>2884</v>
      </c>
      <c r="H364" s="6">
        <f>G364-F364</f>
        <v>-3</v>
      </c>
      <c r="I364" s="8">
        <f>[41]STOR951!$G$13</f>
        <v>0.88619599578503683</v>
      </c>
      <c r="J364" s="8">
        <f>[41]STOR951!$G$17</f>
        <v>0.8982863460475401</v>
      </c>
      <c r="K364" s="8">
        <f>[41]STOR951!$G$21</f>
        <v>0.85918367346938773</v>
      </c>
      <c r="L364" s="8">
        <f>[41]STOR951!$G$25</f>
        <v>0.90049906425452275</v>
      </c>
      <c r="N364" s="7">
        <f>[41]STOR951!$E$13</f>
        <v>16</v>
      </c>
      <c r="O364" s="7">
        <f>[41]STOR951!$E$17</f>
        <v>44</v>
      </c>
      <c r="P364" s="7">
        <f>[41]STOR951!$E$21</f>
        <v>2</v>
      </c>
      <c r="Q364" s="7">
        <f>[41]STOR951!$E$25</f>
        <v>62</v>
      </c>
      <c r="R364" s="16">
        <v>77.7</v>
      </c>
    </row>
    <row r="365" spans="1:22" ht="13.5" customHeight="1" x14ac:dyDescent="0.2">
      <c r="A365" s="1">
        <v>36070</v>
      </c>
      <c r="C365" s="7">
        <v>839</v>
      </c>
      <c r="D365" s="7">
        <v>1666</v>
      </c>
      <c r="E365" s="7">
        <v>406</v>
      </c>
      <c r="F365" s="7">
        <v>2911</v>
      </c>
      <c r="G365">
        <v>2928</v>
      </c>
      <c r="H365" s="6">
        <f>G365-F365</f>
        <v>17</v>
      </c>
      <c r="I365" s="8">
        <v>0.92400881057268724</v>
      </c>
      <c r="J365" s="8">
        <v>0.93072625698324019</v>
      </c>
      <c r="K365" s="8">
        <v>0.84232365145228216</v>
      </c>
      <c r="L365" s="8">
        <v>0.90798502807236436</v>
      </c>
      <c r="N365" s="7">
        <v>2</v>
      </c>
      <c r="O365" s="7">
        <v>27</v>
      </c>
      <c r="P365" s="7">
        <v>12</v>
      </c>
      <c r="Q365" s="7">
        <v>41</v>
      </c>
      <c r="R365" s="16">
        <v>72.900000000000006</v>
      </c>
    </row>
    <row r="366" spans="1:22" ht="13.5" customHeight="1" x14ac:dyDescent="0.2">
      <c r="A366" s="1">
        <v>35706</v>
      </c>
      <c r="C366" s="7">
        <v>685</v>
      </c>
      <c r="D366" s="7">
        <v>1601</v>
      </c>
      <c r="E366" s="7">
        <v>357</v>
      </c>
      <c r="F366" s="7">
        <v>2643</v>
      </c>
      <c r="I366" s="8">
        <v>0.76536312849162014</v>
      </c>
      <c r="J366" s="8">
        <v>0.87774122807017541</v>
      </c>
      <c r="K366" s="8">
        <v>0.7468619246861925</v>
      </c>
      <c r="L366" s="8">
        <v>0.82439176543980042</v>
      </c>
      <c r="N366" s="7">
        <v>27</v>
      </c>
      <c r="O366" s="7">
        <v>55</v>
      </c>
      <c r="P366" s="7">
        <v>5</v>
      </c>
      <c r="Q366" s="7">
        <v>87</v>
      </c>
      <c r="R366" s="16">
        <v>87.7</v>
      </c>
    </row>
    <row r="367" spans="1:22" ht="13.5" customHeight="1" x14ac:dyDescent="0.2">
      <c r="A367" s="1">
        <v>35342</v>
      </c>
      <c r="C367" s="7">
        <v>635</v>
      </c>
      <c r="D367" s="7">
        <v>1601</v>
      </c>
      <c r="E367" s="7">
        <v>333</v>
      </c>
      <c r="F367" s="7">
        <v>2569</v>
      </c>
      <c r="I367" s="8">
        <v>0.70949720670391059</v>
      </c>
      <c r="J367" s="8">
        <v>0.87774122807017541</v>
      </c>
      <c r="K367" s="8">
        <v>0.69665271966527198</v>
      </c>
      <c r="L367" s="8">
        <v>0.80131004366812231</v>
      </c>
      <c r="N367" s="7">
        <v>35</v>
      </c>
      <c r="O367" s="7">
        <v>56</v>
      </c>
      <c r="P367" s="7">
        <v>3</v>
      </c>
      <c r="Q367" s="7">
        <v>94</v>
      </c>
      <c r="R367" s="16">
        <v>57</v>
      </c>
    </row>
    <row r="368" spans="1:22" ht="13.5" customHeight="1" x14ac:dyDescent="0.2">
      <c r="A368" s="1">
        <v>34978</v>
      </c>
      <c r="C368">
        <v>765</v>
      </c>
      <c r="D368">
        <v>1622</v>
      </c>
      <c r="E368">
        <v>411</v>
      </c>
      <c r="F368">
        <v>2798</v>
      </c>
      <c r="I368" s="8">
        <v>0.84251101321585908</v>
      </c>
      <c r="J368" s="8">
        <v>0.90614525139664803</v>
      </c>
      <c r="K368" s="8">
        <v>0.85269709543568462</v>
      </c>
      <c r="L368" s="8">
        <v>0.87987421383647801</v>
      </c>
      <c r="N368">
        <v>2</v>
      </c>
      <c r="O368">
        <v>41</v>
      </c>
      <c r="P368">
        <v>5</v>
      </c>
      <c r="Q368">
        <v>48</v>
      </c>
      <c r="R368" s="16">
        <v>50</v>
      </c>
      <c r="S368">
        <v>67</v>
      </c>
      <c r="T368">
        <v>53</v>
      </c>
      <c r="U368">
        <v>48</v>
      </c>
      <c r="V368">
        <v>34</v>
      </c>
    </row>
    <row r="369" spans="1:18" ht="13.5" customHeight="1" x14ac:dyDescent="0.2">
      <c r="A369" s="1">
        <v>34614</v>
      </c>
      <c r="C369">
        <v>870</v>
      </c>
      <c r="D369">
        <v>1707</v>
      </c>
      <c r="E369">
        <v>420</v>
      </c>
      <c r="F369">
        <v>2997</v>
      </c>
      <c r="I369" s="8">
        <v>0.95814977973568283</v>
      </c>
      <c r="J369" s="8">
        <v>0.95363128491620108</v>
      </c>
      <c r="K369" s="8">
        <v>0.87136929460580914</v>
      </c>
      <c r="L369" s="8">
        <v>0.9424528301886792</v>
      </c>
      <c r="N369">
        <v>14</v>
      </c>
      <c r="O369">
        <v>24</v>
      </c>
      <c r="P369">
        <v>7</v>
      </c>
      <c r="Q369">
        <v>45</v>
      </c>
      <c r="R369" s="16">
        <v>52</v>
      </c>
    </row>
    <row r="370" spans="1:18" ht="13.5" customHeight="1" x14ac:dyDescent="0.2">
      <c r="R370" s="16"/>
    </row>
    <row r="371" spans="1:18" ht="13.5" customHeight="1" x14ac:dyDescent="0.2">
      <c r="R371" s="16"/>
    </row>
    <row r="372" spans="1:18" ht="13.5" customHeight="1" x14ac:dyDescent="0.2">
      <c r="A372" s="1">
        <v>36805</v>
      </c>
      <c r="C372" s="7">
        <f>[94]STOR951!$D$13</f>
        <v>621</v>
      </c>
      <c r="D372" s="7">
        <f>[94]STOR951!$D$17</f>
        <v>1546</v>
      </c>
      <c r="E372" s="7">
        <f>[94]STOR951!$D$21</f>
        <v>375</v>
      </c>
      <c r="F372" s="7">
        <f>[94]STOR951!$D$25</f>
        <v>2542</v>
      </c>
      <c r="I372" s="8">
        <f>[94]STOR951!$G$13</f>
        <v>0.65162644281217208</v>
      </c>
      <c r="J372" s="8">
        <f>[94]STOR951!$G$17</f>
        <v>0.84250681198910082</v>
      </c>
      <c r="K372" s="8">
        <f>[94]STOR951!$G$21</f>
        <v>0.74110671936758898</v>
      </c>
      <c r="L372" s="8">
        <f>[94]STOR951!$G$25</f>
        <v>0.77170613236187002</v>
      </c>
      <c r="N372" s="7">
        <f>[94]STOR951!$E$13</f>
        <v>12</v>
      </c>
      <c r="O372" s="7">
        <f>[94]STOR951!$E$17</f>
        <v>47</v>
      </c>
      <c r="P372" s="7">
        <f>[94]STOR951!$E$21</f>
        <v>3</v>
      </c>
      <c r="Q372" s="7">
        <f>[94]STOR951!$E$25</f>
        <v>62</v>
      </c>
      <c r="R372" s="16">
        <v>71.7</v>
      </c>
    </row>
    <row r="373" spans="1:18" ht="13.5" customHeight="1" x14ac:dyDescent="0.2">
      <c r="A373" s="1">
        <v>36441</v>
      </c>
      <c r="C373" s="7">
        <f>[42]STOR951!$D$13</f>
        <v>852</v>
      </c>
      <c r="D373" s="7">
        <f>[42]STOR951!$D$17</f>
        <v>1656</v>
      </c>
      <c r="E373" s="7">
        <f>[42]STOR951!$D$21</f>
        <v>428</v>
      </c>
      <c r="F373" s="7">
        <f>[42]STOR951!$D$25</f>
        <v>2936</v>
      </c>
      <c r="I373" s="8">
        <f>[42]STOR951!$G$13</f>
        <v>0.89778714436248686</v>
      </c>
      <c r="J373" s="8">
        <f>[42]STOR951!$G$17</f>
        <v>0.91542288557213936</v>
      </c>
      <c r="K373" s="8">
        <f>[42]STOR951!$G$21</f>
        <v>0.87346938775510208</v>
      </c>
      <c r="L373" s="8">
        <f>[42]STOR951!$G$25</f>
        <v>0.91578290704928256</v>
      </c>
      <c r="N373" s="7">
        <f>[42]STOR951!$E$13</f>
        <v>11</v>
      </c>
      <c r="O373" s="7">
        <f>[42]STOR951!$E$17</f>
        <v>31</v>
      </c>
      <c r="P373" s="7">
        <f>[42]STOR951!$E$21</f>
        <v>7</v>
      </c>
      <c r="Q373" s="7">
        <f>[42]STOR951!$E$25</f>
        <v>49</v>
      </c>
      <c r="R373" s="16">
        <v>81.7</v>
      </c>
    </row>
    <row r="374" spans="1:18" ht="13.5" customHeight="1" x14ac:dyDescent="0.2">
      <c r="A374" s="1">
        <v>36077</v>
      </c>
      <c r="C374" s="7">
        <v>845</v>
      </c>
      <c r="D374" s="7">
        <v>1695</v>
      </c>
      <c r="E374" s="7">
        <v>412</v>
      </c>
      <c r="F374" s="7">
        <v>2952</v>
      </c>
      <c r="I374" s="8">
        <v>0.93061674008810569</v>
      </c>
      <c r="J374" s="8">
        <v>0.94692737430167595</v>
      </c>
      <c r="K374" s="8">
        <v>0.85477178423236511</v>
      </c>
      <c r="L374" s="8">
        <v>0.9207735495945103</v>
      </c>
      <c r="N374" s="7">
        <v>6</v>
      </c>
      <c r="O374" s="7">
        <v>29</v>
      </c>
      <c r="P374" s="7">
        <v>6</v>
      </c>
      <c r="Q374" s="7">
        <v>41</v>
      </c>
      <c r="R374" s="16">
        <v>61.7</v>
      </c>
    </row>
    <row r="375" spans="1:18" ht="13.5" customHeight="1" x14ac:dyDescent="0.2">
      <c r="A375" s="1">
        <v>35713</v>
      </c>
      <c r="C375" s="7">
        <v>706</v>
      </c>
      <c r="D375" s="7">
        <v>1651</v>
      </c>
      <c r="E375" s="7">
        <v>363</v>
      </c>
      <c r="F375" s="7">
        <v>2720</v>
      </c>
      <c r="I375" s="8">
        <v>0.78882681564245805</v>
      </c>
      <c r="J375" s="8">
        <v>0.90515350877192979</v>
      </c>
      <c r="K375" s="8">
        <v>0.7594142259414226</v>
      </c>
      <c r="L375" s="8">
        <v>0.84840923268870871</v>
      </c>
      <c r="N375" s="7">
        <v>21</v>
      </c>
      <c r="O375" s="7">
        <v>50</v>
      </c>
      <c r="P375" s="7">
        <v>6</v>
      </c>
      <c r="Q375" s="7">
        <v>77</v>
      </c>
      <c r="R375" s="16">
        <v>48.7</v>
      </c>
    </row>
    <row r="376" spans="1:18" ht="13.5" customHeight="1" x14ac:dyDescent="0.2">
      <c r="A376" s="1">
        <v>35349</v>
      </c>
      <c r="C376" s="7">
        <v>642</v>
      </c>
      <c r="D376" s="7">
        <v>1629</v>
      </c>
      <c r="E376" s="7">
        <v>336</v>
      </c>
      <c r="F376" s="7">
        <v>2607</v>
      </c>
      <c r="I376" s="8">
        <v>0.71731843575418996</v>
      </c>
      <c r="J376" s="8">
        <v>0.89309210526315785</v>
      </c>
      <c r="K376" s="8">
        <v>0.70292887029288698</v>
      </c>
      <c r="L376" s="8">
        <v>0.81316281971303805</v>
      </c>
      <c r="N376" s="7">
        <v>7</v>
      </c>
      <c r="O376" s="7">
        <v>28</v>
      </c>
      <c r="P376" s="7">
        <v>3</v>
      </c>
      <c r="Q376" s="7">
        <v>38</v>
      </c>
      <c r="R376" s="16">
        <v>43.7</v>
      </c>
    </row>
    <row r="377" spans="1:18" ht="13.5" customHeight="1" x14ac:dyDescent="0.2">
      <c r="A377" s="1">
        <v>34985</v>
      </c>
      <c r="C377">
        <v>783</v>
      </c>
      <c r="D377">
        <v>1667</v>
      </c>
      <c r="E377">
        <v>418</v>
      </c>
      <c r="F377">
        <v>2868</v>
      </c>
      <c r="I377" s="8">
        <v>0.86233480176211452</v>
      </c>
      <c r="J377" s="8">
        <v>0.93128491620111731</v>
      </c>
      <c r="K377" s="8">
        <v>0.86721991701244816</v>
      </c>
      <c r="L377" s="8">
        <v>0.90188679245283021</v>
      </c>
      <c r="N377">
        <v>18</v>
      </c>
      <c r="O377">
        <v>45</v>
      </c>
      <c r="P377">
        <v>7</v>
      </c>
      <c r="Q377">
        <v>70</v>
      </c>
      <c r="R377" s="16">
        <v>56</v>
      </c>
    </row>
    <row r="378" spans="1:18" ht="13.5" customHeight="1" x14ac:dyDescent="0.2">
      <c r="A378" s="1">
        <v>34621</v>
      </c>
      <c r="C378">
        <v>873</v>
      </c>
      <c r="D378">
        <v>1726</v>
      </c>
      <c r="E378">
        <v>422</v>
      </c>
      <c r="F378">
        <v>3021</v>
      </c>
      <c r="I378" s="8">
        <v>0.96145374449339205</v>
      </c>
      <c r="J378" s="8">
        <v>0.96424581005586596</v>
      </c>
      <c r="K378" s="8">
        <v>0.87551867219917012</v>
      </c>
      <c r="L378" s="8">
        <v>0.95</v>
      </c>
      <c r="N378">
        <v>3</v>
      </c>
      <c r="O378">
        <v>19</v>
      </c>
      <c r="P378">
        <v>2</v>
      </c>
      <c r="Q378">
        <v>24</v>
      </c>
      <c r="R378" s="16">
        <v>45</v>
      </c>
    </row>
    <row r="379" spans="1:18" ht="13.5" customHeight="1" x14ac:dyDescent="0.2">
      <c r="R379" s="16"/>
    </row>
    <row r="380" spans="1:18" ht="13.5" customHeight="1" x14ac:dyDescent="0.2">
      <c r="R380" s="16"/>
    </row>
    <row r="381" spans="1:18" ht="13.5" customHeight="1" x14ac:dyDescent="0.2">
      <c r="A381" s="1">
        <v>36812</v>
      </c>
      <c r="C381" s="7">
        <f>[95]STOR951!$D$13</f>
        <v>627</v>
      </c>
      <c r="D381" s="7">
        <f>[95]STOR951!$D$17</f>
        <v>1566</v>
      </c>
      <c r="E381" s="7">
        <f>[95]STOR951!$D$21</f>
        <v>378</v>
      </c>
      <c r="F381" s="7">
        <f>[95]STOR951!$D$25</f>
        <v>2571</v>
      </c>
      <c r="I381" s="8">
        <f>[95]STOR951!$G$13</f>
        <v>0.65792235047219305</v>
      </c>
      <c r="J381" s="8">
        <f>[95]STOR951!$G$17</f>
        <v>0.85340599455040866</v>
      </c>
      <c r="K381" s="8">
        <f>[95]STOR951!$G$21</f>
        <v>0.74703557312252966</v>
      </c>
      <c r="L381" s="8">
        <f>[95]STOR951!$G$25</f>
        <v>0.78051001821493626</v>
      </c>
      <c r="N381" s="7">
        <f>[95]STOR951!$E$13</f>
        <v>6</v>
      </c>
      <c r="O381" s="7">
        <f>[95]STOR951!$E$17</f>
        <v>20</v>
      </c>
      <c r="P381" s="7">
        <f>[95]STOR951!$E$21</f>
        <v>3</v>
      </c>
      <c r="Q381" s="7">
        <f>[95]STOR951!$E$25</f>
        <v>29</v>
      </c>
      <c r="R381" s="16">
        <v>50.9</v>
      </c>
    </row>
    <row r="382" spans="1:18" ht="13.5" customHeight="1" x14ac:dyDescent="0.2">
      <c r="A382" s="1">
        <v>36448</v>
      </c>
      <c r="C382" s="7">
        <f>[43]STOR951!$D$13</f>
        <v>860</v>
      </c>
      <c r="D382" s="7">
        <f>[43]STOR951!$D$17</f>
        <v>1688</v>
      </c>
      <c r="E382" s="7">
        <f>[43]STOR951!$D$21</f>
        <v>430</v>
      </c>
      <c r="F382" s="7">
        <f>[43]STOR951!$D$25</f>
        <v>2978</v>
      </c>
      <c r="I382" s="8">
        <f>[43]STOR951!$G$13</f>
        <v>0.90621707060063228</v>
      </c>
      <c r="J382" s="8">
        <f>[43]STOR951!$G$17</f>
        <v>0.93311221669430622</v>
      </c>
      <c r="K382" s="8">
        <f>[43]STOR951!$G$21</f>
        <v>0.87755102040816324</v>
      </c>
      <c r="L382" s="8">
        <f>[43]STOR951!$G$25</f>
        <v>0.9288833437305053</v>
      </c>
      <c r="N382" s="7">
        <f>[43]STOR951!$E$13</f>
        <v>8</v>
      </c>
      <c r="O382" s="7">
        <f>[43]STOR951!$E$17</f>
        <v>32</v>
      </c>
      <c r="P382" s="7">
        <f>[43]STOR951!$E$21</f>
        <v>2</v>
      </c>
      <c r="Q382" s="7">
        <f>[43]STOR951!$E$25</f>
        <v>42</v>
      </c>
      <c r="R382" s="16">
        <v>71.2</v>
      </c>
    </row>
    <row r="383" spans="1:18" ht="13.5" customHeight="1" x14ac:dyDescent="0.2">
      <c r="A383" s="1">
        <v>36084</v>
      </c>
      <c r="C383" s="7">
        <v>869</v>
      </c>
      <c r="D383" s="7">
        <v>1723</v>
      </c>
      <c r="E383" s="7">
        <v>418</v>
      </c>
      <c r="F383" s="7">
        <v>3010</v>
      </c>
      <c r="I383" s="8">
        <v>0.95704845814977979</v>
      </c>
      <c r="J383" s="8">
        <v>0.96256983240223459</v>
      </c>
      <c r="K383" s="8">
        <v>0.86721991701244816</v>
      </c>
      <c r="L383" s="8">
        <v>0.93886462882096067</v>
      </c>
      <c r="N383" s="7">
        <v>24</v>
      </c>
      <c r="O383" s="7">
        <v>28</v>
      </c>
      <c r="P383" s="7">
        <v>6</v>
      </c>
      <c r="Q383" s="7">
        <v>58</v>
      </c>
      <c r="R383" s="16">
        <v>43.2</v>
      </c>
    </row>
    <row r="384" spans="1:18" ht="13.5" customHeight="1" x14ac:dyDescent="0.2">
      <c r="A384" s="1">
        <v>35720</v>
      </c>
      <c r="C384" s="7">
        <v>734</v>
      </c>
      <c r="D384" s="7">
        <v>1686</v>
      </c>
      <c r="E384" s="7">
        <v>363</v>
      </c>
      <c r="F384" s="7">
        <v>2783</v>
      </c>
      <c r="I384" s="8">
        <v>0.80837004405286339</v>
      </c>
      <c r="J384" s="8">
        <v>0.94189944134078207</v>
      </c>
      <c r="K384" s="8">
        <v>0.75311203319502074</v>
      </c>
      <c r="L384" s="8">
        <v>0.86805988771054277</v>
      </c>
      <c r="N384" s="7">
        <v>28</v>
      </c>
      <c r="O384" s="7">
        <v>35</v>
      </c>
      <c r="P384" s="7">
        <v>0</v>
      </c>
      <c r="Q384" s="7">
        <v>63</v>
      </c>
      <c r="R384" s="16">
        <v>50.3</v>
      </c>
    </row>
    <row r="385" spans="1:18" ht="13.5" customHeight="1" x14ac:dyDescent="0.2">
      <c r="A385" s="1">
        <v>35356</v>
      </c>
      <c r="C385" s="7">
        <v>651</v>
      </c>
      <c r="D385" s="7">
        <v>1672</v>
      </c>
      <c r="E385" s="7">
        <v>341</v>
      </c>
      <c r="F385" s="7">
        <v>2664</v>
      </c>
      <c r="I385" s="8">
        <v>0.72737430167597761</v>
      </c>
      <c r="J385" s="8">
        <v>0.91666666666666663</v>
      </c>
      <c r="K385" s="8">
        <v>0.71338912133891208</v>
      </c>
      <c r="L385" s="8">
        <v>0.83094198378041173</v>
      </c>
      <c r="N385" s="7">
        <v>9</v>
      </c>
      <c r="O385" s="7">
        <v>43</v>
      </c>
      <c r="P385" s="7">
        <v>5</v>
      </c>
      <c r="Q385" s="7">
        <v>57</v>
      </c>
      <c r="R385" s="16">
        <v>46.3</v>
      </c>
    </row>
    <row r="386" spans="1:18" ht="13.5" customHeight="1" x14ac:dyDescent="0.2">
      <c r="A386" s="1">
        <v>34992</v>
      </c>
      <c r="C386">
        <v>801</v>
      </c>
      <c r="D386">
        <v>1696</v>
      </c>
      <c r="E386">
        <v>423</v>
      </c>
      <c r="F386">
        <v>2920</v>
      </c>
      <c r="I386" s="8">
        <v>0.88215859030837007</v>
      </c>
      <c r="J386" s="8">
        <v>0.94748603351955307</v>
      </c>
      <c r="K386" s="8">
        <v>0.87759336099585061</v>
      </c>
      <c r="L386" s="8">
        <v>0.91823899371069184</v>
      </c>
      <c r="N386">
        <v>18</v>
      </c>
      <c r="O386">
        <v>29</v>
      </c>
      <c r="P386">
        <v>5</v>
      </c>
      <c r="Q386">
        <v>52</v>
      </c>
      <c r="R386" s="16">
        <v>68</v>
      </c>
    </row>
    <row r="387" spans="1:18" ht="13.5" customHeight="1" x14ac:dyDescent="0.2">
      <c r="A387" s="1">
        <v>34628</v>
      </c>
      <c r="C387">
        <v>874</v>
      </c>
      <c r="D387">
        <v>1779</v>
      </c>
      <c r="E387">
        <v>428</v>
      </c>
      <c r="F387">
        <v>3081</v>
      </c>
      <c r="I387" s="8">
        <v>0.9625550660792952</v>
      </c>
      <c r="J387" s="8">
        <v>0.99385474860335199</v>
      </c>
      <c r="K387" s="8">
        <v>0.88796680497925307</v>
      </c>
      <c r="L387" s="8">
        <v>0.96886792452830184</v>
      </c>
      <c r="N387">
        <v>1</v>
      </c>
      <c r="O387">
        <v>53</v>
      </c>
      <c r="P387">
        <v>6</v>
      </c>
      <c r="Q387">
        <v>60</v>
      </c>
      <c r="R387" s="16">
        <v>44</v>
      </c>
    </row>
    <row r="388" spans="1:18" ht="13.5" customHeight="1" x14ac:dyDescent="0.2">
      <c r="R388" s="16"/>
    </row>
    <row r="389" spans="1:18" ht="13.5" customHeight="1" x14ac:dyDescent="0.2">
      <c r="R389" s="16"/>
    </row>
    <row r="390" spans="1:18" ht="13.5" customHeight="1" x14ac:dyDescent="0.2">
      <c r="A390" s="1">
        <v>36819</v>
      </c>
      <c r="C390" s="7">
        <f>[96]STOR951!$D$13</f>
        <v>649</v>
      </c>
      <c r="D390" s="7">
        <f>[96]STOR951!$D$17</f>
        <v>1613</v>
      </c>
      <c r="E390" s="7">
        <f>[96]STOR951!$D$21</f>
        <v>380</v>
      </c>
      <c r="F390" s="7">
        <f>[96]STOR951!$D$25</f>
        <v>2642</v>
      </c>
      <c r="I390" s="8">
        <f>[96]STOR951!$G$13</f>
        <v>0.68100734522560336</v>
      </c>
      <c r="J390" s="8">
        <f>[96]STOR951!$G$17</f>
        <v>0.87901907356948228</v>
      </c>
      <c r="K390" s="8">
        <f>[96]STOR951!$G$21</f>
        <v>0.75098814229249011</v>
      </c>
      <c r="L390" s="8">
        <f>[96]STOR951!$G$25</f>
        <v>0.80206435944140864</v>
      </c>
      <c r="N390" s="7">
        <f>[96]STOR951!$E$13</f>
        <v>22</v>
      </c>
      <c r="O390" s="7">
        <f>[96]STOR951!$E$17</f>
        <v>47</v>
      </c>
      <c r="P390" s="7">
        <f>[96]STOR951!$E$21</f>
        <v>2</v>
      </c>
      <c r="Q390" s="7">
        <f>[96]STOR951!$E$25</f>
        <v>71</v>
      </c>
      <c r="R390" s="16">
        <v>38.1</v>
      </c>
    </row>
    <row r="391" spans="1:18" ht="13.5" customHeight="1" x14ac:dyDescent="0.2">
      <c r="A391" s="1">
        <v>36455</v>
      </c>
      <c r="C391" s="7">
        <f>[44]STOR951!$D$13</f>
        <v>860</v>
      </c>
      <c r="D391" s="7">
        <f>[44]STOR951!$D$17</f>
        <v>1701</v>
      </c>
      <c r="E391" s="7">
        <f>[44]STOR951!$D$21</f>
        <v>430</v>
      </c>
      <c r="F391" s="7">
        <f>[44]STOR951!$D$25</f>
        <v>2991</v>
      </c>
      <c r="I391" s="8">
        <f>[44]STOR951!$G$13</f>
        <v>0.90621707060063228</v>
      </c>
      <c r="J391" s="8">
        <f>[44]STOR951!$G$17</f>
        <v>0.94029850746268662</v>
      </c>
      <c r="K391" s="8">
        <f>[44]STOR951!$G$21</f>
        <v>0.87755102040816324</v>
      </c>
      <c r="L391" s="8">
        <f>[44]STOR951!$G$25</f>
        <v>0.93293824079850285</v>
      </c>
      <c r="N391" s="7">
        <f>[44]STOR951!$E$13</f>
        <v>0</v>
      </c>
      <c r="O391" s="7">
        <f>[44]STOR951!$E$17</f>
        <v>13</v>
      </c>
      <c r="P391" s="7">
        <f>[44]STOR951!$E$21</f>
        <v>0</v>
      </c>
      <c r="Q391" s="7">
        <f>[44]STOR951!$E$25</f>
        <v>13</v>
      </c>
      <c r="R391" s="16">
        <v>36.200000000000003</v>
      </c>
    </row>
    <row r="392" spans="1:18" ht="13.5" customHeight="1" x14ac:dyDescent="0.2">
      <c r="A392" s="1">
        <v>36091</v>
      </c>
      <c r="C392" s="7">
        <v>885</v>
      </c>
      <c r="D392" s="7">
        <v>1734</v>
      </c>
      <c r="E392" s="7">
        <v>427</v>
      </c>
      <c r="F392" s="7">
        <v>3046</v>
      </c>
      <c r="I392" s="8">
        <v>0.97466960352422904</v>
      </c>
      <c r="J392" s="8">
        <v>0.96871508379888271</v>
      </c>
      <c r="K392" s="8">
        <v>0.88589211618257258</v>
      </c>
      <c r="L392" s="8">
        <v>0.95009357454772303</v>
      </c>
      <c r="N392" s="7">
        <v>16</v>
      </c>
      <c r="O392" s="7">
        <v>11</v>
      </c>
      <c r="P392" s="7">
        <v>9</v>
      </c>
      <c r="Q392" s="7">
        <v>36</v>
      </c>
      <c r="R392" s="16">
        <v>34.6</v>
      </c>
    </row>
    <row r="393" spans="1:18" ht="13.5" customHeight="1" x14ac:dyDescent="0.2">
      <c r="A393" s="1">
        <v>35727</v>
      </c>
      <c r="C393" s="7">
        <v>750</v>
      </c>
      <c r="D393" s="7">
        <v>1693</v>
      </c>
      <c r="E393" s="7">
        <v>369</v>
      </c>
      <c r="F393" s="7">
        <v>2812</v>
      </c>
      <c r="I393" s="8">
        <v>0.82599118942731276</v>
      </c>
      <c r="J393" s="8">
        <v>0.94581005586592182</v>
      </c>
      <c r="K393" s="8">
        <v>0.76556016597510368</v>
      </c>
      <c r="L393" s="8">
        <v>0.87710542732376795</v>
      </c>
      <c r="N393" s="7">
        <v>16</v>
      </c>
      <c r="O393" s="7">
        <v>7</v>
      </c>
      <c r="P393" s="7">
        <v>6</v>
      </c>
      <c r="Q393" s="7">
        <v>29</v>
      </c>
      <c r="R393" s="16">
        <v>29.2</v>
      </c>
    </row>
    <row r="394" spans="1:18" ht="13.5" customHeight="1" x14ac:dyDescent="0.2">
      <c r="A394" s="1">
        <v>35363</v>
      </c>
      <c r="C394" s="7">
        <v>660</v>
      </c>
      <c r="D394" s="7">
        <v>1699</v>
      </c>
      <c r="E394" s="7">
        <v>339</v>
      </c>
      <c r="F394" s="7">
        <v>2698</v>
      </c>
      <c r="I394" s="8">
        <v>0.73743016759776536</v>
      </c>
      <c r="J394" s="8">
        <v>0.93146929824561409</v>
      </c>
      <c r="K394" s="8">
        <v>0.70920502092050208</v>
      </c>
      <c r="L394" s="8">
        <v>0.8415470991890206</v>
      </c>
      <c r="N394" s="7">
        <v>9</v>
      </c>
      <c r="O394" s="7">
        <v>27</v>
      </c>
      <c r="P394" s="7">
        <v>-2</v>
      </c>
      <c r="Q394" s="7">
        <v>34</v>
      </c>
      <c r="R394" s="16">
        <v>36.4</v>
      </c>
    </row>
    <row r="395" spans="1:18" ht="13.5" customHeight="1" x14ac:dyDescent="0.2">
      <c r="A395" s="1">
        <v>34999</v>
      </c>
      <c r="C395">
        <v>813</v>
      </c>
      <c r="D395">
        <v>1717</v>
      </c>
      <c r="E395">
        <v>424</v>
      </c>
      <c r="F395">
        <v>2954</v>
      </c>
      <c r="G395">
        <v>2996</v>
      </c>
      <c r="H395" s="6">
        <f>G395-F395</f>
        <v>42</v>
      </c>
      <c r="I395" s="8">
        <v>0.89537444933920707</v>
      </c>
      <c r="J395" s="8">
        <v>0.95921787709497208</v>
      </c>
      <c r="K395" s="8">
        <v>0.8796680497925311</v>
      </c>
      <c r="L395" s="8">
        <v>0.92893081761006291</v>
      </c>
      <c r="N395">
        <v>12</v>
      </c>
      <c r="O395">
        <v>21</v>
      </c>
      <c r="P395">
        <v>1</v>
      </c>
      <c r="Q395">
        <v>34</v>
      </c>
      <c r="R395" s="16">
        <v>53</v>
      </c>
    </row>
    <row r="396" spans="1:18" ht="13.5" customHeight="1" x14ac:dyDescent="0.2">
      <c r="A396" s="1">
        <v>34635</v>
      </c>
      <c r="C396">
        <v>873</v>
      </c>
      <c r="D396">
        <v>1782</v>
      </c>
      <c r="E396">
        <v>430</v>
      </c>
      <c r="F396">
        <v>3085</v>
      </c>
      <c r="G396">
        <v>3075</v>
      </c>
      <c r="H396" s="6">
        <f>G396-F396</f>
        <v>-10</v>
      </c>
      <c r="I396" s="8">
        <v>0.96145374449339205</v>
      </c>
      <c r="J396" s="8">
        <v>0.99553072625698324</v>
      </c>
      <c r="K396" s="8">
        <v>0.89211618257261416</v>
      </c>
      <c r="L396" s="8">
        <v>0.97012578616352196</v>
      </c>
      <c r="N396">
        <v>-1</v>
      </c>
      <c r="O396">
        <v>3</v>
      </c>
      <c r="P396">
        <v>2</v>
      </c>
      <c r="Q396">
        <v>4</v>
      </c>
      <c r="R396" s="16">
        <v>42</v>
      </c>
    </row>
    <row r="397" spans="1:18" ht="13.5" customHeight="1" x14ac:dyDescent="0.2">
      <c r="R397" s="16"/>
    </row>
    <row r="398" spans="1:18" ht="13.5" customHeight="1" x14ac:dyDescent="0.2">
      <c r="R398" s="16"/>
    </row>
    <row r="399" spans="1:18" ht="13.5" customHeight="1" x14ac:dyDescent="0.2">
      <c r="A399" s="1">
        <v>36826</v>
      </c>
      <c r="C399" s="7">
        <f>[97]STOR951!$D$13</f>
        <v>666</v>
      </c>
      <c r="D399" s="7">
        <f>[97]STOR951!$D$17</f>
        <v>1661</v>
      </c>
      <c r="E399" s="7">
        <f>[97]STOR951!$D$21</f>
        <v>385</v>
      </c>
      <c r="F399" s="7">
        <f>[97]STOR951!$D$25</f>
        <v>2712</v>
      </c>
      <c r="I399" s="8">
        <f>[97]STOR951!$G$13</f>
        <v>0.69884575026232953</v>
      </c>
      <c r="J399" s="8">
        <f>[97]STOR951!$G$17</f>
        <v>0.9051771117166213</v>
      </c>
      <c r="K399" s="8">
        <f>[97]STOR951!$G$21</f>
        <v>0.76086956521739135</v>
      </c>
      <c r="L399" s="8">
        <f>[97]STOR951!$G$25</f>
        <v>0.8233151183970856</v>
      </c>
      <c r="N399" s="7">
        <f>[97]STOR951!$E$13</f>
        <v>17</v>
      </c>
      <c r="O399" s="7">
        <f>[97]STOR951!$E$17</f>
        <v>48</v>
      </c>
      <c r="P399" s="7">
        <f>[97]STOR951!$E$21</f>
        <v>5</v>
      </c>
      <c r="Q399" s="7">
        <f>[97]STOR951!$E$25</f>
        <v>70</v>
      </c>
      <c r="R399" s="16">
        <v>31.3</v>
      </c>
    </row>
    <row r="400" spans="1:18" ht="13.5" customHeight="1" x14ac:dyDescent="0.2">
      <c r="A400" s="1">
        <v>36462</v>
      </c>
      <c r="C400" s="7">
        <f>[45]STOR951!$D$13</f>
        <v>851</v>
      </c>
      <c r="D400" s="7">
        <f>[45]STOR951!$D$17</f>
        <v>1711</v>
      </c>
      <c r="E400" s="7">
        <f>[45]STOR951!$D$21</f>
        <v>433</v>
      </c>
      <c r="F400" s="7">
        <f>[45]STOR951!$D$25</f>
        <v>2995</v>
      </c>
      <c r="G400">
        <v>3026</v>
      </c>
      <c r="H400" s="6">
        <f>G400-F400</f>
        <v>31</v>
      </c>
      <c r="I400" s="8">
        <f>[45]STOR951!$G$13</f>
        <v>0.89673340358271869</v>
      </c>
      <c r="J400" s="8">
        <f>[45]STOR951!$G$17</f>
        <v>0.94582642343836376</v>
      </c>
      <c r="K400" s="8">
        <f>[45]STOR951!$G$21</f>
        <v>0.88367346938775515</v>
      </c>
      <c r="L400" s="8">
        <f>[45]STOR951!$G$25</f>
        <v>0.93418590143480973</v>
      </c>
      <c r="N400" s="7">
        <f>[45]STOR951!$E$13</f>
        <v>-9</v>
      </c>
      <c r="O400" s="7">
        <f>[45]STOR951!$E$17</f>
        <v>10</v>
      </c>
      <c r="P400" s="7">
        <f>[45]STOR951!$E$21</f>
        <v>3</v>
      </c>
      <c r="Q400" s="7">
        <f>[45]STOR951!$E$25</f>
        <v>4</v>
      </c>
      <c r="R400" s="16">
        <v>21.5</v>
      </c>
    </row>
    <row r="401" spans="1:18" ht="13.5" customHeight="1" x14ac:dyDescent="0.2">
      <c r="A401" s="1">
        <v>36098</v>
      </c>
      <c r="C401" s="7">
        <v>896</v>
      </c>
      <c r="D401" s="7">
        <v>1763</v>
      </c>
      <c r="E401" s="7">
        <v>435</v>
      </c>
      <c r="F401" s="7">
        <v>3094</v>
      </c>
      <c r="G401">
        <v>3191</v>
      </c>
      <c r="H401" s="6">
        <f>G401-F401</f>
        <v>97</v>
      </c>
      <c r="I401" s="8">
        <v>0.986784140969163</v>
      </c>
      <c r="J401" s="8">
        <v>0.98491620111731848</v>
      </c>
      <c r="K401" s="8">
        <v>0.90248962655601661</v>
      </c>
      <c r="L401" s="8">
        <v>0.96506550218340614</v>
      </c>
      <c r="N401" s="7">
        <v>11</v>
      </c>
      <c r="O401" s="7">
        <v>29</v>
      </c>
      <c r="P401" s="7">
        <v>8</v>
      </c>
      <c r="Q401" s="7">
        <v>48</v>
      </c>
      <c r="R401" s="16">
        <v>46</v>
      </c>
    </row>
    <row r="402" spans="1:18" ht="13.5" customHeight="1" x14ac:dyDescent="0.2">
      <c r="A402" s="1">
        <v>35734</v>
      </c>
      <c r="C402" s="7">
        <v>749</v>
      </c>
      <c r="D402" s="7">
        <v>1691</v>
      </c>
      <c r="E402" s="7">
        <v>367</v>
      </c>
      <c r="F402" s="7">
        <v>2807</v>
      </c>
      <c r="G402">
        <v>2886</v>
      </c>
      <c r="H402" s="6">
        <f>G402-F402</f>
        <v>79</v>
      </c>
      <c r="I402" s="8">
        <v>0.82488986784140972</v>
      </c>
      <c r="J402" s="8">
        <v>0.94469273743016757</v>
      </c>
      <c r="K402" s="8">
        <v>0.7614107883817427</v>
      </c>
      <c r="L402" s="8">
        <v>0.87554585152838427</v>
      </c>
      <c r="N402" s="7">
        <v>-1</v>
      </c>
      <c r="O402" s="7">
        <v>-2</v>
      </c>
      <c r="P402" s="7">
        <v>-2</v>
      </c>
      <c r="Q402" s="7">
        <v>-5</v>
      </c>
      <c r="R402" s="16">
        <v>3.7</v>
      </c>
    </row>
    <row r="403" spans="1:18" ht="13.5" customHeight="1" x14ac:dyDescent="0.2">
      <c r="A403" s="1">
        <v>35370</v>
      </c>
      <c r="C403" s="7">
        <v>670</v>
      </c>
      <c r="D403" s="7">
        <v>1721</v>
      </c>
      <c r="E403" s="7">
        <v>334</v>
      </c>
      <c r="F403" s="7">
        <v>2725</v>
      </c>
      <c r="G403">
        <v>2810</v>
      </c>
      <c r="H403" s="6">
        <f>G403-F403</f>
        <v>85</v>
      </c>
      <c r="I403" s="8">
        <v>0.74860335195530725</v>
      </c>
      <c r="J403" s="8">
        <v>0.94353070175438591</v>
      </c>
      <c r="K403" s="8">
        <v>0.69874476987447698</v>
      </c>
      <c r="L403" s="8">
        <v>0.84996880848409229</v>
      </c>
      <c r="N403" s="7">
        <v>10</v>
      </c>
      <c r="O403" s="7">
        <v>22</v>
      </c>
      <c r="P403" s="7">
        <v>-5</v>
      </c>
      <c r="Q403" s="7">
        <v>27</v>
      </c>
      <c r="R403" s="16">
        <v>25.2</v>
      </c>
    </row>
    <row r="404" spans="1:18" ht="13.5" customHeight="1" x14ac:dyDescent="0.2">
      <c r="A404" s="1">
        <v>35006</v>
      </c>
      <c r="C404">
        <v>812</v>
      </c>
      <c r="D404">
        <v>1723</v>
      </c>
      <c r="E404">
        <v>423</v>
      </c>
      <c r="F404">
        <v>2958</v>
      </c>
      <c r="I404" s="8">
        <v>0.89427312775330392</v>
      </c>
      <c r="J404" s="8">
        <v>0.96256983240223459</v>
      </c>
      <c r="K404" s="8">
        <v>0.87759336099585061</v>
      </c>
      <c r="L404" s="8">
        <v>0.93018867924528303</v>
      </c>
      <c r="N404">
        <v>-1</v>
      </c>
      <c r="O404">
        <v>6</v>
      </c>
      <c r="P404">
        <v>-1</v>
      </c>
      <c r="Q404">
        <v>4</v>
      </c>
      <c r="R404" s="16">
        <v>19</v>
      </c>
    </row>
    <row r="405" spans="1:18" ht="13.5" customHeight="1" x14ac:dyDescent="0.2">
      <c r="A405" s="1">
        <v>34642</v>
      </c>
      <c r="C405">
        <v>870</v>
      </c>
      <c r="D405">
        <v>1791</v>
      </c>
      <c r="E405">
        <v>427</v>
      </c>
      <c r="F405">
        <v>3088</v>
      </c>
      <c r="I405" s="8">
        <v>0.95814977973568283</v>
      </c>
      <c r="J405" s="8">
        <v>1.000558659217877</v>
      </c>
      <c r="K405" s="8">
        <v>0.88589211618257258</v>
      </c>
      <c r="L405" s="8">
        <v>0.97106918238993711</v>
      </c>
      <c r="N405">
        <v>-3</v>
      </c>
      <c r="O405">
        <v>9</v>
      </c>
      <c r="P405">
        <v>-3</v>
      </c>
      <c r="Q405">
        <v>3</v>
      </c>
      <c r="R405" s="16">
        <v>-1</v>
      </c>
    </row>
    <row r="406" spans="1:18" ht="13.5" customHeight="1" x14ac:dyDescent="0.2">
      <c r="R406" s="16"/>
    </row>
    <row r="407" spans="1:18" ht="13.5" customHeight="1" x14ac:dyDescent="0.2">
      <c r="R407" s="16"/>
    </row>
    <row r="408" spans="1:18" ht="13.5" customHeight="1" x14ac:dyDescent="0.2">
      <c r="A408" s="1">
        <v>36833</v>
      </c>
      <c r="C408" s="7">
        <f>[98]STOR951!$D$13</f>
        <v>687</v>
      </c>
      <c r="D408" s="7">
        <f>[98]STOR951!$D$17</f>
        <v>1678</v>
      </c>
      <c r="E408" s="7">
        <f>[98]STOR951!$D$21</f>
        <v>383</v>
      </c>
      <c r="F408" s="7">
        <f>[98]STOR951!$D$25</f>
        <v>2748</v>
      </c>
      <c r="I408" s="8">
        <f>[98]STOR951!$G$13</f>
        <v>0.72088142707240299</v>
      </c>
      <c r="J408" s="8">
        <f>[98]STOR951!$G$17</f>
        <v>0.91444141689373293</v>
      </c>
      <c r="K408" s="8">
        <f>[98]STOR951!$G$21</f>
        <v>0.75691699604743079</v>
      </c>
      <c r="L408" s="8">
        <f>[98]STOR951!$G$25</f>
        <v>0.83424408014571949</v>
      </c>
      <c r="N408" s="7">
        <f>[98]STOR951!$E$13</f>
        <v>21</v>
      </c>
      <c r="O408" s="7">
        <f>[98]STOR951!$E$17</f>
        <v>17</v>
      </c>
      <c r="P408" s="7">
        <f>[98]STOR951!$E$21</f>
        <v>-2</v>
      </c>
      <c r="Q408" s="7">
        <f>[98]STOR951!$E$25</f>
        <v>36</v>
      </c>
      <c r="R408" s="16">
        <v>27.7</v>
      </c>
    </row>
    <row r="409" spans="1:18" ht="13.5" customHeight="1" x14ac:dyDescent="0.2">
      <c r="A409" s="1">
        <v>36469</v>
      </c>
      <c r="C409" s="7">
        <f>[46]STOR951!$D$13</f>
        <v>852</v>
      </c>
      <c r="D409" s="7">
        <f>[46]STOR951!$D$17</f>
        <v>1721</v>
      </c>
      <c r="E409" s="7">
        <f>[46]STOR951!$D$21</f>
        <v>434</v>
      </c>
      <c r="F409" s="7">
        <f>[46]STOR951!$D$25</f>
        <v>3007</v>
      </c>
      <c r="I409" s="8">
        <f>[46]STOR951!$G$13</f>
        <v>0.89778714436248686</v>
      </c>
      <c r="J409" s="8">
        <f>[46]STOR951!$G$17</f>
        <v>0.95135433941404091</v>
      </c>
      <c r="K409" s="8">
        <f>[46]STOR951!$G$21</f>
        <v>0.88571428571428568</v>
      </c>
      <c r="L409" s="8">
        <f>[46]STOR951!$G$25</f>
        <v>0.93792888334373048</v>
      </c>
      <c r="N409" s="7">
        <f>[46]STOR951!$E$13</f>
        <v>1</v>
      </c>
      <c r="O409" s="7">
        <f>[46]STOR951!$E$17</f>
        <v>10</v>
      </c>
      <c r="P409" s="7">
        <f>[46]STOR951!$E$21</f>
        <v>1</v>
      </c>
      <c r="Q409" s="7">
        <f>[46]STOR951!$E$25</f>
        <v>12</v>
      </c>
      <c r="R409" s="16">
        <v>2.8</v>
      </c>
    </row>
    <row r="410" spans="1:18" ht="13.5" customHeight="1" x14ac:dyDescent="0.2">
      <c r="A410" s="1">
        <v>36105</v>
      </c>
      <c r="C410" s="7">
        <v>923</v>
      </c>
      <c r="D410" s="7">
        <v>1755</v>
      </c>
      <c r="E410" s="7">
        <v>449</v>
      </c>
      <c r="F410" s="7">
        <v>3127</v>
      </c>
      <c r="I410" s="8">
        <v>0.98458149779735682</v>
      </c>
      <c r="J410" s="8">
        <v>0.96927374301675973</v>
      </c>
      <c r="K410" s="8">
        <v>0.91493775933609955</v>
      </c>
      <c r="L410" s="8">
        <v>0.95757953836556453</v>
      </c>
      <c r="N410" s="7">
        <v>-2</v>
      </c>
      <c r="O410" s="7">
        <v>-28</v>
      </c>
      <c r="P410" s="7">
        <v>6</v>
      </c>
      <c r="Q410" s="7">
        <v>-24</v>
      </c>
      <c r="R410" s="16">
        <v>0.3</v>
      </c>
    </row>
    <row r="411" spans="1:18" ht="13.5" customHeight="1" x14ac:dyDescent="0.2">
      <c r="A411" s="1">
        <v>35741</v>
      </c>
      <c r="C411" s="7">
        <v>748</v>
      </c>
      <c r="D411" s="7">
        <v>1695</v>
      </c>
      <c r="E411" s="7">
        <v>371</v>
      </c>
      <c r="F411" s="7">
        <v>2814</v>
      </c>
      <c r="I411" s="8">
        <v>0.82378854625550657</v>
      </c>
      <c r="J411" s="8">
        <v>0.94692737430167595</v>
      </c>
      <c r="K411" s="8">
        <v>0.76970954356846477</v>
      </c>
      <c r="L411" s="8">
        <v>0.87772925764192145</v>
      </c>
      <c r="N411" s="7">
        <v>-1</v>
      </c>
      <c r="O411" s="7">
        <v>4</v>
      </c>
      <c r="P411" s="7">
        <v>4</v>
      </c>
      <c r="Q411" s="7">
        <v>7</v>
      </c>
      <c r="R411" s="16">
        <v>-44.2</v>
      </c>
    </row>
    <row r="412" spans="1:18" ht="13.5" customHeight="1" x14ac:dyDescent="0.2">
      <c r="A412" s="1">
        <v>35377</v>
      </c>
      <c r="C412" s="7">
        <v>658</v>
      </c>
      <c r="D412" s="7">
        <v>1714</v>
      </c>
      <c r="E412" s="7">
        <v>331</v>
      </c>
      <c r="F412" s="7">
        <v>2703</v>
      </c>
      <c r="I412" s="8">
        <v>0.73519553072625698</v>
      </c>
      <c r="J412" s="8">
        <v>0.9396929824561403</v>
      </c>
      <c r="K412" s="8">
        <v>0.69246861924686187</v>
      </c>
      <c r="L412" s="8">
        <v>0.84310667498440428</v>
      </c>
      <c r="N412" s="7">
        <v>-12</v>
      </c>
      <c r="O412" s="7">
        <v>-7</v>
      </c>
      <c r="P412" s="7">
        <v>-3</v>
      </c>
      <c r="Q412" s="7">
        <v>-22</v>
      </c>
      <c r="R412" s="16">
        <v>-12.7</v>
      </c>
    </row>
    <row r="413" spans="1:18" ht="13.5" customHeight="1" x14ac:dyDescent="0.2">
      <c r="A413" s="1">
        <v>35013</v>
      </c>
      <c r="C413">
        <v>794</v>
      </c>
      <c r="D413">
        <v>1669</v>
      </c>
      <c r="E413">
        <v>410</v>
      </c>
      <c r="F413">
        <v>2873</v>
      </c>
      <c r="I413" s="8">
        <v>0.87444933920704848</v>
      </c>
      <c r="J413" s="8">
        <v>0.93240223463687155</v>
      </c>
      <c r="K413" s="8">
        <v>0.85062240663900412</v>
      </c>
      <c r="L413" s="8">
        <v>0.90345911949685531</v>
      </c>
      <c r="N413">
        <v>-18</v>
      </c>
      <c r="O413">
        <v>-54</v>
      </c>
      <c r="P413">
        <v>-13</v>
      </c>
      <c r="Q413">
        <v>-85</v>
      </c>
      <c r="R413" s="16">
        <v>-34</v>
      </c>
    </row>
    <row r="414" spans="1:18" ht="13.5" customHeight="1" x14ac:dyDescent="0.2">
      <c r="A414" s="1">
        <v>34649</v>
      </c>
      <c r="C414">
        <v>877</v>
      </c>
      <c r="D414">
        <v>1795</v>
      </c>
      <c r="E414">
        <v>427</v>
      </c>
      <c r="F414">
        <v>3099</v>
      </c>
      <c r="I414" s="8">
        <v>0.96585903083700442</v>
      </c>
      <c r="J414" s="8">
        <v>1.0027932960893855</v>
      </c>
      <c r="K414" s="8">
        <v>0.88589211618257258</v>
      </c>
      <c r="L414" s="8">
        <v>0.9745283018867924</v>
      </c>
      <c r="N414">
        <v>7</v>
      </c>
      <c r="O414">
        <v>4</v>
      </c>
      <c r="P414">
        <v>0</v>
      </c>
      <c r="Q414">
        <v>11</v>
      </c>
      <c r="R414" s="16">
        <v>-2</v>
      </c>
    </row>
    <row r="415" spans="1:18" ht="13.5" customHeight="1" x14ac:dyDescent="0.2">
      <c r="R415" s="16"/>
    </row>
    <row r="416" spans="1:18" ht="13.5" customHeight="1" x14ac:dyDescent="0.2">
      <c r="R416" s="16"/>
    </row>
    <row r="417" spans="1:18" ht="13.5" customHeight="1" x14ac:dyDescent="0.2">
      <c r="A417" s="1">
        <v>36840</v>
      </c>
      <c r="C417" s="7">
        <f>[99]STOR951!$D$13</f>
        <v>688</v>
      </c>
      <c r="D417" s="7">
        <f>[99]STOR951!$D$17</f>
        <v>1682</v>
      </c>
      <c r="E417" s="7">
        <f>[99]STOR951!$D$21</f>
        <v>372</v>
      </c>
      <c r="F417" s="7">
        <f>[99]STOR951!$D$25</f>
        <v>2742</v>
      </c>
      <c r="I417" s="8">
        <f>[99]STOR951!$G$13</f>
        <v>0.72193074501573973</v>
      </c>
      <c r="J417" s="8">
        <f>[99]STOR951!$G$17</f>
        <v>0.91662125340599454</v>
      </c>
      <c r="K417" s="8">
        <f>[99]STOR951!$G$21</f>
        <v>0.7351778656126482</v>
      </c>
      <c r="L417" s="8">
        <f>[99]STOR951!$G$25</f>
        <v>0.83242258652094714</v>
      </c>
      <c r="N417" s="7">
        <f>[99]STOR951!$E$13</f>
        <v>1</v>
      </c>
      <c r="O417" s="7">
        <f>[99]STOR951!$E$17</f>
        <v>4</v>
      </c>
      <c r="P417" s="7">
        <f>[99]STOR951!$E$21</f>
        <v>-11</v>
      </c>
      <c r="Q417" s="7">
        <f>[99]STOR951!$E$25</f>
        <v>-6</v>
      </c>
      <c r="R417" s="16">
        <v>11.9</v>
      </c>
    </row>
    <row r="418" spans="1:18" ht="13.5" customHeight="1" x14ac:dyDescent="0.2">
      <c r="A418" s="1">
        <v>36476</v>
      </c>
      <c r="C418" s="7">
        <f>[47]STOR951!$D$13</f>
        <v>847</v>
      </c>
      <c r="D418" s="7">
        <f>[47]STOR951!$D$17</f>
        <v>1730</v>
      </c>
      <c r="E418" s="7">
        <f>[47]STOR951!$D$21</f>
        <v>439</v>
      </c>
      <c r="F418" s="7">
        <f>[47]STOR951!$D$25</f>
        <v>3016</v>
      </c>
      <c r="I418" s="8">
        <f>[47]STOR951!$G$13</f>
        <v>0.89251844046364592</v>
      </c>
      <c r="J418" s="8">
        <f>[47]STOR951!$G$17</f>
        <v>0.95632946379215034</v>
      </c>
      <c r="K418" s="8">
        <f>[47]STOR951!$G$21</f>
        <v>0.89591836734693875</v>
      </c>
      <c r="L418" s="8">
        <f>[47]STOR951!$G$25</f>
        <v>0.94073611977542104</v>
      </c>
      <c r="N418" s="7">
        <f>[47]STOR951!$E$13</f>
        <v>-5</v>
      </c>
      <c r="O418" s="7">
        <f>[47]STOR951!$E$17</f>
        <v>9</v>
      </c>
      <c r="P418" s="7">
        <f>[47]STOR951!$E$21</f>
        <v>5</v>
      </c>
      <c r="Q418" s="7">
        <f>[47]STOR951!$E$25</f>
        <v>9</v>
      </c>
      <c r="R418" s="16">
        <v>23.4</v>
      </c>
    </row>
    <row r="419" spans="1:18" ht="13.5" customHeight="1" x14ac:dyDescent="0.2">
      <c r="A419" s="1">
        <v>36112</v>
      </c>
      <c r="C419" s="7">
        <v>903</v>
      </c>
      <c r="D419" s="7">
        <v>1738</v>
      </c>
      <c r="E419" s="7">
        <v>441</v>
      </c>
      <c r="F419" s="7">
        <v>3082</v>
      </c>
      <c r="I419" s="8">
        <v>0.99449339207048459</v>
      </c>
      <c r="J419" s="8">
        <v>0.97094972067039109</v>
      </c>
      <c r="K419" s="8">
        <v>0.91493775933609955</v>
      </c>
      <c r="L419" s="8">
        <v>0.96132252027448539</v>
      </c>
      <c r="N419" s="7">
        <v>-20</v>
      </c>
      <c r="O419" s="7">
        <v>-17</v>
      </c>
      <c r="P419" s="7">
        <v>-8</v>
      </c>
      <c r="Q419" s="7">
        <v>-45</v>
      </c>
      <c r="R419" s="16">
        <v>-44.6</v>
      </c>
    </row>
    <row r="420" spans="1:18" ht="13.5" customHeight="1" x14ac:dyDescent="0.2">
      <c r="A420" s="1">
        <v>35748</v>
      </c>
      <c r="C420" s="7">
        <v>717</v>
      </c>
      <c r="D420" s="7">
        <v>1666</v>
      </c>
      <c r="E420" s="7">
        <v>367</v>
      </c>
      <c r="F420" s="7">
        <v>2750</v>
      </c>
      <c r="I420" s="8">
        <v>0.78964757709251099</v>
      </c>
      <c r="J420" s="8">
        <v>0.93072625698324019</v>
      </c>
      <c r="K420" s="8">
        <v>0.7614107883817427</v>
      </c>
      <c r="L420" s="8">
        <v>0.85776668746101059</v>
      </c>
      <c r="N420" s="7">
        <v>-31</v>
      </c>
      <c r="O420" s="7">
        <v>-29</v>
      </c>
      <c r="P420" s="7">
        <v>-4</v>
      </c>
      <c r="Q420" s="7">
        <v>-64</v>
      </c>
      <c r="R420" s="16">
        <v>-66.8</v>
      </c>
    </row>
    <row r="421" spans="1:18" ht="13.5" customHeight="1" x14ac:dyDescent="0.2">
      <c r="A421" s="1">
        <v>35384</v>
      </c>
      <c r="C421" s="7">
        <v>629</v>
      </c>
      <c r="D421" s="7">
        <v>1656</v>
      </c>
      <c r="E421" s="7">
        <v>332</v>
      </c>
      <c r="F421" s="7">
        <v>2617</v>
      </c>
      <c r="I421" s="8">
        <v>0.70279329608938546</v>
      </c>
      <c r="J421" s="8">
        <v>0.90789473684210531</v>
      </c>
      <c r="K421" s="8">
        <v>0.69456066945606698</v>
      </c>
      <c r="L421" s="8">
        <v>0.81628197130380542</v>
      </c>
      <c r="N421" s="7">
        <v>-29</v>
      </c>
      <c r="O421" s="7">
        <v>-58</v>
      </c>
      <c r="P421" s="7">
        <v>1</v>
      </c>
      <c r="Q421" s="7">
        <v>-86</v>
      </c>
      <c r="R421" s="16">
        <v>-77.2</v>
      </c>
    </row>
    <row r="422" spans="1:18" ht="13.5" customHeight="1" x14ac:dyDescent="0.2">
      <c r="A422" s="1">
        <v>35020</v>
      </c>
      <c r="C422">
        <v>769</v>
      </c>
      <c r="D422">
        <v>1607</v>
      </c>
      <c r="E422">
        <v>422</v>
      </c>
      <c r="F422">
        <v>2798</v>
      </c>
      <c r="I422" s="8">
        <v>0.84691629955947134</v>
      </c>
      <c r="J422" s="8">
        <v>0.89776536312849164</v>
      </c>
      <c r="K422" s="8">
        <v>0.87551867219917012</v>
      </c>
      <c r="L422" s="8">
        <v>0.87987421383647801</v>
      </c>
      <c r="N422">
        <v>-25</v>
      </c>
      <c r="O422">
        <v>-62</v>
      </c>
      <c r="P422">
        <v>12</v>
      </c>
      <c r="Q422">
        <v>-75</v>
      </c>
      <c r="R422" s="16">
        <v>-54</v>
      </c>
    </row>
    <row r="423" spans="1:18" ht="13.5" customHeight="1" x14ac:dyDescent="0.2">
      <c r="A423" s="1">
        <v>34656</v>
      </c>
      <c r="C423">
        <v>878</v>
      </c>
      <c r="D423">
        <v>1786</v>
      </c>
      <c r="E423">
        <v>420</v>
      </c>
      <c r="F423">
        <v>3084</v>
      </c>
      <c r="I423" s="8">
        <v>0.96696035242290745</v>
      </c>
      <c r="J423" s="8">
        <v>0.99776536312849162</v>
      </c>
      <c r="K423" s="8">
        <v>0.87136929460580914</v>
      </c>
      <c r="L423" s="8">
        <v>0.96981132075471699</v>
      </c>
      <c r="N423">
        <v>1</v>
      </c>
      <c r="O423">
        <v>-9</v>
      </c>
      <c r="P423">
        <v>-7</v>
      </c>
      <c r="Q423">
        <v>-15</v>
      </c>
      <c r="R423" s="16">
        <v>-10</v>
      </c>
    </row>
    <row r="424" spans="1:18" ht="13.5" customHeight="1" x14ac:dyDescent="0.2">
      <c r="R424" s="16"/>
    </row>
    <row r="425" spans="1:18" ht="13.5" customHeight="1" x14ac:dyDescent="0.2">
      <c r="R425" s="16"/>
    </row>
    <row r="426" spans="1:18" ht="13.5" customHeight="1" x14ac:dyDescent="0.2">
      <c r="A426" s="1">
        <v>36847</v>
      </c>
      <c r="C426" s="7">
        <f>[100]STOR951!$D$13</f>
        <v>664</v>
      </c>
      <c r="D426" s="7">
        <f>[100]STOR951!$D$17</f>
        <v>1643</v>
      </c>
      <c r="E426" s="7">
        <f>[100]STOR951!$D$21</f>
        <v>341</v>
      </c>
      <c r="F426" s="7">
        <f>[100]STOR951!$D$25</f>
        <v>2648</v>
      </c>
      <c r="I426" s="8">
        <f>[100]STOR951!$G$13</f>
        <v>0.69674711437565584</v>
      </c>
      <c r="J426" s="8">
        <f>[100]STOR951!$G$17</f>
        <v>0.89536784741144415</v>
      </c>
      <c r="K426" s="8">
        <f>[100]STOR951!$G$21</f>
        <v>0.67391304347826086</v>
      </c>
      <c r="L426" s="8">
        <f>[100]STOR951!$G$25</f>
        <v>0.80388585306618099</v>
      </c>
      <c r="N426" s="7">
        <f>[100]STOR951!$E$13</f>
        <v>-24</v>
      </c>
      <c r="O426" s="7">
        <f>[100]STOR951!$E$17</f>
        <v>-39</v>
      </c>
      <c r="P426" s="7">
        <f>[100]STOR951!$E$21</f>
        <v>-31</v>
      </c>
      <c r="Q426" s="7">
        <f>[100]STOR951!$E$25</f>
        <v>-94</v>
      </c>
      <c r="R426" s="16">
        <v>-19</v>
      </c>
    </row>
    <row r="427" spans="1:18" ht="13.5" customHeight="1" x14ac:dyDescent="0.2">
      <c r="A427" s="1">
        <v>36483</v>
      </c>
      <c r="C427" s="7">
        <f>[48]STOR951!$D$13</f>
        <v>843</v>
      </c>
      <c r="D427" s="7">
        <f>[48]STOR951!$D$17</f>
        <v>1711</v>
      </c>
      <c r="E427" s="7">
        <f>[48]STOR951!$D$21</f>
        <v>442</v>
      </c>
      <c r="F427" s="7">
        <f>[48]STOR951!$D$25</f>
        <v>2996</v>
      </c>
      <c r="I427" s="8">
        <f>[48]STOR951!$G$13</f>
        <v>0.88830347734457327</v>
      </c>
      <c r="J427" s="8">
        <f>[48]STOR951!$G$17</f>
        <v>0.94582642343836376</v>
      </c>
      <c r="K427" s="8">
        <f>[48]STOR951!$G$21</f>
        <v>0.90204081632653066</v>
      </c>
      <c r="L427" s="8">
        <f>[48]STOR951!$G$25</f>
        <v>0.93449781659388642</v>
      </c>
      <c r="N427" s="7">
        <f>[48]STOR951!$E$13</f>
        <v>-4</v>
      </c>
      <c r="O427" s="7">
        <f>[48]STOR951!$E$17</f>
        <v>-19</v>
      </c>
      <c r="P427" s="7">
        <f>[48]STOR951!$E$21</f>
        <v>3</v>
      </c>
      <c r="Q427" s="7">
        <f>[48]STOR951!$E$25</f>
        <v>-20</v>
      </c>
      <c r="R427" s="16">
        <v>-4.8</v>
      </c>
    </row>
    <row r="428" spans="1:18" ht="13.5" customHeight="1" x14ac:dyDescent="0.2">
      <c r="A428" s="1">
        <v>36119</v>
      </c>
      <c r="C428" s="7">
        <v>899</v>
      </c>
      <c r="D428" s="7">
        <v>1726</v>
      </c>
      <c r="E428" s="7">
        <v>444</v>
      </c>
      <c r="F428" s="7">
        <v>3069</v>
      </c>
      <c r="I428" s="8">
        <v>0.99008810572687223</v>
      </c>
      <c r="J428" s="8">
        <v>0.96424581005586596</v>
      </c>
      <c r="K428" s="8">
        <v>0.92116182572614103</v>
      </c>
      <c r="L428" s="8">
        <v>0.95726762320648784</v>
      </c>
      <c r="N428" s="7">
        <v>-4</v>
      </c>
      <c r="O428" s="7">
        <v>-12</v>
      </c>
      <c r="P428" s="7">
        <v>3</v>
      </c>
      <c r="Q428" s="7">
        <v>-13</v>
      </c>
      <c r="R428" s="16">
        <v>-67.5</v>
      </c>
    </row>
    <row r="429" spans="1:18" ht="13.5" customHeight="1" x14ac:dyDescent="0.2">
      <c r="A429" s="1">
        <v>35755</v>
      </c>
      <c r="C429" s="7">
        <v>677</v>
      </c>
      <c r="D429" s="7">
        <v>1606</v>
      </c>
      <c r="E429" s="7">
        <v>359</v>
      </c>
      <c r="F429" s="7">
        <v>2642</v>
      </c>
      <c r="I429" s="8">
        <v>0.74559471365638763</v>
      </c>
      <c r="J429" s="8">
        <v>0.89720670391061452</v>
      </c>
      <c r="K429" s="8">
        <v>0.74481327800829877</v>
      </c>
      <c r="L429" s="8">
        <v>0.82407985028072361</v>
      </c>
      <c r="N429" s="7">
        <v>-40</v>
      </c>
      <c r="O429" s="7">
        <v>-60</v>
      </c>
      <c r="P429" s="7">
        <v>-8</v>
      </c>
      <c r="Q429" s="7">
        <v>-108</v>
      </c>
      <c r="R429" s="16">
        <v>-84.6</v>
      </c>
    </row>
    <row r="430" spans="1:18" ht="13.5" customHeight="1" x14ac:dyDescent="0.2">
      <c r="A430" s="1">
        <v>35391</v>
      </c>
      <c r="C430" s="7">
        <v>615</v>
      </c>
      <c r="D430" s="7">
        <v>1610</v>
      </c>
      <c r="E430" s="7">
        <v>326</v>
      </c>
      <c r="F430" s="7">
        <v>2551</v>
      </c>
      <c r="I430" s="8">
        <v>0.68715083798882681</v>
      </c>
      <c r="J430" s="8">
        <v>0.88267543859649122</v>
      </c>
      <c r="K430" s="8">
        <v>0.68200836820083677</v>
      </c>
      <c r="L430" s="8">
        <v>0.79569557080474107</v>
      </c>
      <c r="N430" s="7">
        <v>-14</v>
      </c>
      <c r="O430" s="7">
        <v>-46</v>
      </c>
      <c r="P430" s="7">
        <v>-6</v>
      </c>
      <c r="Q430" s="7">
        <v>-66</v>
      </c>
      <c r="R430" s="16">
        <v>-86.7</v>
      </c>
    </row>
    <row r="431" spans="1:18" ht="13.5" customHeight="1" x14ac:dyDescent="0.2">
      <c r="A431" s="1">
        <v>35027</v>
      </c>
      <c r="C431">
        <v>754</v>
      </c>
      <c r="D431">
        <v>1563</v>
      </c>
      <c r="E431">
        <v>420</v>
      </c>
      <c r="F431">
        <v>2737</v>
      </c>
      <c r="I431" s="8">
        <v>0.83039647577092512</v>
      </c>
      <c r="J431" s="8">
        <v>0.87318435754189949</v>
      </c>
      <c r="K431" s="8">
        <v>0.87136929460580914</v>
      </c>
      <c r="L431" s="8">
        <v>0.86069182389937104</v>
      </c>
      <c r="N431">
        <v>-15</v>
      </c>
      <c r="O431">
        <v>-44</v>
      </c>
      <c r="P431">
        <v>-2</v>
      </c>
      <c r="Q431">
        <v>-61</v>
      </c>
      <c r="R431" s="16">
        <v>-60</v>
      </c>
    </row>
    <row r="432" spans="1:18" x14ac:dyDescent="0.2">
      <c r="A432" s="1">
        <v>34663</v>
      </c>
      <c r="C432">
        <v>864</v>
      </c>
      <c r="D432">
        <v>1751</v>
      </c>
      <c r="E432">
        <v>412</v>
      </c>
      <c r="F432">
        <v>3027</v>
      </c>
      <c r="I432" s="8">
        <v>0.95154185022026427</v>
      </c>
      <c r="J432" s="8">
        <v>0.97821229050279335</v>
      </c>
      <c r="K432" s="8">
        <v>0.85477178423236511</v>
      </c>
      <c r="L432" s="8">
        <v>0.95188679245283014</v>
      </c>
      <c r="N432">
        <v>-14</v>
      </c>
      <c r="O432">
        <v>-35</v>
      </c>
      <c r="P432">
        <v>-8</v>
      </c>
      <c r="Q432">
        <v>-57</v>
      </c>
      <c r="R432" s="16">
        <v>-22</v>
      </c>
    </row>
    <row r="433" spans="1:18" x14ac:dyDescent="0.2">
      <c r="R433" s="16"/>
    </row>
    <row r="434" spans="1:18" x14ac:dyDescent="0.2">
      <c r="A434"/>
      <c r="I434"/>
      <c r="J434"/>
      <c r="K434"/>
      <c r="L434"/>
      <c r="R434" s="16"/>
    </row>
    <row r="435" spans="1:18" x14ac:dyDescent="0.2">
      <c r="A435" s="1">
        <v>36854</v>
      </c>
      <c r="C435" s="7">
        <f>[101]STOR951!$D$13</f>
        <v>622</v>
      </c>
      <c r="D435" s="7">
        <f>[101]STOR951!$D$17</f>
        <v>1552</v>
      </c>
      <c r="E435" s="7">
        <f>[101]STOR951!$D$21</f>
        <v>328</v>
      </c>
      <c r="F435" s="7">
        <f>[101]STOR951!$D$25</f>
        <v>2502</v>
      </c>
      <c r="I435" s="8">
        <f>[101]STOR951!$G$13</f>
        <v>0.65267576075550893</v>
      </c>
      <c r="J435" s="8">
        <f>[101]STOR951!$G$17</f>
        <v>0.84577656675749324</v>
      </c>
      <c r="K435" s="8">
        <f>[101]STOR951!$G$21</f>
        <v>0.64822134387351782</v>
      </c>
      <c r="L435" s="8">
        <f>[101]STOR951!$G$25</f>
        <v>0.7595628415300546</v>
      </c>
      <c r="N435" s="7">
        <f>[101]STOR951!$E$13</f>
        <v>-42</v>
      </c>
      <c r="O435" s="7">
        <f>[101]STOR951!$E$17</f>
        <v>-91</v>
      </c>
      <c r="P435" s="7">
        <f>[101]STOR951!$E$21</f>
        <v>-13</v>
      </c>
      <c r="Q435" s="7">
        <f>[101]STOR951!$E$25</f>
        <v>-146</v>
      </c>
      <c r="R435" s="16">
        <v>-31.9</v>
      </c>
    </row>
    <row r="436" spans="1:18" x14ac:dyDescent="0.2">
      <c r="A436" s="1">
        <v>36490</v>
      </c>
      <c r="C436" s="7">
        <f>[49]STOR951!$D$13</f>
        <v>848</v>
      </c>
      <c r="D436" s="7">
        <f>[49]STOR951!$D$17</f>
        <v>1714</v>
      </c>
      <c r="E436" s="7">
        <f>[49]STOR951!$D$21</f>
        <v>439</v>
      </c>
      <c r="F436" s="7">
        <f>[49]STOR951!$D$25</f>
        <v>3001</v>
      </c>
      <c r="I436" s="8">
        <f>[49]STOR951!$G$13</f>
        <v>0.89357218124341409</v>
      </c>
      <c r="J436" s="8">
        <f>[49]STOR951!$G$17</f>
        <v>0.9474847982310669</v>
      </c>
      <c r="K436" s="8">
        <f>[49]STOR951!$G$21</f>
        <v>0.89591836734693875</v>
      </c>
      <c r="L436" s="8">
        <f>[49]STOR951!$G$25</f>
        <v>0.9360573923892701</v>
      </c>
      <c r="N436" s="7">
        <f>[49]STOR951!$E$13</f>
        <v>5</v>
      </c>
      <c r="O436" s="7">
        <f>[49]STOR951!$E$17</f>
        <v>3</v>
      </c>
      <c r="P436" s="7">
        <f>[49]STOR951!$E$21</f>
        <v>-3</v>
      </c>
      <c r="Q436" s="7">
        <f>[49]STOR951!$E$25</f>
        <v>5</v>
      </c>
      <c r="R436" s="16">
        <v>-3.5</v>
      </c>
    </row>
    <row r="437" spans="1:18" x14ac:dyDescent="0.2">
      <c r="A437" s="1">
        <v>36126</v>
      </c>
      <c r="C437" s="7">
        <v>906</v>
      </c>
      <c r="D437" s="7">
        <v>1719</v>
      </c>
      <c r="E437" s="7">
        <v>452</v>
      </c>
      <c r="F437" s="7">
        <v>3077</v>
      </c>
      <c r="G437">
        <v>3155</v>
      </c>
      <c r="H437" s="6">
        <f>G437-F437</f>
        <v>78</v>
      </c>
      <c r="I437" s="8">
        <v>0.99779735682819382</v>
      </c>
      <c r="J437" s="8">
        <v>0.96033519553072622</v>
      </c>
      <c r="K437" s="8">
        <v>0.93775933609958506</v>
      </c>
      <c r="L437" s="8">
        <v>0.95976294447910171</v>
      </c>
      <c r="N437" s="7">
        <v>7</v>
      </c>
      <c r="O437" s="7">
        <v>-7</v>
      </c>
      <c r="P437" s="7">
        <v>8</v>
      </c>
      <c r="Q437" s="7">
        <v>8</v>
      </c>
      <c r="R437" s="16">
        <v>-50.4</v>
      </c>
    </row>
    <row r="438" spans="1:18" x14ac:dyDescent="0.2">
      <c r="A438" s="1">
        <v>35762</v>
      </c>
      <c r="C438" s="7">
        <v>669</v>
      </c>
      <c r="D438" s="7">
        <v>1581</v>
      </c>
      <c r="E438" s="7">
        <v>356</v>
      </c>
      <c r="F438" s="7">
        <v>2606</v>
      </c>
      <c r="G438">
        <v>2699</v>
      </c>
      <c r="H438" s="6">
        <f>G438-F438</f>
        <v>93</v>
      </c>
      <c r="I438" s="8">
        <v>0.736784140969163</v>
      </c>
      <c r="J438" s="8">
        <v>0.88324022346368714</v>
      </c>
      <c r="K438" s="8">
        <v>0.7385892116182573</v>
      </c>
      <c r="L438" s="8">
        <v>0.81285090455396136</v>
      </c>
      <c r="N438" s="7">
        <v>-8</v>
      </c>
      <c r="O438" s="7">
        <v>-25</v>
      </c>
      <c r="P438" s="7">
        <v>-3</v>
      </c>
      <c r="Q438" s="7">
        <v>-36</v>
      </c>
      <c r="R438" s="16">
        <v>-50.5</v>
      </c>
    </row>
    <row r="439" spans="1:18" x14ac:dyDescent="0.2">
      <c r="A439" s="1">
        <v>35398</v>
      </c>
      <c r="C439" s="7">
        <v>579</v>
      </c>
      <c r="D439" s="7">
        <v>1548</v>
      </c>
      <c r="E439" s="7">
        <v>320</v>
      </c>
      <c r="F439" s="7">
        <v>2447</v>
      </c>
      <c r="G439">
        <v>2544</v>
      </c>
      <c r="H439" s="6">
        <f>G439-F439</f>
        <v>97</v>
      </c>
      <c r="I439" s="8">
        <v>0.64692737430167602</v>
      </c>
      <c r="J439" s="8">
        <v>0.84868421052631582</v>
      </c>
      <c r="K439" s="8">
        <v>0.66945606694560666</v>
      </c>
      <c r="L439" s="8">
        <v>0.76325639426076108</v>
      </c>
      <c r="N439" s="7">
        <v>-36</v>
      </c>
      <c r="O439" s="7">
        <v>-62</v>
      </c>
      <c r="P439" s="7">
        <v>-6</v>
      </c>
      <c r="Q439" s="7">
        <v>-104</v>
      </c>
      <c r="R439" s="16">
        <v>-54.8</v>
      </c>
    </row>
    <row r="440" spans="1:18" x14ac:dyDescent="0.2">
      <c r="A440" s="1">
        <v>35034</v>
      </c>
      <c r="C440">
        <v>730</v>
      </c>
      <c r="D440">
        <v>1514</v>
      </c>
      <c r="E440">
        <v>420</v>
      </c>
      <c r="F440">
        <v>2664</v>
      </c>
      <c r="G440">
        <v>2728</v>
      </c>
      <c r="H440" s="6">
        <f>G440-F440</f>
        <v>64</v>
      </c>
      <c r="I440" s="13">
        <v>0.80396475770925113</v>
      </c>
      <c r="J440" s="13">
        <v>0.84581005586592184</v>
      </c>
      <c r="K440" s="13">
        <v>0.87136929460580914</v>
      </c>
      <c r="L440" s="13">
        <v>0.83773584905660381</v>
      </c>
      <c r="N440">
        <v>-24</v>
      </c>
      <c r="O440">
        <v>-49</v>
      </c>
      <c r="P440">
        <v>0</v>
      </c>
      <c r="Q440">
        <v>-73</v>
      </c>
      <c r="R440" s="16">
        <v>-60</v>
      </c>
    </row>
    <row r="441" spans="1:18" x14ac:dyDescent="0.2">
      <c r="A441" s="1">
        <v>34670</v>
      </c>
      <c r="C441">
        <v>833</v>
      </c>
      <c r="D441">
        <v>1709</v>
      </c>
      <c r="E441">
        <v>400</v>
      </c>
      <c r="F441">
        <v>2942</v>
      </c>
      <c r="G441">
        <v>2978</v>
      </c>
      <c r="H441" s="6">
        <f>G441-F441</f>
        <v>36</v>
      </c>
      <c r="I441" s="13">
        <v>0.91740088105726869</v>
      </c>
      <c r="J441" s="13">
        <v>0.95474860335195533</v>
      </c>
      <c r="K441" s="13">
        <v>0.82987551867219922</v>
      </c>
      <c r="L441" s="13">
        <v>0.92515723270440253</v>
      </c>
      <c r="N441">
        <v>-31</v>
      </c>
      <c r="O441">
        <v>-42</v>
      </c>
      <c r="P441">
        <v>-12</v>
      </c>
      <c r="Q441">
        <v>-85</v>
      </c>
      <c r="R441" s="16">
        <v>-77</v>
      </c>
    </row>
    <row r="442" spans="1:18" x14ac:dyDescent="0.2">
      <c r="H442" s="6"/>
      <c r="I442" s="13"/>
      <c r="J442" s="13"/>
      <c r="K442" s="13"/>
      <c r="L442" s="13"/>
      <c r="R442" s="16"/>
    </row>
    <row r="443" spans="1:18" x14ac:dyDescent="0.2">
      <c r="H443" s="6"/>
      <c r="I443" s="13"/>
      <c r="J443" s="13"/>
      <c r="K443" s="13"/>
      <c r="L443" s="13"/>
      <c r="R443" s="16"/>
    </row>
    <row r="444" spans="1:18" x14ac:dyDescent="0.2">
      <c r="A444" s="1">
        <v>37226</v>
      </c>
      <c r="C444" s="7">
        <f>[28]STOR951!$D$13</f>
        <v>611</v>
      </c>
      <c r="D444" s="7">
        <f>[28]STOR951!$D$17</f>
        <v>1495</v>
      </c>
      <c r="E444" s="7">
        <f>[28]STOR951!$D$21</f>
        <v>323</v>
      </c>
      <c r="F444" s="7">
        <f>[28]STOR951!$D$25</f>
        <v>2429</v>
      </c>
      <c r="I444" s="8">
        <f>[28]STOR951!$G$13</f>
        <v>0.64113326337880383</v>
      </c>
      <c r="J444" s="8">
        <f>[28]STOR951!$G$17</f>
        <v>0.81471389645776571</v>
      </c>
      <c r="K444" s="8">
        <f>[28]STOR951!$G$21</f>
        <v>0.63833992094861658</v>
      </c>
      <c r="L444" s="8">
        <f>[28]STOR951!$G$25</f>
        <v>0.73740133576199152</v>
      </c>
      <c r="N444" s="7">
        <f>[28]STOR951!$E$13</f>
        <v>-11</v>
      </c>
      <c r="O444" s="7">
        <f>[28]STOR951!$E$17</f>
        <v>-57</v>
      </c>
      <c r="P444" s="7">
        <f>[28]STOR951!$E$21</f>
        <v>-5</v>
      </c>
      <c r="Q444" s="7">
        <f>[28]STOR951!$E$25</f>
        <v>-73</v>
      </c>
      <c r="R444" s="16"/>
    </row>
    <row r="445" spans="1:18" x14ac:dyDescent="0.2">
      <c r="A445" s="1">
        <v>36497</v>
      </c>
      <c r="C445" s="7">
        <f>[50]STOR951!$D$13</f>
        <v>837</v>
      </c>
      <c r="D445" s="7">
        <f>[50]STOR951!$D$17</f>
        <v>1658</v>
      </c>
      <c r="E445" s="7">
        <f>[50]STOR951!$D$21</f>
        <v>437</v>
      </c>
      <c r="F445" s="7">
        <f>[50]STOR951!$D$25</f>
        <v>2932</v>
      </c>
      <c r="G445">
        <v>2991</v>
      </c>
      <c r="H445" s="6">
        <f>G445-F445</f>
        <v>59</v>
      </c>
      <c r="I445" s="8">
        <f>[50]STOR951!$G$13</f>
        <v>0.88198103266596417</v>
      </c>
      <c r="J445" s="8">
        <f>[50]STOR951!$G$17</f>
        <v>0.91652846876727478</v>
      </c>
      <c r="K445" s="8">
        <f>[50]STOR951!$G$21</f>
        <v>0.89183673469387759</v>
      </c>
      <c r="L445" s="8">
        <f>[50]STOR951!$G$25</f>
        <v>0.91453524641297568</v>
      </c>
      <c r="N445" s="7">
        <f>[50]STOR951!$E$13</f>
        <v>-11</v>
      </c>
      <c r="O445" s="7">
        <f>[50]STOR951!$E$17</f>
        <v>-56</v>
      </c>
      <c r="P445" s="7">
        <f>[50]STOR951!$E$21</f>
        <v>-2</v>
      </c>
      <c r="Q445" s="7">
        <f>[50]STOR951!$E$25</f>
        <v>-69</v>
      </c>
      <c r="R445" s="16">
        <v>-45.7</v>
      </c>
    </row>
    <row r="446" spans="1:18" x14ac:dyDescent="0.2">
      <c r="A446" s="1">
        <v>36133</v>
      </c>
      <c r="C446" s="7">
        <v>920</v>
      </c>
      <c r="D446" s="7">
        <v>1733</v>
      </c>
      <c r="E446" s="7">
        <v>451</v>
      </c>
      <c r="F446" s="7">
        <v>3104</v>
      </c>
      <c r="I446" s="8">
        <v>1.0132158590308371</v>
      </c>
      <c r="J446" s="8">
        <v>0.96815642458100559</v>
      </c>
      <c r="K446" s="8">
        <v>0.93568464730290457</v>
      </c>
      <c r="L446" s="8">
        <v>0.9681846537741734</v>
      </c>
      <c r="N446" s="7">
        <v>14</v>
      </c>
      <c r="O446" s="7">
        <v>14</v>
      </c>
      <c r="P446" s="7">
        <v>-1</v>
      </c>
      <c r="Q446" s="7">
        <v>27</v>
      </c>
      <c r="R446" s="16">
        <v>-16.600000000000001</v>
      </c>
    </row>
    <row r="447" spans="1:18" x14ac:dyDescent="0.2">
      <c r="A447" s="1">
        <v>35769</v>
      </c>
      <c r="C447" s="7">
        <v>644</v>
      </c>
      <c r="D447" s="7">
        <v>1549</v>
      </c>
      <c r="E447" s="7">
        <v>344</v>
      </c>
      <c r="F447" s="7">
        <v>2537</v>
      </c>
      <c r="I447" s="8">
        <v>0.70925110132158586</v>
      </c>
      <c r="J447" s="8">
        <v>0.86536312849162011</v>
      </c>
      <c r="K447" s="8">
        <v>0.7136929460580913</v>
      </c>
      <c r="L447" s="8">
        <v>0.79132875857766682</v>
      </c>
      <c r="N447" s="7">
        <v>-25</v>
      </c>
      <c r="O447" s="7">
        <v>-32</v>
      </c>
      <c r="P447" s="7">
        <v>-12</v>
      </c>
      <c r="Q447" s="7">
        <v>-69</v>
      </c>
      <c r="R447" s="16">
        <v>-95.7</v>
      </c>
    </row>
    <row r="448" spans="1:18" x14ac:dyDescent="0.2">
      <c r="A448" s="1">
        <v>35405</v>
      </c>
      <c r="C448" s="7">
        <v>555</v>
      </c>
      <c r="D448" s="7">
        <v>1508</v>
      </c>
      <c r="E448" s="7">
        <v>312</v>
      </c>
      <c r="F448" s="7">
        <v>2375</v>
      </c>
      <c r="I448" s="8">
        <v>0.62011173184357538</v>
      </c>
      <c r="J448" s="8">
        <v>0.82675438596491224</v>
      </c>
      <c r="K448" s="8">
        <v>0.65271966527196656</v>
      </c>
      <c r="L448" s="8">
        <v>0.74079850280723647</v>
      </c>
      <c r="N448" s="7">
        <v>-24</v>
      </c>
      <c r="O448" s="7">
        <v>-40</v>
      </c>
      <c r="P448" s="7">
        <v>-8</v>
      </c>
      <c r="Q448" s="7">
        <v>-72</v>
      </c>
      <c r="R448" s="16">
        <v>-106.2</v>
      </c>
    </row>
    <row r="449" spans="1:18" x14ac:dyDescent="0.2">
      <c r="A449" s="1">
        <v>35041</v>
      </c>
      <c r="C449">
        <v>714</v>
      </c>
      <c r="D449">
        <v>1464</v>
      </c>
      <c r="E449">
        <v>411</v>
      </c>
      <c r="F449">
        <v>2589</v>
      </c>
      <c r="I449" s="13">
        <v>0.78634361233480177</v>
      </c>
      <c r="J449" s="13">
        <v>0.81787709497206706</v>
      </c>
      <c r="K449" s="13">
        <v>0.85269709543568462</v>
      </c>
      <c r="L449" s="13">
        <v>0.8141509433962264</v>
      </c>
      <c r="N449">
        <v>-16</v>
      </c>
      <c r="O449">
        <v>-50</v>
      </c>
      <c r="P449">
        <v>-9</v>
      </c>
      <c r="Q449">
        <v>-75</v>
      </c>
      <c r="R449" s="16">
        <v>-70</v>
      </c>
    </row>
    <row r="450" spans="1:18" x14ac:dyDescent="0.2">
      <c r="A450" s="1">
        <v>34677</v>
      </c>
      <c r="C450">
        <v>822</v>
      </c>
      <c r="D450">
        <v>1679</v>
      </c>
      <c r="E450">
        <v>385</v>
      </c>
      <c r="F450">
        <v>2886</v>
      </c>
      <c r="I450" s="13">
        <v>0.90528634361233484</v>
      </c>
      <c r="J450" s="13">
        <v>0.93798882681564244</v>
      </c>
      <c r="K450" s="13">
        <v>0.79875518672199175</v>
      </c>
      <c r="L450" s="13">
        <v>0.90754716981132078</v>
      </c>
      <c r="N450">
        <v>-11</v>
      </c>
      <c r="O450">
        <v>-30</v>
      </c>
      <c r="P450">
        <v>-15</v>
      </c>
      <c r="Q450">
        <v>-56</v>
      </c>
      <c r="R450" s="16">
        <v>-52</v>
      </c>
    </row>
    <row r="451" spans="1:18" x14ac:dyDescent="0.2">
      <c r="I451" s="13"/>
      <c r="J451" s="13"/>
      <c r="K451" s="13"/>
      <c r="L451" s="13"/>
      <c r="R451" s="16"/>
    </row>
    <row r="452" spans="1:18" x14ac:dyDescent="0.2">
      <c r="I452" s="13"/>
      <c r="J452" s="13"/>
      <c r="K452" s="13"/>
      <c r="L452" s="13"/>
      <c r="R452" s="16"/>
    </row>
    <row r="453" spans="1:18" x14ac:dyDescent="0.2">
      <c r="A453" s="1">
        <v>36504</v>
      </c>
      <c r="C453" s="7">
        <f>[51]STOR951!$D$13</f>
        <v>815</v>
      </c>
      <c r="D453" s="7">
        <f>[51]STOR951!$D$17</f>
        <v>1621</v>
      </c>
      <c r="E453" s="7">
        <f>[51]STOR951!$D$21</f>
        <v>423</v>
      </c>
      <c r="F453" s="7">
        <f>[51]STOR951!$D$25</f>
        <v>2859</v>
      </c>
      <c r="I453" s="8">
        <f>[51]STOR951!$G$13</f>
        <v>0.85879873551106423</v>
      </c>
      <c r="J453" s="8">
        <f>[51]STOR951!$G$17</f>
        <v>0.89607517965726924</v>
      </c>
      <c r="K453" s="8">
        <f>[51]STOR951!$G$21</f>
        <v>0.86326530612244901</v>
      </c>
      <c r="L453" s="8">
        <f>[51]STOR951!$G$25</f>
        <v>0.89176543980037426</v>
      </c>
      <c r="N453" s="7">
        <f>[51]STOR951!$E$13</f>
        <v>-22</v>
      </c>
      <c r="O453" s="7">
        <f>[51]STOR951!$E$17</f>
        <v>-37</v>
      </c>
      <c r="P453" s="7">
        <f>[51]STOR951!$E$21</f>
        <v>-14</v>
      </c>
      <c r="Q453" s="7">
        <f>[51]STOR951!$E$25</f>
        <v>-73</v>
      </c>
      <c r="R453" s="16">
        <v>-54.5</v>
      </c>
    </row>
    <row r="454" spans="1:18" x14ac:dyDescent="0.2">
      <c r="A454" s="1">
        <v>36140</v>
      </c>
      <c r="C454" s="7">
        <v>904</v>
      </c>
      <c r="D454" s="7">
        <v>1714</v>
      </c>
      <c r="E454" s="7">
        <v>437</v>
      </c>
      <c r="F454" s="7">
        <v>3055</v>
      </c>
      <c r="I454" s="8">
        <v>0.99559471365638763</v>
      </c>
      <c r="J454" s="8">
        <v>0.95754189944134083</v>
      </c>
      <c r="K454" s="8">
        <v>0.90663900414937759</v>
      </c>
      <c r="L454" s="8">
        <v>0.95290081097941359</v>
      </c>
      <c r="N454" s="7">
        <v>-16</v>
      </c>
      <c r="O454" s="7">
        <v>-19</v>
      </c>
      <c r="P454" s="7">
        <v>-14</v>
      </c>
      <c r="Q454" s="7">
        <v>-49</v>
      </c>
      <c r="R454" s="16">
        <v>-17</v>
      </c>
    </row>
    <row r="455" spans="1:18" x14ac:dyDescent="0.2">
      <c r="A455" s="1">
        <v>35776</v>
      </c>
      <c r="C455" s="7">
        <v>603</v>
      </c>
      <c r="D455" s="7">
        <v>1473</v>
      </c>
      <c r="E455" s="7">
        <v>325</v>
      </c>
      <c r="F455" s="7">
        <v>2401</v>
      </c>
      <c r="I455" s="8">
        <v>0.66409691629955947</v>
      </c>
      <c r="J455" s="8">
        <v>0.82290502793296094</v>
      </c>
      <c r="K455" s="8">
        <v>0.67427385892116187</v>
      </c>
      <c r="L455" s="8">
        <v>0.74890829694323147</v>
      </c>
      <c r="N455" s="7">
        <v>-41</v>
      </c>
      <c r="O455" s="7">
        <v>-76</v>
      </c>
      <c r="P455" s="7">
        <v>-19</v>
      </c>
      <c r="Q455" s="7">
        <v>-136</v>
      </c>
      <c r="R455" s="16">
        <v>-103.5</v>
      </c>
    </row>
    <row r="456" spans="1:18" x14ac:dyDescent="0.2">
      <c r="A456" s="1">
        <v>35412</v>
      </c>
      <c r="C456" s="7">
        <v>550</v>
      </c>
      <c r="D456" s="7">
        <v>1464</v>
      </c>
      <c r="E456" s="7">
        <v>308</v>
      </c>
      <c r="F456" s="7">
        <v>2322</v>
      </c>
      <c r="I456" s="8">
        <v>0.61452513966480449</v>
      </c>
      <c r="J456" s="8">
        <v>0.80263157894736847</v>
      </c>
      <c r="K456" s="8">
        <v>0.64435146443514646</v>
      </c>
      <c r="L456" s="8">
        <v>0.72426699937616967</v>
      </c>
      <c r="N456" s="7">
        <v>-5</v>
      </c>
      <c r="O456" s="7">
        <v>-44</v>
      </c>
      <c r="P456" s="7">
        <v>-4</v>
      </c>
      <c r="Q456" s="7">
        <v>-53</v>
      </c>
      <c r="R456" s="16">
        <v>-86.3</v>
      </c>
    </row>
    <row r="457" spans="1:18" x14ac:dyDescent="0.2">
      <c r="A457" s="1">
        <v>35048</v>
      </c>
      <c r="C457">
        <v>673</v>
      </c>
      <c r="D457">
        <v>1336</v>
      </c>
      <c r="E457">
        <v>402</v>
      </c>
      <c r="F457">
        <v>2411</v>
      </c>
      <c r="I457" s="13">
        <v>0.74118942731277537</v>
      </c>
      <c r="J457" s="13">
        <v>0.74636871508379887</v>
      </c>
      <c r="K457" s="13">
        <v>0.8340248962655602</v>
      </c>
      <c r="L457" s="13">
        <v>0.75817610062893082</v>
      </c>
      <c r="N457">
        <v>-41</v>
      </c>
      <c r="O457">
        <v>-128</v>
      </c>
      <c r="P457">
        <v>-9</v>
      </c>
      <c r="Q457">
        <v>-178</v>
      </c>
      <c r="R457" s="16">
        <v>-101</v>
      </c>
    </row>
    <row r="458" spans="1:18" x14ac:dyDescent="0.2">
      <c r="A458" s="1">
        <v>34684</v>
      </c>
      <c r="C458">
        <v>774</v>
      </c>
      <c r="D458">
        <v>1590</v>
      </c>
      <c r="E458">
        <v>361</v>
      </c>
      <c r="F458">
        <v>2725</v>
      </c>
      <c r="I458" s="13">
        <v>0.85242290748898675</v>
      </c>
      <c r="J458" s="13">
        <v>0.88826815642458101</v>
      </c>
      <c r="K458" s="13">
        <v>0.74896265560165975</v>
      </c>
      <c r="L458" s="13">
        <v>0.85691823899371067</v>
      </c>
      <c r="N458">
        <v>-48</v>
      </c>
      <c r="O458">
        <v>-89</v>
      </c>
      <c r="P458">
        <v>-24</v>
      </c>
      <c r="Q458">
        <v>-161</v>
      </c>
      <c r="R458" s="16">
        <v>-108</v>
      </c>
    </row>
    <row r="459" spans="1:18" x14ac:dyDescent="0.2">
      <c r="I459" s="13"/>
      <c r="J459" s="13"/>
      <c r="K459" s="13"/>
      <c r="L459" s="13"/>
      <c r="R459" s="16"/>
    </row>
    <row r="460" spans="1:18" x14ac:dyDescent="0.2">
      <c r="I460" s="13"/>
      <c r="J460" s="13"/>
      <c r="K460" s="13"/>
      <c r="L460" s="13"/>
      <c r="R460" s="16"/>
    </row>
    <row r="461" spans="1:18" x14ac:dyDescent="0.2">
      <c r="A461" s="1">
        <v>36511</v>
      </c>
      <c r="C461" s="7">
        <f>[52]STOR951!$D$13</f>
        <v>789</v>
      </c>
      <c r="D461" s="7">
        <f>[52]STOR951!$D$17</f>
        <v>1546</v>
      </c>
      <c r="E461" s="7">
        <f>[52]STOR951!$D$21</f>
        <v>408</v>
      </c>
      <c r="F461" s="7">
        <f>[52]STOR951!$D$25</f>
        <v>2743</v>
      </c>
      <c r="I461" s="8">
        <f>[52]STOR951!$G$13</f>
        <v>0.83140147523709163</v>
      </c>
      <c r="J461" s="8">
        <f>[52]STOR951!$G$17</f>
        <v>0.85461580983969043</v>
      </c>
      <c r="K461" s="8">
        <f>[52]STOR951!$G$21</f>
        <v>0.83265306122448979</v>
      </c>
      <c r="L461" s="8">
        <f>[52]STOR951!$G$25</f>
        <v>0.85558328134747352</v>
      </c>
      <c r="N461" s="7">
        <f>[52]STOR951!$E$13</f>
        <v>-26</v>
      </c>
      <c r="O461" s="7">
        <f>[52]STOR951!$E$17</f>
        <v>-75</v>
      </c>
      <c r="P461" s="7">
        <f>[52]STOR951!$E$21</f>
        <v>-15</v>
      </c>
      <c r="Q461" s="7">
        <f>[52]STOR951!$E$25</f>
        <v>-116</v>
      </c>
      <c r="R461" s="16">
        <v>-42.8</v>
      </c>
    </row>
    <row r="462" spans="1:18" x14ac:dyDescent="0.2">
      <c r="A462" s="1">
        <v>36147</v>
      </c>
      <c r="C462" s="7">
        <v>883</v>
      </c>
      <c r="D462" s="7">
        <v>1657</v>
      </c>
      <c r="E462" s="7">
        <v>430</v>
      </c>
      <c r="F462" s="7">
        <v>2970</v>
      </c>
      <c r="I462" s="8">
        <v>0.97246696035242286</v>
      </c>
      <c r="J462" s="8">
        <v>0.92569832402234642</v>
      </c>
      <c r="K462" s="8">
        <v>0.89211618257261416</v>
      </c>
      <c r="L462" s="8">
        <v>0.92638802245789142</v>
      </c>
      <c r="N462" s="7">
        <v>-21</v>
      </c>
      <c r="O462" s="7">
        <v>-57</v>
      </c>
      <c r="P462" s="7">
        <v>-7</v>
      </c>
      <c r="Q462" s="7">
        <v>-85</v>
      </c>
      <c r="R462" s="16">
        <v>-81.099999999999994</v>
      </c>
    </row>
    <row r="463" spans="1:18" x14ac:dyDescent="0.2">
      <c r="A463" s="1">
        <v>35783</v>
      </c>
      <c r="C463" s="7">
        <v>563</v>
      </c>
      <c r="D463" s="7">
        <v>1407</v>
      </c>
      <c r="E463" s="7">
        <v>296</v>
      </c>
      <c r="F463" s="7">
        <v>2266</v>
      </c>
      <c r="I463" s="8">
        <v>0.62004405286343611</v>
      </c>
      <c r="J463" s="8">
        <v>0.78603351955307266</v>
      </c>
      <c r="K463" s="8">
        <v>0.61410788381742742</v>
      </c>
      <c r="L463" s="8">
        <v>0.70679975046787269</v>
      </c>
      <c r="N463" s="7">
        <v>-40</v>
      </c>
      <c r="O463" s="7">
        <v>-66</v>
      </c>
      <c r="P463" s="7">
        <v>-29</v>
      </c>
      <c r="Q463" s="7">
        <v>-135</v>
      </c>
      <c r="R463" s="16">
        <v>-101.1</v>
      </c>
    </row>
    <row r="464" spans="1:18" x14ac:dyDescent="0.2">
      <c r="A464" s="1">
        <v>35419</v>
      </c>
      <c r="C464" s="7">
        <v>498</v>
      </c>
      <c r="D464" s="7">
        <v>1402</v>
      </c>
      <c r="E464" s="7">
        <v>292</v>
      </c>
      <c r="F464" s="7">
        <v>2192</v>
      </c>
      <c r="I464" s="8">
        <v>0.55642458100558656</v>
      </c>
      <c r="J464" s="8">
        <v>0.76864035087719296</v>
      </c>
      <c r="K464" s="8">
        <v>0.61087866108786615</v>
      </c>
      <c r="L464" s="8">
        <v>0.68371802869619458</v>
      </c>
      <c r="N464" s="7">
        <v>-52</v>
      </c>
      <c r="O464" s="7">
        <v>-62</v>
      </c>
      <c r="P464" s="7">
        <v>-16</v>
      </c>
      <c r="Q464" s="7">
        <v>-130</v>
      </c>
      <c r="R464" s="16">
        <v>-91</v>
      </c>
    </row>
    <row r="465" spans="1:18" x14ac:dyDescent="0.2">
      <c r="A465" s="1">
        <v>35056</v>
      </c>
      <c r="C465">
        <v>616</v>
      </c>
      <c r="D465">
        <v>1251</v>
      </c>
      <c r="E465">
        <v>390</v>
      </c>
      <c r="F465">
        <v>2257</v>
      </c>
      <c r="I465" s="13">
        <v>0.68799999999999994</v>
      </c>
      <c r="J465" s="13">
        <v>0.68600000000000005</v>
      </c>
      <c r="K465" s="13">
        <v>0.81599999999999995</v>
      </c>
      <c r="L465" s="13">
        <v>0.70399999999999996</v>
      </c>
      <c r="N465">
        <v>-57</v>
      </c>
      <c r="O465">
        <v>-85</v>
      </c>
      <c r="P465">
        <v>-12</v>
      </c>
      <c r="Q465">
        <v>-154</v>
      </c>
      <c r="R465" s="16">
        <v>-110</v>
      </c>
    </row>
    <row r="466" spans="1:18" x14ac:dyDescent="0.2">
      <c r="A466" s="1">
        <v>34691</v>
      </c>
      <c r="C466">
        <v>749</v>
      </c>
      <c r="D466">
        <v>1534</v>
      </c>
      <c r="E466">
        <v>363</v>
      </c>
      <c r="F466">
        <v>2646</v>
      </c>
      <c r="I466" s="13">
        <v>0.82488986784140972</v>
      </c>
      <c r="J466" s="13">
        <v>0.85698324022346373</v>
      </c>
      <c r="K466" s="13">
        <v>0.75311203319502074</v>
      </c>
      <c r="L466" s="13">
        <v>0.83207547169811324</v>
      </c>
      <c r="N466">
        <v>-25</v>
      </c>
      <c r="O466">
        <v>-56</v>
      </c>
      <c r="P466">
        <v>2</v>
      </c>
      <c r="Q466">
        <v>-79</v>
      </c>
      <c r="R466" s="16">
        <v>-102</v>
      </c>
    </row>
    <row r="467" spans="1:18" x14ac:dyDescent="0.2">
      <c r="I467" s="13"/>
      <c r="J467" s="13"/>
      <c r="K467" s="13"/>
      <c r="L467" s="13"/>
      <c r="R467" s="16"/>
    </row>
    <row r="468" spans="1:18" x14ac:dyDescent="0.2">
      <c r="I468" s="13"/>
      <c r="J468" s="13"/>
      <c r="K468" s="13"/>
      <c r="L468" s="13"/>
      <c r="R468" s="16"/>
    </row>
    <row r="469" spans="1:18" x14ac:dyDescent="0.2">
      <c r="A469" s="1">
        <v>36518</v>
      </c>
      <c r="C469" s="7">
        <f>[53]STOR951!$D$13</f>
        <v>740</v>
      </c>
      <c r="D469" s="7">
        <f>[53]STOR951!$D$17</f>
        <v>1437</v>
      </c>
      <c r="E469" s="7">
        <f>[53]STOR951!$D$21</f>
        <v>393</v>
      </c>
      <c r="F469" s="7">
        <f>[53]STOR951!$D$25</f>
        <v>2570</v>
      </c>
      <c r="I469" s="8">
        <f>[53]STOR951!$G$13</f>
        <v>0.77976817702845103</v>
      </c>
      <c r="J469" s="8">
        <f>[53]STOR951!$G$17</f>
        <v>0.79436152570480933</v>
      </c>
      <c r="K469" s="8">
        <f>[53]STOR951!$G$21</f>
        <v>0.80204081632653057</v>
      </c>
      <c r="L469" s="8">
        <f>[53]STOR951!$G$25</f>
        <v>0.801621958827199</v>
      </c>
      <c r="N469" s="7">
        <f>[53]STOR951!$E$13</f>
        <v>-49</v>
      </c>
      <c r="O469" s="7">
        <f>[53]STOR951!$E$17</f>
        <v>-109</v>
      </c>
      <c r="P469" s="7">
        <f>[53]STOR951!$E$21</f>
        <v>-15</v>
      </c>
      <c r="Q469" s="7">
        <f>[53]STOR951!$E$25</f>
        <v>-173</v>
      </c>
      <c r="R469" s="16">
        <v>-85.6</v>
      </c>
    </row>
    <row r="470" spans="1:18" x14ac:dyDescent="0.2">
      <c r="A470" s="1">
        <v>36154</v>
      </c>
      <c r="C470" s="7">
        <v>847</v>
      </c>
      <c r="D470" s="7">
        <v>1564</v>
      </c>
      <c r="E470" s="7">
        <v>392</v>
      </c>
      <c r="F470" s="7">
        <v>2803</v>
      </c>
      <c r="I470" s="8">
        <v>0.93281938325991187</v>
      </c>
      <c r="J470" s="8">
        <v>0.8737430167597765</v>
      </c>
      <c r="K470" s="8">
        <v>0.81327800829875518</v>
      </c>
      <c r="L470" s="8">
        <v>0.87429819089207739</v>
      </c>
      <c r="N470" s="7">
        <v>-36</v>
      </c>
      <c r="O470" s="7">
        <v>-93</v>
      </c>
      <c r="P470" s="7">
        <v>-38</v>
      </c>
      <c r="Q470" s="7">
        <v>-167</v>
      </c>
      <c r="R470" s="16">
        <v>-104.5</v>
      </c>
    </row>
    <row r="471" spans="1:18" x14ac:dyDescent="0.2">
      <c r="A471" s="1">
        <v>35790</v>
      </c>
      <c r="C471" s="7">
        <v>544</v>
      </c>
      <c r="D471" s="7">
        <v>1352</v>
      </c>
      <c r="E471" s="7">
        <v>274</v>
      </c>
      <c r="F471" s="7">
        <v>2170</v>
      </c>
      <c r="G471">
        <v>2175</v>
      </c>
      <c r="H471" s="6">
        <f>G471-F471</f>
        <v>5</v>
      </c>
      <c r="I471" s="8">
        <v>0.59911894273127753</v>
      </c>
      <c r="J471" s="8">
        <v>0.75530726256983238</v>
      </c>
      <c r="K471" s="8">
        <v>0.56846473029045641</v>
      </c>
      <c r="L471" s="8">
        <v>0.67685589519650657</v>
      </c>
      <c r="N471" s="7">
        <v>-19</v>
      </c>
      <c r="O471" s="7">
        <v>-55</v>
      </c>
      <c r="P471" s="7">
        <v>-22</v>
      </c>
      <c r="Q471" s="7">
        <v>-96</v>
      </c>
      <c r="R471" s="16">
        <v>-86.4</v>
      </c>
    </row>
    <row r="472" spans="1:18" x14ac:dyDescent="0.2">
      <c r="A472" s="1">
        <v>35426</v>
      </c>
      <c r="C472" s="7">
        <v>468</v>
      </c>
      <c r="D472" s="7">
        <v>1318</v>
      </c>
      <c r="E472" s="7">
        <v>278</v>
      </c>
      <c r="F472" s="7">
        <v>2064</v>
      </c>
      <c r="G472">
        <v>2173</v>
      </c>
      <c r="H472" s="6">
        <f>G472-F472</f>
        <v>109</v>
      </c>
      <c r="I472" s="8">
        <v>0.5229050279329609</v>
      </c>
      <c r="J472" s="8">
        <v>0.72258771929824561</v>
      </c>
      <c r="K472" s="8">
        <v>0.58158995815899583</v>
      </c>
      <c r="L472" s="8">
        <v>0.64379288833437309</v>
      </c>
      <c r="N472" s="7">
        <v>-30</v>
      </c>
      <c r="O472" s="7">
        <v>-84</v>
      </c>
      <c r="P472" s="7">
        <v>-14</v>
      </c>
      <c r="Q472" s="7">
        <v>-128</v>
      </c>
      <c r="R472" s="16">
        <v>-100.6</v>
      </c>
    </row>
    <row r="473" spans="1:18" x14ac:dyDescent="0.2">
      <c r="A473" s="1">
        <v>35063</v>
      </c>
      <c r="C473">
        <v>585</v>
      </c>
      <c r="D473">
        <v>1167</v>
      </c>
      <c r="E473">
        <v>366</v>
      </c>
      <c r="F473">
        <v>2118</v>
      </c>
      <c r="G473">
        <v>2153</v>
      </c>
      <c r="H473" s="6">
        <f>G473-F473</f>
        <v>35</v>
      </c>
      <c r="I473" s="13">
        <v>0.64427312775330392</v>
      </c>
      <c r="J473" s="13">
        <v>0.65195530726256978</v>
      </c>
      <c r="K473" s="13">
        <v>0.75933609958506221</v>
      </c>
      <c r="L473" s="13">
        <v>0.66603773584905657</v>
      </c>
      <c r="N473">
        <v>-44</v>
      </c>
      <c r="O473">
        <v>-92</v>
      </c>
      <c r="P473">
        <v>-24</v>
      </c>
      <c r="Q473">
        <v>-160</v>
      </c>
      <c r="R473" s="16">
        <v>-136</v>
      </c>
    </row>
    <row r="474" spans="1:18" x14ac:dyDescent="0.2">
      <c r="A474" s="1">
        <v>34698</v>
      </c>
      <c r="C474">
        <v>725</v>
      </c>
      <c r="D474">
        <v>1488</v>
      </c>
      <c r="E474">
        <v>360</v>
      </c>
      <c r="F474">
        <v>2573</v>
      </c>
      <c r="G474">
        <v>2606</v>
      </c>
      <c r="H474" s="6">
        <f>G474-F474</f>
        <v>33</v>
      </c>
      <c r="I474" s="13">
        <v>0.79845814977973573</v>
      </c>
      <c r="J474" s="13">
        <v>0.83128491620111733</v>
      </c>
      <c r="K474" s="13">
        <v>0.74688796680497926</v>
      </c>
      <c r="L474" s="13">
        <v>0.8091194968553459</v>
      </c>
      <c r="N474">
        <v>-24</v>
      </c>
      <c r="O474">
        <v>-46</v>
      </c>
      <c r="P474">
        <v>-3</v>
      </c>
      <c r="Q474">
        <v>-73</v>
      </c>
      <c r="R474" s="16">
        <v>-71</v>
      </c>
    </row>
    <row r="475" spans="1:18" x14ac:dyDescent="0.2">
      <c r="H475" s="6"/>
      <c r="I475" s="13"/>
      <c r="J475" s="13"/>
      <c r="K475" s="13"/>
      <c r="L475" s="13"/>
      <c r="R475" s="6"/>
    </row>
    <row r="476" spans="1:18" x14ac:dyDescent="0.2">
      <c r="H476" s="6"/>
      <c r="I476" s="13"/>
      <c r="J476" s="13"/>
      <c r="K476" s="13"/>
      <c r="L476" s="13"/>
      <c r="R476" s="6"/>
    </row>
    <row r="477" spans="1:18" x14ac:dyDescent="0.2">
      <c r="H477" s="6"/>
      <c r="I477" s="13"/>
      <c r="J477" s="13"/>
      <c r="K477" s="13"/>
      <c r="L477" s="13"/>
      <c r="R477" s="6"/>
    </row>
    <row r="478" spans="1:18" x14ac:dyDescent="0.2">
      <c r="A478"/>
      <c r="I478"/>
      <c r="J478"/>
      <c r="K478"/>
      <c r="L478"/>
    </row>
    <row r="479" spans="1:18" x14ac:dyDescent="0.2">
      <c r="A479"/>
      <c r="I479"/>
      <c r="J479"/>
      <c r="K479"/>
      <c r="L479"/>
    </row>
    <row r="480" spans="1:18" x14ac:dyDescent="0.2">
      <c r="A480"/>
      <c r="I480"/>
      <c r="J480"/>
      <c r="K480"/>
      <c r="L480"/>
    </row>
    <row r="481" spans="1:22" x14ac:dyDescent="0.2">
      <c r="A481"/>
      <c r="I481"/>
      <c r="J481"/>
      <c r="K481"/>
      <c r="L481"/>
    </row>
    <row r="482" spans="1:22" x14ac:dyDescent="0.2">
      <c r="A482"/>
      <c r="I482"/>
      <c r="J482"/>
      <c r="K482"/>
      <c r="L482"/>
      <c r="S482">
        <v>69</v>
      </c>
      <c r="T482">
        <v>49</v>
      </c>
      <c r="U482">
        <v>37</v>
      </c>
      <c r="V482">
        <v>33</v>
      </c>
    </row>
    <row r="483" spans="1:22" x14ac:dyDescent="0.2">
      <c r="A483"/>
      <c r="I483"/>
      <c r="J483"/>
      <c r="K483"/>
      <c r="L483"/>
      <c r="S483">
        <v>62</v>
      </c>
      <c r="T483">
        <v>45</v>
      </c>
      <c r="U483">
        <v>40</v>
      </c>
      <c r="V483">
        <v>35</v>
      </c>
    </row>
    <row r="484" spans="1:22" x14ac:dyDescent="0.2">
      <c r="I484" s="13"/>
      <c r="J484" s="13"/>
      <c r="K484" s="13"/>
      <c r="L484" s="13"/>
    </row>
    <row r="485" spans="1:22" x14ac:dyDescent="0.2">
      <c r="A485"/>
      <c r="I485"/>
      <c r="J485"/>
      <c r="K485"/>
      <c r="L485"/>
    </row>
    <row r="486" spans="1:22" x14ac:dyDescent="0.2">
      <c r="A486"/>
      <c r="I486"/>
      <c r="J486"/>
      <c r="K486"/>
      <c r="L486"/>
    </row>
    <row r="487" spans="1:22" x14ac:dyDescent="0.2">
      <c r="I487" s="13"/>
      <c r="J487" s="13"/>
      <c r="K487" s="13"/>
      <c r="L487" s="13"/>
    </row>
    <row r="488" spans="1:22" x14ac:dyDescent="0.2">
      <c r="I488" s="13"/>
      <c r="J488" s="13"/>
      <c r="K488" s="13"/>
      <c r="L488" s="13"/>
    </row>
    <row r="489" spans="1:22" x14ac:dyDescent="0.2">
      <c r="A489"/>
      <c r="I489"/>
      <c r="J489"/>
      <c r="K489"/>
      <c r="L489"/>
    </row>
    <row r="490" spans="1:22" x14ac:dyDescent="0.2">
      <c r="A490"/>
      <c r="I490"/>
      <c r="J490"/>
      <c r="K490"/>
      <c r="L490"/>
    </row>
    <row r="491" spans="1:22" x14ac:dyDescent="0.2">
      <c r="I491" s="13"/>
      <c r="J491" s="13"/>
      <c r="K491" s="13"/>
      <c r="L491" s="13"/>
    </row>
    <row r="492" spans="1:22" x14ac:dyDescent="0.2">
      <c r="A492"/>
      <c r="I492"/>
      <c r="J492"/>
      <c r="K492"/>
      <c r="L492"/>
    </row>
    <row r="493" spans="1:22" x14ac:dyDescent="0.2">
      <c r="A493"/>
      <c r="I493"/>
      <c r="J493"/>
      <c r="K493"/>
      <c r="L493"/>
    </row>
    <row r="494" spans="1:22" x14ac:dyDescent="0.2">
      <c r="A494"/>
      <c r="I494"/>
      <c r="J494"/>
      <c r="K494"/>
      <c r="L494"/>
    </row>
    <row r="495" spans="1:22" x14ac:dyDescent="0.2">
      <c r="A495"/>
      <c r="I495"/>
      <c r="J495"/>
      <c r="K495"/>
      <c r="L495"/>
    </row>
    <row r="496" spans="1:22" x14ac:dyDescent="0.2">
      <c r="A496"/>
      <c r="I496"/>
      <c r="J496"/>
      <c r="K496"/>
      <c r="L496"/>
    </row>
    <row r="497" spans="1:18" x14ac:dyDescent="0.2">
      <c r="A497"/>
      <c r="I497"/>
      <c r="J497"/>
      <c r="K497"/>
      <c r="L497"/>
    </row>
    <row r="498" spans="1:18" x14ac:dyDescent="0.2">
      <c r="A498"/>
      <c r="I498"/>
      <c r="J498"/>
      <c r="K498"/>
      <c r="L498"/>
    </row>
    <row r="499" spans="1:18" x14ac:dyDescent="0.2">
      <c r="A499"/>
      <c r="I499"/>
      <c r="J499"/>
      <c r="K499"/>
      <c r="L499"/>
    </row>
    <row r="500" spans="1:18" x14ac:dyDescent="0.2">
      <c r="A500"/>
      <c r="I500"/>
      <c r="J500"/>
      <c r="K500"/>
      <c r="L500"/>
    </row>
    <row r="501" spans="1:18" x14ac:dyDescent="0.2">
      <c r="A501"/>
      <c r="I501"/>
      <c r="J501"/>
      <c r="K501"/>
      <c r="L501"/>
    </row>
    <row r="502" spans="1:18" x14ac:dyDescent="0.2">
      <c r="A502"/>
      <c r="I502"/>
      <c r="J502"/>
      <c r="K502"/>
      <c r="L502"/>
    </row>
    <row r="503" spans="1:18" x14ac:dyDescent="0.2">
      <c r="A503"/>
      <c r="I503"/>
      <c r="J503"/>
      <c r="K503"/>
      <c r="L503"/>
    </row>
    <row r="504" spans="1:18" x14ac:dyDescent="0.2">
      <c r="A504"/>
      <c r="I504"/>
      <c r="J504"/>
      <c r="K504"/>
      <c r="L504"/>
    </row>
    <row r="505" spans="1:18" x14ac:dyDescent="0.2">
      <c r="A505"/>
      <c r="I505"/>
      <c r="J505"/>
      <c r="K505"/>
      <c r="L505"/>
    </row>
    <row r="506" spans="1:18" x14ac:dyDescent="0.2">
      <c r="A506"/>
      <c r="I506"/>
      <c r="J506"/>
      <c r="K506"/>
      <c r="L506"/>
    </row>
    <row r="507" spans="1:18" x14ac:dyDescent="0.2">
      <c r="A507"/>
      <c r="I507"/>
      <c r="J507"/>
      <c r="K507"/>
      <c r="L507"/>
    </row>
    <row r="508" spans="1:18" x14ac:dyDescent="0.2">
      <c r="A508"/>
      <c r="I508"/>
      <c r="J508"/>
      <c r="K508"/>
      <c r="L508"/>
    </row>
    <row r="509" spans="1:18" x14ac:dyDescent="0.2">
      <c r="A509"/>
      <c r="I509"/>
      <c r="J509"/>
      <c r="K509"/>
      <c r="L509"/>
    </row>
    <row r="510" spans="1:18" x14ac:dyDescent="0.2">
      <c r="I510" s="13"/>
      <c r="J510" s="13"/>
      <c r="K510" s="13"/>
      <c r="L510" s="13"/>
    </row>
    <row r="511" spans="1:18" x14ac:dyDescent="0.2">
      <c r="I511" s="13"/>
      <c r="J511" s="13"/>
      <c r="K511" s="13"/>
      <c r="L511" s="13"/>
    </row>
    <row r="512" spans="1:18" x14ac:dyDescent="0.2">
      <c r="H512" s="6"/>
      <c r="I512" s="13"/>
      <c r="J512" s="13"/>
      <c r="K512" s="13"/>
      <c r="L512" s="13"/>
      <c r="R512" s="6"/>
    </row>
    <row r="513" spans="1:12" x14ac:dyDescent="0.2">
      <c r="I513" s="13"/>
      <c r="J513" s="13"/>
      <c r="K513" s="13"/>
      <c r="L513" s="13"/>
    </row>
    <row r="514" spans="1:12" x14ac:dyDescent="0.2">
      <c r="A514"/>
      <c r="I514"/>
      <c r="J514"/>
      <c r="K514"/>
      <c r="L514"/>
    </row>
    <row r="515" spans="1:12" x14ac:dyDescent="0.2">
      <c r="A515"/>
      <c r="I515"/>
      <c r="J515"/>
      <c r="K515"/>
      <c r="L515"/>
    </row>
    <row r="516" spans="1:12" x14ac:dyDescent="0.2">
      <c r="A516"/>
      <c r="I516"/>
      <c r="J516"/>
      <c r="K516"/>
      <c r="L516"/>
    </row>
    <row r="517" spans="1:12" x14ac:dyDescent="0.2">
      <c r="A517"/>
      <c r="I517"/>
      <c r="J517"/>
      <c r="K517"/>
      <c r="L517"/>
    </row>
    <row r="518" spans="1:12" x14ac:dyDescent="0.2">
      <c r="A518"/>
      <c r="I518"/>
      <c r="J518"/>
      <c r="K518"/>
      <c r="L518"/>
    </row>
    <row r="519" spans="1:12" x14ac:dyDescent="0.2">
      <c r="A519"/>
      <c r="I519"/>
      <c r="J519"/>
      <c r="K519"/>
      <c r="L519"/>
    </row>
    <row r="520" spans="1:12" x14ac:dyDescent="0.2">
      <c r="A520"/>
      <c r="I520"/>
      <c r="J520"/>
      <c r="K520"/>
      <c r="L520"/>
    </row>
    <row r="521" spans="1:12" x14ac:dyDescent="0.2">
      <c r="A521"/>
      <c r="I521"/>
      <c r="J521"/>
      <c r="K521"/>
      <c r="L521"/>
    </row>
    <row r="522" spans="1:12" x14ac:dyDescent="0.2">
      <c r="A522"/>
      <c r="I522"/>
      <c r="J522"/>
      <c r="K522"/>
      <c r="L522"/>
    </row>
    <row r="523" spans="1:12" x14ac:dyDescent="0.2">
      <c r="A523"/>
      <c r="I523"/>
      <c r="J523"/>
      <c r="K523"/>
      <c r="L523"/>
    </row>
    <row r="524" spans="1:12" x14ac:dyDescent="0.2">
      <c r="I524" s="13"/>
      <c r="J524" s="13"/>
      <c r="K524" s="13"/>
      <c r="L524" s="13"/>
    </row>
    <row r="525" spans="1:12" x14ac:dyDescent="0.2">
      <c r="A525"/>
      <c r="I525"/>
      <c r="J525"/>
      <c r="K525"/>
      <c r="L525"/>
    </row>
    <row r="526" spans="1:12" x14ac:dyDescent="0.2">
      <c r="A526"/>
      <c r="I526"/>
      <c r="J526"/>
      <c r="K526"/>
      <c r="L526"/>
    </row>
    <row r="527" spans="1:12" x14ac:dyDescent="0.2">
      <c r="A527"/>
      <c r="I527"/>
      <c r="J527"/>
      <c r="K527"/>
      <c r="L527"/>
    </row>
    <row r="528" spans="1:12" x14ac:dyDescent="0.2">
      <c r="A528"/>
      <c r="I528"/>
      <c r="J528"/>
      <c r="K528"/>
      <c r="L528"/>
    </row>
    <row r="529" spans="1:18" x14ac:dyDescent="0.2">
      <c r="A529"/>
      <c r="I529"/>
      <c r="J529"/>
      <c r="K529"/>
      <c r="L529"/>
    </row>
    <row r="530" spans="1:18" x14ac:dyDescent="0.2">
      <c r="A530"/>
      <c r="I530"/>
      <c r="J530"/>
      <c r="K530"/>
      <c r="L530"/>
    </row>
    <row r="531" spans="1:18" x14ac:dyDescent="0.2">
      <c r="H531" s="6"/>
      <c r="I531" s="13"/>
      <c r="J531" s="13"/>
      <c r="K531" s="13"/>
      <c r="L531" s="13"/>
      <c r="R531" s="6"/>
    </row>
    <row r="532" spans="1:18" x14ac:dyDescent="0.2">
      <c r="A532"/>
      <c r="I532"/>
      <c r="J532"/>
      <c r="K532"/>
      <c r="L532"/>
    </row>
    <row r="533" spans="1:18" x14ac:dyDescent="0.2">
      <c r="A533"/>
      <c r="I533"/>
      <c r="J533"/>
      <c r="K533"/>
      <c r="L533"/>
    </row>
    <row r="534" spans="1:18" x14ac:dyDescent="0.2">
      <c r="A534"/>
      <c r="I534"/>
      <c r="J534"/>
      <c r="K534"/>
      <c r="L534"/>
    </row>
    <row r="535" spans="1:18" x14ac:dyDescent="0.2">
      <c r="A535"/>
      <c r="I535"/>
      <c r="J535"/>
      <c r="K535"/>
      <c r="L535"/>
    </row>
    <row r="536" spans="1:18" x14ac:dyDescent="0.2">
      <c r="A536"/>
      <c r="I536"/>
      <c r="J536"/>
      <c r="K536"/>
      <c r="L536"/>
    </row>
    <row r="537" spans="1:18" x14ac:dyDescent="0.2">
      <c r="A537"/>
      <c r="I537"/>
      <c r="J537"/>
      <c r="K537"/>
      <c r="L537"/>
    </row>
    <row r="538" spans="1:18" x14ac:dyDescent="0.2">
      <c r="A538"/>
      <c r="I538"/>
      <c r="J538"/>
      <c r="K538"/>
      <c r="L538"/>
    </row>
    <row r="539" spans="1:18" x14ac:dyDescent="0.2">
      <c r="A539"/>
      <c r="I539"/>
      <c r="J539"/>
      <c r="K539"/>
      <c r="L539"/>
    </row>
    <row r="540" spans="1:18" x14ac:dyDescent="0.2">
      <c r="A540"/>
      <c r="I540"/>
      <c r="J540"/>
      <c r="K540"/>
      <c r="L540"/>
    </row>
    <row r="541" spans="1:18" x14ac:dyDescent="0.2">
      <c r="A541"/>
      <c r="I541"/>
      <c r="J541"/>
      <c r="K541"/>
      <c r="L541"/>
    </row>
    <row r="542" spans="1:18" x14ac:dyDescent="0.2">
      <c r="A542"/>
      <c r="I542"/>
      <c r="J542"/>
      <c r="K542"/>
      <c r="L542"/>
    </row>
    <row r="543" spans="1:18" x14ac:dyDescent="0.2">
      <c r="A543"/>
      <c r="I543"/>
      <c r="J543"/>
      <c r="K543"/>
      <c r="L543"/>
    </row>
    <row r="544" spans="1:18" x14ac:dyDescent="0.2">
      <c r="A544"/>
      <c r="I544"/>
      <c r="J544"/>
      <c r="K544"/>
      <c r="L544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2000-12-06T18:59:34Z</cp:lastPrinted>
  <dcterms:created xsi:type="dcterms:W3CDTF">1998-08-18T19:12:21Z</dcterms:created>
  <dcterms:modified xsi:type="dcterms:W3CDTF">2014-09-05T11:10:12Z</dcterms:modified>
</cp:coreProperties>
</file>